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77" i="371" l="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C21" i="431"/>
  <c r="D12" i="431"/>
  <c r="D16" i="431"/>
  <c r="D20" i="431"/>
  <c r="E11" i="431"/>
  <c r="E15" i="431"/>
  <c r="E19" i="431"/>
  <c r="F10" i="431"/>
  <c r="F14" i="431"/>
  <c r="F18" i="431"/>
  <c r="G9" i="431"/>
  <c r="G13" i="431"/>
  <c r="G17" i="431"/>
  <c r="G21" i="431"/>
  <c r="H12" i="431"/>
  <c r="H16" i="431"/>
  <c r="H20" i="431"/>
  <c r="I11" i="431"/>
  <c r="I15" i="431"/>
  <c r="I19" i="431"/>
  <c r="J10" i="431"/>
  <c r="J14" i="431"/>
  <c r="J18" i="431"/>
  <c r="K9" i="431"/>
  <c r="K13" i="431"/>
  <c r="K17" i="431"/>
  <c r="K21" i="431"/>
  <c r="L12" i="431"/>
  <c r="L16" i="431"/>
  <c r="L20" i="431"/>
  <c r="M11" i="431"/>
  <c r="M15" i="431"/>
  <c r="M19" i="431"/>
  <c r="N10" i="431"/>
  <c r="N14" i="431"/>
  <c r="N18" i="431"/>
  <c r="O9" i="431"/>
  <c r="O13" i="431"/>
  <c r="O17" i="431"/>
  <c r="O21" i="431"/>
  <c r="P12" i="431"/>
  <c r="P16" i="431"/>
  <c r="P20" i="431"/>
  <c r="Q11" i="431"/>
  <c r="Q15" i="431"/>
  <c r="Q19" i="431"/>
  <c r="C10" i="431"/>
  <c r="C18" i="431"/>
  <c r="D9" i="431"/>
  <c r="D13" i="431"/>
  <c r="D21" i="431"/>
  <c r="E16" i="431"/>
  <c r="F11" i="431"/>
  <c r="F19" i="431"/>
  <c r="G14" i="431"/>
  <c r="H9" i="431"/>
  <c r="H17" i="431"/>
  <c r="H21" i="431"/>
  <c r="I16" i="431"/>
  <c r="J11" i="431"/>
  <c r="J19" i="431"/>
  <c r="K14" i="431"/>
  <c r="L9" i="431"/>
  <c r="L17" i="431"/>
  <c r="M12" i="431"/>
  <c r="M20" i="431"/>
  <c r="N15" i="431"/>
  <c r="O10" i="431"/>
  <c r="O18" i="431"/>
  <c r="P13" i="431"/>
  <c r="Q12" i="431"/>
  <c r="Q20" i="431"/>
  <c r="C11" i="431"/>
  <c r="C19" i="431"/>
  <c r="D18" i="431"/>
  <c r="E13" i="431"/>
  <c r="F12" i="431"/>
  <c r="G11" i="431"/>
  <c r="H10" i="431"/>
  <c r="I9" i="431"/>
  <c r="I21" i="431"/>
  <c r="J20" i="431"/>
  <c r="K19" i="431"/>
  <c r="L18" i="431"/>
  <c r="M17" i="431"/>
  <c r="N16" i="431"/>
  <c r="O15" i="431"/>
  <c r="P10" i="431"/>
  <c r="P18" i="431"/>
  <c r="Q17" i="431"/>
  <c r="P21" i="431"/>
  <c r="D10" i="431"/>
  <c r="E21" i="431"/>
  <c r="F20" i="431"/>
  <c r="G19" i="431"/>
  <c r="H18" i="431"/>
  <c r="I17" i="431"/>
  <c r="J16" i="431"/>
  <c r="K15" i="431"/>
  <c r="L14" i="431"/>
  <c r="M9" i="431"/>
  <c r="M21" i="431"/>
  <c r="N20" i="431"/>
  <c r="O19" i="431"/>
  <c r="Q9" i="431"/>
  <c r="Q21" i="431"/>
  <c r="C12" i="431"/>
  <c r="C16" i="431"/>
  <c r="C20" i="431"/>
  <c r="D11" i="431"/>
  <c r="D15" i="431"/>
  <c r="D19" i="431"/>
  <c r="E10" i="431"/>
  <c r="E14" i="431"/>
  <c r="E18" i="431"/>
  <c r="F9" i="431"/>
  <c r="F13" i="431"/>
  <c r="F17" i="431"/>
  <c r="F21" i="431"/>
  <c r="G12" i="431"/>
  <c r="G16" i="431"/>
  <c r="G20" i="431"/>
  <c r="H11" i="431"/>
  <c r="H15" i="431"/>
  <c r="H19" i="431"/>
  <c r="I10" i="431"/>
  <c r="I14" i="431"/>
  <c r="I18" i="431"/>
  <c r="J9" i="431"/>
  <c r="J13" i="431"/>
  <c r="J17" i="431"/>
  <c r="J21" i="431"/>
  <c r="K12" i="431"/>
  <c r="K16" i="431"/>
  <c r="K20" i="431"/>
  <c r="L11" i="431"/>
  <c r="L15" i="431"/>
  <c r="L19" i="431"/>
  <c r="M10" i="431"/>
  <c r="M14" i="431"/>
  <c r="M18" i="431"/>
  <c r="N9" i="431"/>
  <c r="N13" i="431"/>
  <c r="N17" i="431"/>
  <c r="N21" i="431"/>
  <c r="O12" i="431"/>
  <c r="O16" i="431"/>
  <c r="O20" i="431"/>
  <c r="P11" i="431"/>
  <c r="P15" i="431"/>
  <c r="P19" i="431"/>
  <c r="Q10" i="431"/>
  <c r="Q14" i="431"/>
  <c r="Q18" i="431"/>
  <c r="C14" i="431"/>
  <c r="D17" i="431"/>
  <c r="E12" i="431"/>
  <c r="E20" i="431"/>
  <c r="F15" i="431"/>
  <c r="G10" i="431"/>
  <c r="G18" i="431"/>
  <c r="H13" i="431"/>
  <c r="I12" i="431"/>
  <c r="I20" i="431"/>
  <c r="J15" i="431"/>
  <c r="K10" i="431"/>
  <c r="K18" i="431"/>
  <c r="L13" i="431"/>
  <c r="L21" i="431"/>
  <c r="M16" i="431"/>
  <c r="N11" i="431"/>
  <c r="N19" i="431"/>
  <c r="O14" i="431"/>
  <c r="P9" i="431"/>
  <c r="P17" i="431"/>
  <c r="Q16" i="431"/>
  <c r="C15" i="431"/>
  <c r="D14" i="431"/>
  <c r="E9" i="431"/>
  <c r="E17" i="431"/>
  <c r="F16" i="431"/>
  <c r="G15" i="431"/>
  <c r="H14" i="431"/>
  <c r="I13" i="431"/>
  <c r="J12" i="431"/>
  <c r="K11" i="431"/>
  <c r="L10" i="431"/>
  <c r="M13" i="431"/>
  <c r="N12" i="431"/>
  <c r="O11" i="431"/>
  <c r="P14" i="431"/>
  <c r="Q13" i="431"/>
  <c r="O8" i="431"/>
  <c r="J8" i="431"/>
  <c r="G8" i="431"/>
  <c r="P8" i="431"/>
  <c r="I8" i="431"/>
  <c r="E8" i="431"/>
  <c r="H8" i="431"/>
  <c r="D8" i="431"/>
  <c r="F8" i="431"/>
  <c r="M8" i="431"/>
  <c r="K8" i="431"/>
  <c r="N8" i="431"/>
  <c r="Q8" i="431"/>
  <c r="C8" i="431"/>
  <c r="L8" i="431"/>
  <c r="S13" i="431" l="1"/>
  <c r="R13" i="431"/>
  <c r="R16" i="431"/>
  <c r="S16" i="431"/>
  <c r="R18" i="431"/>
  <c r="S18" i="431"/>
  <c r="R14" i="431"/>
  <c r="S14" i="431"/>
  <c r="R10" i="431"/>
  <c r="S10" i="431"/>
  <c r="S21" i="431"/>
  <c r="R21" i="431"/>
  <c r="S9" i="431"/>
  <c r="R9" i="431"/>
  <c r="S17" i="431"/>
  <c r="R17" i="431"/>
  <c r="S20" i="431"/>
  <c r="R20" i="431"/>
  <c r="S12" i="431"/>
  <c r="R12" i="431"/>
  <c r="S19" i="431"/>
  <c r="R19" i="431"/>
  <c r="R15" i="431"/>
  <c r="S15" i="431"/>
  <c r="S11" i="431"/>
  <c r="R11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3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6" i="414"/>
  <c r="D4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J3" i="372" l="1"/>
  <c r="N3" i="372"/>
  <c r="F3" i="372"/>
  <c r="J12" i="339"/>
  <c r="Q3" i="345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<sst xmlns="http://schemas.openxmlformats.org/spreadsheetml/2006/main" count="39103" uniqueCount="4980">
  <si>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</si>
  <si>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</si>
  <si>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</si>
  <si>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</si>
  <si>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</si>
  <si>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</si>
  <si>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</si>
  <si>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</si>
  <si>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</si>
  <si>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</si>
  <si>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</si>
  <si>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</si>
  <si>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</si>
  <si>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</si>
  <si>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</si>
  <si>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</si>
  <si>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</si>
  <si>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</si>
  <si>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</si>
  <si>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</si>
  <si>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</si>
  <si>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</si>
  <si>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</si>
  <si>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</si>
  <si>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</si>
  <si>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</si>
  <si>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</si>
  <si>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</si>
  <si>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</si>
  <si>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</si>
  <si>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</si>
  <si>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</si>
  <si>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</si>
  <si>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</si>
  <si>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</si>
  <si>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</si>
  <si>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</si>
  <si>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</si>
  <si>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</si>
  <si>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</si>
  <si>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</si>
  <si>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</si>
  <si>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</si>
  <si>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</si>
  <si>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</si>
  <si>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</si>
  <si>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</si>
  <si>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</si>
  <si>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</si>
  <si>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</si>
  <si>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</si>
  <si>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</si>
  <si>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</si>
  <si>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</si>
  <si>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</si>
  <si>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</si>
  <si>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</si>
  <si>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</si>
  <si>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</si>
  <si>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</si>
  <si>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</si>
  <si>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</si>
  <si>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</si>
  <si>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</si>
  <si>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</si>
  <si>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</si>
  <si>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</si>
  <si>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</si>
  <si>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</si>
  <si>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</si>
  <si>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</si>
  <si>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</si>
  <si>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</si>
  <si>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</si>
  <si>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</si>
  <si>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</si>
  <si>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</si>
  <si>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</si>
  <si>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</si>
  <si>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</si>
  <si>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</si>
  <si>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</si>
  <si>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</si>
  <si>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</si>
  <si>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</si>
  <si>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</si>
  <si>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</si>
  <si>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</si>
  <si>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</si>
  <si>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</si>
  <si>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</si>
  <si>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</si>
  <si>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</si>
  <si>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</si>
  <si>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</si>
  <si>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</si>
  <si>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</si>
  <si>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</si>
  <si>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</si>
  <si>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</si>
  <si>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</si>
  <si>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</si>
  <si>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</si>
  <si>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</si>
  <si>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</si>
  <si>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</si>
  <si>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</si>
  <si>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</si>
  <si>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</si>
  <si>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</si>
  <si>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</si>
  <si>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</si>
  <si>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</si>
  <si>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</si>
  <si>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</si>
  <si>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</si>
  <si>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</si>
  <si>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</si>
  <si>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</si>
  <si>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</si>
  <si>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</si>
  <si>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</si>
  <si>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</si>
  <si>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</si>
  <si>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</si>
  <si>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</si>
  <si>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</si>
  <si>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</si>
  <si>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</si>
  <si>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</si>
  <si>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</si>
  <si>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</si>
  <si>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</si>
  <si>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</si>
  <si>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</si>
  <si>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</si>
  <si>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</si>
  <si>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</si>
  <si>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</si>
  <si>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</si>
  <si>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</si>
  <si>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</si>
  <si>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</si>
  <si>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</si>
  <si>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</si>
  <si>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</si>
  <si>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</si>
  <si>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</si>
  <si>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</si>
  <si>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</si>
  <si>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</si>
  <si>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</si>
  <si>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</si>
  <si>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</si>
  <si>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</si>
  <si>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</si>
  <si>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</si>
  <si>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</si>
  <si>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</si>
  <si>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</si>
  <si>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</si>
  <si>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</si>
  <si>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</si>
  <si>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</si>
  <si>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</si>
  <si>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</si>
  <si>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</si>
  <si>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</si>
  <si>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</si>
  <si>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</si>
  <si>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</si>
  <si>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</si>
  <si>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</si>
  <si>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</si>
  <si>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</si>
  <si>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</si>
  <si>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</si>
  <si>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</si>
  <si>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</si>
  <si>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</si>
  <si>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</si>
  <si>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</si>
  <si>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</si>
  <si>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</si>
  <si>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</si>
  <si>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</si>
  <si>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</si>
  <si>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</si>
  <si>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</si>
  <si>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</si>
  <si>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</si>
  <si>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</si>
  <si>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</si>
  <si>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</si>
  <si>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</si>
  <si>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</si>
  <si>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</si>
  <si>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</si>
  <si>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</si>
  <si>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</si>
  <si>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</si>
  <si>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</si>
  <si>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</si>
  <si>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</si>
  <si>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</si>
  <si>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</si>
  <si>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</si>
  <si>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</si>
  <si>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</si>
  <si>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</si>
  <si>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</si>
  <si>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</si>
  <si>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</si>
  <si>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</si>
  <si>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</si>
  <si>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</si>
  <si>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</si>
  <si>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</si>
  <si>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</si>
  <si>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</si>
  <si>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</si>
  <si>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</si>
  <si>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</si>
  <si>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</si>
  <si>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</si>
  <si>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</si>
  <si>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</si>
  <si>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</si>
  <si>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</si>
  <si>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</si>
  <si>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</si>
  <si>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</si>
  <si>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</si>
  <si>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</si>
  <si>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</si>
  <si>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</si>
  <si>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</si>
  <si>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</si>
  <si>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</si>
  <si>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</si>
  <si>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</si>
  <si>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</si>
  <si>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</si>
  <si>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</si>
  <si>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</si>
  <si>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</si>
  <si>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</si>
  <si>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</si>
  <si>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</si>
  <si>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</si>
  <si>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</si>
  <si>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</si>
  <si>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</si>
  <si>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</si>
  <si>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</si>
  <si>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</si>
  <si>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</si>
  <si>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</si>
  <si>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</si>
  <si>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</si>
  <si>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</si>
  <si>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</si>
  <si>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</si>
  <si>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</si>
  <si>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</si>
  <si>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</si>
  <si>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</si>
  <si>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</si>
  <si>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</si>
  <si>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</si>
  <si>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</si>
  <si>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</si>
  <si>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</si>
  <si>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</si>
  <si>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</si>
  <si>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</si>
  <si>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</si>
  <si>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</si>
  <si>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</si>
  <si>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</si>
  <si>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</si>
  <si>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</si>
  <si>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</si>
  <si>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</si>
  <si>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</si>
  <si>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</si>
  <si>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</si>
  <si>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</si>
  <si>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</si>
  <si>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</si>
  <si>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</si>
  <si>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</si>
  <si>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</si>
  <si>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</si>
  <si>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</si>
  <si>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</si>
  <si>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</si>
  <si>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</si>
  <si>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</si>
  <si>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</si>
  <si>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</si>
  <si>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</si>
  <si>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</si>
  <si>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</si>
  <si>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</si>
  <si>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</si>
  <si>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</si>
  <si>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</si>
  <si>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</si>
  <si>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</si>
  <si>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</si>
  <si>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</si>
  <si>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</si>
  <si>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</si>
  <si>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</si>
  <si>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</si>
  <si>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</si>
  <si>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</si>
  <si>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</si>
  <si>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</si>
  <si>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</si>
  <si>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</si>
  <si>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</si>
  <si>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</si>
  <si>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</si>
  <si>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</si>
  <si>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</si>
  <si>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</si>
  <si>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Urologická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</si>
  <si>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</si>
  <si>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</si>
  <si>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</si>
  <si>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</si>
  <si>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</si>
  <si>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</si>
  <si>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</si>
  <si>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</si>
  <si>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</si>
  <si>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</si>
  <si>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</si>
  <si>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</si>
  <si>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--</t>
  </si>
  <si>
    <t>50113008     léky - krev.deriváty ZUL (TO)</t>
  </si>
  <si>
    <t>50113009     léky - RTG diagnostika ZUL (LEK)</t>
  </si>
  <si>
    <t>50113010     léky - botox (LEK)</t>
  </si>
  <si>
    <t>50113011     léky - hemofilici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</si>
  <si>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</si>
  <si>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</si>
  <si>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</si>
  <si>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</si>
  <si>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</si>
  <si>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</si>
  <si>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</si>
  <si>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</si>
  <si>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</si>
  <si>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</si>
  <si>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</si>
  <si>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</si>
  <si>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50115061     ZPr - ZUM robot (Z512)</t>
  </si>
  <si>
    <t>50115063     ZPr - vaky, sety (Z528)</t>
  </si>
  <si>
    <t>50115064     ZPr - šicí materiál (Z529)</t>
  </si>
  <si>
    <t>50115065     ZPr - vpichovací materiál (Z530)</t>
  </si>
  <si>
    <t>50115066     ZPr - šicí materiál robot (Z531)</t>
  </si>
  <si>
    <t>50115067     ZPr - rukavice (Z532)</t>
  </si>
  <si>
    <t>50115070     ZPr - katetry ostatní (Z513)</t>
  </si>
  <si>
    <t>50115075     ZPr - stenty (Z538)</t>
  </si>
  <si>
    <t>50115079     ZPr - internzivní péče (Z542)</t>
  </si>
  <si>
    <t>50115080     ZPr - staplery, extraktory, endoskop.mat. (Z523)</t>
  </si>
  <si>
    <t>50115090     ZPr - zubolékařský materiál (Z509)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</si>
  <si>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</si>
  <si>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</si>
  <si>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</si>
  <si>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</si>
  <si>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</si>
  <si>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</si>
  <si>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</si>
  <si>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</si>
  <si>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</si>
  <si>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</si>
  <si>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</si>
  <si>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</si>
  <si>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</si>
  <si>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</si>
  <si>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</si>
  <si>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</si>
  <si>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</si>
  <si>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</si>
  <si>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</si>
  <si>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</si>
  <si>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</si>
  <si>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</si>
  <si>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</si>
  <si>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</si>
  <si>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</si>
  <si>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</si>
  <si>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</si>
  <si>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</si>
  <si>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</si>
  <si>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</si>
  <si>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</si>
  <si>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</si>
  <si>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</si>
  <si>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</si>
  <si>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</si>
  <si>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</si>
  <si>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</si>
  <si>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</si>
  <si>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</si>
  <si>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</si>
  <si>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</si>
  <si>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</si>
  <si>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</si>
  <si>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</si>
  <si>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</si>
  <si>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</si>
  <si>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</si>
  <si>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</si>
  <si>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</si>
  <si>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</si>
  <si>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</si>
  <si>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</si>
  <si>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</si>
  <si>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</si>
  <si>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</si>
  <si>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</si>
  <si>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</si>
  <si>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</si>
  <si>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</si>
  <si>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</si>
  <si>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</si>
  <si>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</si>
  <si>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</si>
  <si>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</si>
  <si>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</si>
  <si>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</si>
  <si>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</si>
  <si>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</si>
  <si>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</si>
  <si>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51874010     ostatní služby - zdravotní</t>
  </si>
  <si>
    <t>51874011     zkoušky kvality</t>
  </si>
  <si>
    <t>51874018     propagace, reklama, tisk (TM)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</si>
  <si>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</si>
  <si>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</si>
  <si>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</si>
  <si>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</si>
  <si>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</si>
  <si>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</si>
  <si>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</si>
  <si>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</si>
  <si>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</si>
  <si>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</si>
  <si>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</si>
  <si>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</si>
  <si>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</si>
  <si>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</si>
  <si>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</si>
  <si>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</si>
  <si>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</si>
  <si>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</si>
  <si>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</si>
  <si>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</si>
  <si>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</si>
  <si>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</si>
  <si>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</si>
  <si>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</si>
  <si>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</si>
  <si>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</si>
  <si>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</si>
  <si>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</si>
  <si>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54971     Školení - ost.zaměst.THP (pouze OPMČ)</t>
  </si>
  <si>
    <t>54971000     školení - ost.zaměst.THP(pouze 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</si>
  <si>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</si>
  <si>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</si>
  <si>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</si>
  <si>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</si>
  <si>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</si>
  <si>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</si>
  <si>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</si>
  <si>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</si>
  <si>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</si>
  <si>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</si>
  <si>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</si>
  <si>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</si>
  <si>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</si>
  <si>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</si>
  <si>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</si>
  <si>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</si>
  <si>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</si>
  <si>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</si>
  <si>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</si>
  <si>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</si>
  <si>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</si>
  <si>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</si>
  <si>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55802002     DDHM - ostatní provozní technika (sk.V_35)</t>
  </si>
  <si>
    <t>55802004     DDHM - přepravní pouzdra pro PDS ( Potrubní poštu (sk.V_48)</t>
  </si>
  <si>
    <t>55802005     DDHM - OOPP pro pacienty a doprovod (sk.T_13)</t>
  </si>
  <si>
    <t>55802081     DDHM - provozní (finanční dary)</t>
  </si>
  <si>
    <t>55804     DDHM - výpočetní technika</t>
  </si>
  <si>
    <t>55804002     DDHM - telefony (sk.P_49)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</si>
  <si>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</si>
  <si>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</si>
  <si>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</si>
  <si>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</si>
  <si>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</si>
  <si>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</si>
  <si>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</si>
  <si>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</si>
  <si>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</si>
  <si>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</si>
  <si>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</si>
  <si>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</si>
  <si>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</si>
  <si>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</si>
  <si>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</si>
  <si>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</si>
  <si>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</si>
  <si>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</si>
  <si>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</si>
  <si>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60229245     výkony robotického centra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</si>
  <si>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</si>
  <si>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</si>
  <si>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</si>
  <si>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</si>
  <si>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</si>
  <si>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</si>
  <si>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</si>
  <si>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</si>
  <si>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</si>
  <si>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</si>
  <si>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</si>
  <si>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</si>
  <si>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</si>
  <si>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</si>
  <si>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</si>
  <si>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</si>
  <si>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</si>
  <si>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</si>
  <si>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</si>
  <si>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</si>
  <si>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</si>
  <si>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</si>
  <si>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</si>
  <si>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</si>
  <si>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</si>
  <si>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</si>
  <si>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</si>
  <si>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</si>
  <si>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</si>
  <si>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</si>
  <si>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</si>
  <si>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</si>
  <si>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</si>
  <si>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</si>
  <si>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</si>
  <si>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</si>
  <si>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</si>
  <si>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</si>
  <si>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</si>
  <si>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</si>
  <si>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</si>
  <si>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</si>
  <si>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</si>
  <si>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</si>
  <si>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</si>
  <si>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</si>
  <si>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</si>
  <si>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</si>
  <si>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</si>
  <si>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</si>
  <si>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</si>
  <si>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</si>
  <si>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</si>
  <si>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</si>
  <si>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</si>
  <si>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</si>
  <si>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</si>
  <si>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12</t>
  </si>
  <si>
    <t>UROL: Urologická klinika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</si>
  <si>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</si>
  <si>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</si>
  <si>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</si>
  <si>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</si>
  <si>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</si>
  <si>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</si>
  <si>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50113009 - léky - RTG diagnostika ZUL (LEK)</t>
  </si>
  <si>
    <t>50113010 - léky - botox (LEK)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</si>
  <si>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</si>
  <si>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</si>
  <si>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</si>
  <si>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</si>
  <si>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UROL: Urologická klinika Celkem</t>
  </si>
  <si>
    <t>SumaKL</t>
  </si>
  <si>
    <t>1211</t>
  </si>
  <si>
    <t xml:space="preserve">UROL: lůžkové oddělení </t>
  </si>
  <si>
    <t>UROL: lůžkové oddělení  Celkem</t>
  </si>
  <si>
    <t>SumaNS</t>
  </si>
  <si>
    <t>mezeraNS</t>
  </si>
  <si>
    <t>1221</t>
  </si>
  <si>
    <t xml:space="preserve">UROL: ambulance </t>
  </si>
  <si>
    <t>UROL: ambulance  Celkem</t>
  </si>
  <si>
    <t>1264</t>
  </si>
  <si>
    <t>UROL: pracoviště COS</t>
  </si>
  <si>
    <t>UROL: pracoviště COS Celkem</t>
  </si>
  <si>
    <t>léky - paušál (LEK)</t>
  </si>
  <si>
    <t>O</t>
  </si>
  <si>
    <t>10% GLUCOSE IN WATER FOR INJECTION FRESENIUS</t>
  </si>
  <si>
    <t>100MG/ML INF SOL 1X500ML II</t>
  </si>
  <si>
    <t>ACIDUM ASCORBICUM</t>
  </si>
  <si>
    <t>INJ 50X5ML</t>
  </si>
  <si>
    <t>ADRENALIN LECIVA</t>
  </si>
  <si>
    <t>INJ 5X1ML/1MG</t>
  </si>
  <si>
    <t>ADVAGRAF 1 MG</t>
  </si>
  <si>
    <t>POR CPS PRO 60X1MG</t>
  </si>
  <si>
    <t>AESCIN-TEVA</t>
  </si>
  <si>
    <t>POR TBL ENT 90X20MG</t>
  </si>
  <si>
    <t>POR TBL FLM 30X20MG</t>
  </si>
  <si>
    <t>ALGIFEN</t>
  </si>
  <si>
    <t>TBL 20</t>
  </si>
  <si>
    <t>ALGIFEN NEO</t>
  </si>
  <si>
    <t>POR GTT SOL 1X50ML</t>
  </si>
  <si>
    <t>ALMIRAL</t>
  </si>
  <si>
    <t>INJ 10X3ML/75MG</t>
  </si>
  <si>
    <t>P</t>
  </si>
  <si>
    <t>ALOPURINOL SANDOZ</t>
  </si>
  <si>
    <t>100MG TBL NOB 30</t>
  </si>
  <si>
    <t>ANALGIN</t>
  </si>
  <si>
    <t>INJ SOL 5X5ML</t>
  </si>
  <si>
    <t>ANDROCUR DEPOT</t>
  </si>
  <si>
    <t>INJ SOL 3X3ML/300MG</t>
  </si>
  <si>
    <t>ANOPYRIN 100MG</t>
  </si>
  <si>
    <t>TBL 20X100MG</t>
  </si>
  <si>
    <t>ARDEANUTRISOL G 40</t>
  </si>
  <si>
    <t>400G/L INF SOL 20X80ML</t>
  </si>
  <si>
    <t>ASCORUTIN (BLISTR)</t>
  </si>
  <si>
    <t>TBL OBD 50</t>
  </si>
  <si>
    <t>BACLOFEN</t>
  </si>
  <si>
    <t>TBL 50X25MG</t>
  </si>
  <si>
    <t>BETADINE</t>
  </si>
  <si>
    <t>UNG 1X20GM</t>
  </si>
  <si>
    <t>BETADINE - zelená</t>
  </si>
  <si>
    <t>LIQ 1X1000ML</t>
  </si>
  <si>
    <t>BETAHISTIN ACTAVIS 8 MG</t>
  </si>
  <si>
    <t>POR TBL NOB100X8MG</t>
  </si>
  <si>
    <t>Biopron9  Premium tob.60</t>
  </si>
  <si>
    <t>Biopron9 tob.60</t>
  </si>
  <si>
    <t>BISOPROLOL MYLAN 5 MG</t>
  </si>
  <si>
    <t>POR TBL FLM 30X5MG</t>
  </si>
  <si>
    <t>BURONIL 25 MG</t>
  </si>
  <si>
    <t>POR TBL OBD 50X25MG</t>
  </si>
  <si>
    <t>Carbosorb tbl.20-blistr</t>
  </si>
  <si>
    <t>CARBOTOX</t>
  </si>
  <si>
    <t>TBL 20 - BLISTR</t>
  </si>
  <si>
    <t>CARVESAN 25</t>
  </si>
  <si>
    <t>POR TBL NOB 30X25MG</t>
  </si>
  <si>
    <t>CARVESAN 6,25</t>
  </si>
  <si>
    <t>POR TBL NOB 30X6,25MG</t>
  </si>
  <si>
    <t>CERNEVIT</t>
  </si>
  <si>
    <t>INJ PLV SOL10X750MG</t>
  </si>
  <si>
    <t>COAXIL</t>
  </si>
  <si>
    <t>TBL OBD 90X12.5MG</t>
  </si>
  <si>
    <t>CODEIN SLOVAKOFARMA 30MG</t>
  </si>
  <si>
    <t>TBL 10X30MG-BLISTR</t>
  </si>
  <si>
    <t>CONTROLOC I.V.</t>
  </si>
  <si>
    <t>INJ PLV SOL 1X40MG</t>
  </si>
  <si>
    <t>CORDARONE</t>
  </si>
  <si>
    <t>INJ SOL 6X3ML/150MG</t>
  </si>
  <si>
    <t>Cyto-chlorid sodný 0,9% 1x 10ml</t>
  </si>
  <si>
    <t>Čaj Majestic Tea Černý čaj &amp; Kardamom 20x1.5g</t>
  </si>
  <si>
    <t>Deca durabolin 50mg amp.1x1ml - MIMOŘÁDNÝ DOVOZ!!</t>
  </si>
  <si>
    <t>DEGAN</t>
  </si>
  <si>
    <t>TBL 40X10MG</t>
  </si>
  <si>
    <t>INJ 50X2ML/10MG</t>
  </si>
  <si>
    <t>DETRALEX</t>
  </si>
  <si>
    <t>TBL OBD 30</t>
  </si>
  <si>
    <t>DEXAMED</t>
  </si>
  <si>
    <t>INJ 10X2ML/8MG</t>
  </si>
  <si>
    <t>DIAZEPAM SLOVAKOFARMA</t>
  </si>
  <si>
    <t>TBL 20X10MG</t>
  </si>
  <si>
    <t>DICYNONE</t>
  </si>
  <si>
    <t>TBL 30x 500 mg</t>
  </si>
  <si>
    <t>DICYNONE 250</t>
  </si>
  <si>
    <t>INJ SOL 4X2ML/250MG</t>
  </si>
  <si>
    <t>DIPIDOLOR</t>
  </si>
  <si>
    <t>INJ 5X2ML 7.5MG/ML</t>
  </si>
  <si>
    <t>DITHIADEN</t>
  </si>
  <si>
    <t>TBL 20X2MG</t>
  </si>
  <si>
    <t>DOLMINA 50</t>
  </si>
  <si>
    <t>TBL OBD 30X50MG</t>
  </si>
  <si>
    <t>DOLMINA INJ.</t>
  </si>
  <si>
    <t>INJ 5X3ML/75MG</t>
  </si>
  <si>
    <t>DUPHALAC</t>
  </si>
  <si>
    <t>667MG/ML POR SOL 1X500ML HDP</t>
  </si>
  <si>
    <t>DUROGESIC 25MCG/H</t>
  </si>
  <si>
    <t>EMP 5X2.5MG(10CM2)</t>
  </si>
  <si>
    <t>DZ OCTENISEPT 1 l</t>
  </si>
  <si>
    <t>ELICEA 10 MG</t>
  </si>
  <si>
    <t>TBL FLM 98X10MG</t>
  </si>
  <si>
    <t>POR TBL FLM 28X10MG</t>
  </si>
  <si>
    <t>ESPUMISAN</t>
  </si>
  <si>
    <t>PORCPSMOL50X40MG-BL</t>
  </si>
  <si>
    <t>Espumisan cps.100x40mg-blistr</t>
  </si>
  <si>
    <t>0057585</t>
  </si>
  <si>
    <t>EUTHYROX 50</t>
  </si>
  <si>
    <t>TBL 100X50RG</t>
  </si>
  <si>
    <t>EUTHYROX 88 MIKROGRAMŮ</t>
  </si>
  <si>
    <t>POR TBL NOB 100X88RG II</t>
  </si>
  <si>
    <t>EXACYL</t>
  </si>
  <si>
    <t>INJ 5X5ML/500MG</t>
  </si>
  <si>
    <t>FEVARIN 50</t>
  </si>
  <si>
    <t>TBL FLM 30X50MG</t>
  </si>
  <si>
    <t>FRAXIPARIN MULTI</t>
  </si>
  <si>
    <t>INJ 10X5ML/47.5KU</t>
  </si>
  <si>
    <t>FRAXIPARINE FORTE</t>
  </si>
  <si>
    <t>INJ 10X0.8ML/15.2KU</t>
  </si>
  <si>
    <t>FURON</t>
  </si>
  <si>
    <t>TBL 50X40MG</t>
  </si>
  <si>
    <t>FURORESE 40</t>
  </si>
  <si>
    <t>FUROSEMID ACCORD</t>
  </si>
  <si>
    <t>10MG/ML INJ/INF SOL 10X2ML</t>
  </si>
  <si>
    <t>FUROSEMID BIOTIKA FORTE</t>
  </si>
  <si>
    <t>INJ 10X10ML/125MG</t>
  </si>
  <si>
    <t>GLUKÓZA 10 BRAUN</t>
  </si>
  <si>
    <t>INF SOL 10X500ML-PE</t>
  </si>
  <si>
    <t>GLUKÓZA 5 BRAUN</t>
  </si>
  <si>
    <t>INF SOL 10X250ML-PE</t>
  </si>
  <si>
    <t>GLURENORM</t>
  </si>
  <si>
    <t>TBL 30X30MG</t>
  </si>
  <si>
    <t>GLYCLADA 30 MG TABLETY S ŘÍZENÝM UVOLŇOVÁNÍM</t>
  </si>
  <si>
    <t>POR TBL RET 60X30MG</t>
  </si>
  <si>
    <t>GODASAL 100</t>
  </si>
  <si>
    <t>POR TBL NOB 20</t>
  </si>
  <si>
    <t>HELICID 20 ZENTIVA</t>
  </si>
  <si>
    <t>POR CPS ETD 90X20MG</t>
  </si>
  <si>
    <t>HEPARIN LECIVA</t>
  </si>
  <si>
    <t>INJ 1X10ML/50KU</t>
  </si>
  <si>
    <t>HEŘMÁNKOVÝ KVĚT LEROS</t>
  </si>
  <si>
    <t>HER 1X50GM</t>
  </si>
  <si>
    <t>HIRUDOID</t>
  </si>
  <si>
    <t>DRM CRM 1X40GM</t>
  </si>
  <si>
    <t>HUMULIN R 100 M.J./ML</t>
  </si>
  <si>
    <t>INJ 1X10ML/1KU</t>
  </si>
  <si>
    <t>HYDROCORTISON VUAB 100 MG</t>
  </si>
  <si>
    <t>INJ PLV SOL 1X100MG</t>
  </si>
  <si>
    <t>CHLORID SODNÝ 0,9% BRAUN</t>
  </si>
  <si>
    <t>INF SOL 20X100MLPELAH</t>
  </si>
  <si>
    <t>INF SOL 10X250MLPELAH</t>
  </si>
  <si>
    <t>INF SOL 10X500MLPELAH</t>
  </si>
  <si>
    <t>INF SOL 10X1000MLPLAH</t>
  </si>
  <si>
    <t>CHLORID SODNÝ 0.9% BRAUN, REF. 395120</t>
  </si>
  <si>
    <t>INFSOL1X100ML-PELAH</t>
  </si>
  <si>
    <t>IBALGIN 400 (IBUPROFEN 400)</t>
  </si>
  <si>
    <t>TBL OBD 100X400MG</t>
  </si>
  <si>
    <t>INDOMETACIN 100 BERLIN-CHEMIE</t>
  </si>
  <si>
    <t>SUP 10X100MG</t>
  </si>
  <si>
    <t>IR  0.9%SOD.CHLOR.FOR IRR. 6X1000 ML</t>
  </si>
  <si>
    <t>Fres. Versylene</t>
  </si>
  <si>
    <t>IR  NaCl 0,9% 3000 ml vak Bieffe</t>
  </si>
  <si>
    <t>for irrig. 1x3000 ml 15%</t>
  </si>
  <si>
    <t>IR OG. OPHTHALMO-SEPTONEX</t>
  </si>
  <si>
    <t>GTT OPH 1X10ML</t>
  </si>
  <si>
    <t>ISOLYTE BP - PLAST. LÁHEV</t>
  </si>
  <si>
    <t xml:space="preserve">INF SOL 10X1000ML KP </t>
  </si>
  <si>
    <t>KALIUM CHLORATUM BIOMEDICA</t>
  </si>
  <si>
    <t>POR TBLFLM100X500MG</t>
  </si>
  <si>
    <t>KALIUM CHLORATUM LECIVA 7.5%</t>
  </si>
  <si>
    <t>INJ 5X10ML 7.5%</t>
  </si>
  <si>
    <t>KANAVIT</t>
  </si>
  <si>
    <t>INJ 5X1ML/10MG</t>
  </si>
  <si>
    <t>GTT 1X5ML 20MG/ML</t>
  </si>
  <si>
    <t>KAPIDIN 10 MG</t>
  </si>
  <si>
    <t>POR TBL FLM 30X10MG</t>
  </si>
  <si>
    <t>KL AQUA PURIF. KUL., FAG. 1 kg</t>
  </si>
  <si>
    <t>KL BENZINUM 200g</t>
  </si>
  <si>
    <t>KL BENZINUM 500 ml/330g HVLP</t>
  </si>
  <si>
    <t>KL CPS METRONIDAZOLUM 250mg 20cps</t>
  </si>
  <si>
    <t>KL CHLADIVE MAZANI 800 g FAGRON</t>
  </si>
  <si>
    <t>KL MS HYDROG.PEROX. 3% 500g</t>
  </si>
  <si>
    <t>KL SOL.BORGLYCEROLI  3% 100 G</t>
  </si>
  <si>
    <t>KL SOL.HYD.PEROX.3% 200G</t>
  </si>
  <si>
    <t>KL SUPP.BISACODYLI 0,01G  20KS</t>
  </si>
  <si>
    <t>KL UNG.ICHT.2G,CaCO3 10G,ZnO 6G,VAS.LEN. AA AD</t>
  </si>
  <si>
    <t>100G, 2% ichtamolu</t>
  </si>
  <si>
    <t>KL VASELINUM ALBUM, 100G</t>
  </si>
  <si>
    <t>Klysma salinické 10x135ml</t>
  </si>
  <si>
    <t>Lactobacillus acidophil.cps.75 bez laktózy</t>
  </si>
  <si>
    <t>LEXAURIN 3</t>
  </si>
  <si>
    <t>3MG TBL NOB 30</t>
  </si>
  <si>
    <t>LOPERON CPS</t>
  </si>
  <si>
    <t>POR CPS DUR 10X2MG</t>
  </si>
  <si>
    <t>POR CPS DUR 20X2MG</t>
  </si>
  <si>
    <t>MAGNE B6</t>
  </si>
  <si>
    <t>DRG 50</t>
  </si>
  <si>
    <t>MAGNESII LACTICI 0,5 TBL. MEDICAMENTA</t>
  </si>
  <si>
    <t>TBL NOB 100X0,5GM</t>
  </si>
  <si>
    <t>MAGNESIUM 250 MG PHARMAVIT</t>
  </si>
  <si>
    <t>POR TBL EFF 20</t>
  </si>
  <si>
    <t>MAGNESIUM SULFURICUM BIOTIKA</t>
  </si>
  <si>
    <t>INJ 5X10ML 10%</t>
  </si>
  <si>
    <t>MAGNOSOLV</t>
  </si>
  <si>
    <t>GRA 30X6.1GM(SACKY)</t>
  </si>
  <si>
    <t>MÁTOVÝ ČAJ LEROS</t>
  </si>
  <si>
    <t>SPC 20X2.0GM(SÁČKY)</t>
  </si>
  <si>
    <t>MESOCAIN</t>
  </si>
  <si>
    <t>INJ 10X10ML 1%</t>
  </si>
  <si>
    <t>GEL 1X20GM</t>
  </si>
  <si>
    <t>MINIRIN MELT 120 MCG</t>
  </si>
  <si>
    <t>POR LYO 30X120RG</t>
  </si>
  <si>
    <t>MITOMYCIN C KYOWA</t>
  </si>
  <si>
    <t>INJ+INF PLV SOL 5X20MG</t>
  </si>
  <si>
    <t>MUCOSOLVAN</t>
  </si>
  <si>
    <t>POR GTT SOL+INH SOL 60ML</t>
  </si>
  <si>
    <t>MUNDISAL</t>
  </si>
  <si>
    <t>GEL 1X8GM</t>
  </si>
  <si>
    <t>NEODOLPASSE</t>
  </si>
  <si>
    <t>INF 10X250ML</t>
  </si>
  <si>
    <t>NEUROL 0.5</t>
  </si>
  <si>
    <t>POR TBL NOB30X0.5MG</t>
  </si>
  <si>
    <t>NOVALGIN</t>
  </si>
  <si>
    <t>INJ 10X2ML/1000MG</t>
  </si>
  <si>
    <t>TBL OBD 20X500MG</t>
  </si>
  <si>
    <t>INJ 5X5ML/2500MG</t>
  </si>
  <si>
    <t>NOVORAPID 100 U/ML</t>
  </si>
  <si>
    <t>INJ SOL 1X10ML</t>
  </si>
  <si>
    <t>NUTRYELT</t>
  </si>
  <si>
    <t>INF CNC SOL 10X10ML</t>
  </si>
  <si>
    <t>ONDANSETRON B. BRAUN 2 MG/ML</t>
  </si>
  <si>
    <t>INJ SOL 20X4ML/8MG LDPE</t>
  </si>
  <si>
    <t>OXYCONTIN 40 MG</t>
  </si>
  <si>
    <t>POR TBL PRO 60X40MG</t>
  </si>
  <si>
    <t>PAMBA</t>
  </si>
  <si>
    <t>TBL 10X250MG</t>
  </si>
  <si>
    <t>PARACETAMOL KABI 10MG/ML</t>
  </si>
  <si>
    <t>INF SOL 10X100ML/1000MG</t>
  </si>
  <si>
    <t>PARALEN 500</t>
  </si>
  <si>
    <t>POR TBL NOB 24X500MG</t>
  </si>
  <si>
    <t>PERINDOPRIL MYLAN</t>
  </si>
  <si>
    <t>4MG TBL NOB 30</t>
  </si>
  <si>
    <t>PREDNISON 5 LECIVA</t>
  </si>
  <si>
    <t>TBL 20X5MG</t>
  </si>
  <si>
    <t>PREGABALIN SANDOZ</t>
  </si>
  <si>
    <t>75MG CPS DUR 84</t>
  </si>
  <si>
    <t xml:space="preserve">PREGABALIN TEVA 150MG </t>
  </si>
  <si>
    <t>CPS DUR 14</t>
  </si>
  <si>
    <t>PRENEWEL 8 MG/2,5 MG</t>
  </si>
  <si>
    <t>POR TBL NOB 30</t>
  </si>
  <si>
    <t>PRESTARIUM NEO</t>
  </si>
  <si>
    <t>PROTEVASC 35 MG TABLETY S PRODLOUŽENÝM UVOLŇOVÁNÍM</t>
  </si>
  <si>
    <t>POR TBL PRO 60X35MG</t>
  </si>
  <si>
    <t>RAMIZEK</t>
  </si>
  <si>
    <t>5MG/5MG CPS DUR 28</t>
  </si>
  <si>
    <t>RIVODARON 200</t>
  </si>
  <si>
    <t>POR TBL NOB 30X200MG</t>
  </si>
  <si>
    <t>ROCALTROL 0.25 MCG</t>
  </si>
  <si>
    <t>POR CPSMOL30X0.25RG</t>
  </si>
  <si>
    <t>ROSUMOP 10 MG</t>
  </si>
  <si>
    <t>SEROPRAM</t>
  </si>
  <si>
    <t>INF 5X0.5ML/20MG</t>
  </si>
  <si>
    <t>SOLU-MEDROL</t>
  </si>
  <si>
    <t>INJ SIC 1X40MG+1ML</t>
  </si>
  <si>
    <t>SORBIFER DURULES</t>
  </si>
  <si>
    <t>TBL FLM 60X320MG/60MG</t>
  </si>
  <si>
    <t>SPECIES UROLOGICAE PLANTA LEROS</t>
  </si>
  <si>
    <t>SPC 1X100GM</t>
  </si>
  <si>
    <t>SPIROPENT</t>
  </si>
  <si>
    <t>POR TBLNOB20X0.02MG</t>
  </si>
  <si>
    <t>SUPPOSITORIA GLYCERINI LECIVA</t>
  </si>
  <si>
    <t>SUP 10X2.35GM</t>
  </si>
  <si>
    <t>SUPPOSITORIA GLYCERINI LÉČIVA</t>
  </si>
  <si>
    <t>SUP 10X2,06G</t>
  </si>
  <si>
    <t>SYNTOPHYLLIN</t>
  </si>
  <si>
    <t>INJ 5X10ML/240MG</t>
  </si>
  <si>
    <t>SYNTOSTIGMIN</t>
  </si>
  <si>
    <t>INJ 10X1ML/0.5MG</t>
  </si>
  <si>
    <t>TANTUM VERDE SPRAY</t>
  </si>
  <si>
    <t>ORM SPR 30ML 0.15%</t>
  </si>
  <si>
    <t>TELMISARTAN SANDOZ 80 MG</t>
  </si>
  <si>
    <t>POR TBL NOB 30X80MG</t>
  </si>
  <si>
    <t>TENSIOMIN</t>
  </si>
  <si>
    <t>TBL 30X25MG</t>
  </si>
  <si>
    <t>TIAPRIDAL</t>
  </si>
  <si>
    <t>POR TBLNOB 50X100MG</t>
  </si>
  <si>
    <t>TORECAN</t>
  </si>
  <si>
    <t>INJ 5X1ML/6.5MG</t>
  </si>
  <si>
    <t>TRALGIT SR 100</t>
  </si>
  <si>
    <t>POR TBL RET10X100MG</t>
  </si>
  <si>
    <t>TRITTICO AC 150</t>
  </si>
  <si>
    <t>TBL RET 60X150MG</t>
  </si>
  <si>
    <t>TULIP 20 MG POTAHOVANÉ TABLETY</t>
  </si>
  <si>
    <t>VENLAFAXIN MYLAN 150 MG</t>
  </si>
  <si>
    <t>POR CPS PRO 30X150MG</t>
  </si>
  <si>
    <t>VENLAFAXIN MYLAN 75 MG</t>
  </si>
  <si>
    <t>POR CPS PRO 30X75MG</t>
  </si>
  <si>
    <t>VENTOLIN INHALER N</t>
  </si>
  <si>
    <t>INHSUSPSS200X100RG</t>
  </si>
  <si>
    <t>VEROSPIRON</t>
  </si>
  <si>
    <t>TBL 20X25MG</t>
  </si>
  <si>
    <t>Vitar Soda tbl.150</t>
  </si>
  <si>
    <t>neleč.</t>
  </si>
  <si>
    <t>VOLUVEN 10% 500 ML</t>
  </si>
  <si>
    <t>INF. 10X500 ML</t>
  </si>
  <si>
    <t>ZALDIAR</t>
  </si>
  <si>
    <t>POR TBL FLM 20</t>
  </si>
  <si>
    <t>ZODAC</t>
  </si>
  <si>
    <t>TBL OBD 30X10MG</t>
  </si>
  <si>
    <t>ZOLPIDEM MYLAN</t>
  </si>
  <si>
    <t>POR TBL FLM 20X10MG</t>
  </si>
  <si>
    <t>ZOVIRAX 400 MG</t>
  </si>
  <si>
    <t>POR TBL NOB70X400MG</t>
  </si>
  <si>
    <t>ZOXON 2</t>
  </si>
  <si>
    <t>TBL 30X2MG</t>
  </si>
  <si>
    <t>ZYLLT 75 MG</t>
  </si>
  <si>
    <t>POR TBL FLM 28X75MG</t>
  </si>
  <si>
    <t>léky - parenterální výživa (LEK)</t>
  </si>
  <si>
    <t>AMINOPLASMAL B.BRAUN 10%</t>
  </si>
  <si>
    <t>INF SOL 10X500ML</t>
  </si>
  <si>
    <t>NUTRIFLEX BASAL</t>
  </si>
  <si>
    <t>INF SOL 5X2000ML</t>
  </si>
  <si>
    <t>NUTRIFLEX PERI</t>
  </si>
  <si>
    <t>léky - enterální výživa (LEK)</t>
  </si>
  <si>
    <t>DIASIP S PŘÍCHUTÍ CAPPUCCINO</t>
  </si>
  <si>
    <t>POR SOL 4X200ML</t>
  </si>
  <si>
    <t>DIASIP S PŘÍCHUTÍ JAHODOVOU</t>
  </si>
  <si>
    <t>POR SOL 1X200ML</t>
  </si>
  <si>
    <t>DIASIP S PŘÍCHUTÍ VANILKOVOU</t>
  </si>
  <si>
    <t>NUTRIDRINK COMPACT S PŘÍCHUTÍ JAHODOVOU</t>
  </si>
  <si>
    <t>POR SOL 4X125ML</t>
  </si>
  <si>
    <t>NUTRIDRINK COMPACT S PŘÍCHUTÍ VANILKOVOU</t>
  </si>
  <si>
    <t>NUTRIDRINK CREME S PŘÍCHUTÍ VANILKOVOU</t>
  </si>
  <si>
    <t>POR SOL 4X125GM</t>
  </si>
  <si>
    <t>NUTRIDRINK JUICE STYLE S PŘÍCHUTÍ JABLEČNOU</t>
  </si>
  <si>
    <t>NUTRIDRINK JUICE STYLE S PŘÍCHUTÍ JAHODOVOU</t>
  </si>
  <si>
    <t>NUTRIDRINK S PŘÍCHUTÍ BANÁNOVOU</t>
  </si>
  <si>
    <t>NUTRIDRINK S PŘÍCHUTÍ ČOKOLÁDOVOU</t>
  </si>
  <si>
    <t>NUTRIDRINK S PŘÍCHUTÍ JAHODOVOU</t>
  </si>
  <si>
    <t>NUTRIDRINK S PŘÍCHUTÍ VANILKOVOU</t>
  </si>
  <si>
    <t>NUTRISON ENERGY MULTI FIBRE</t>
  </si>
  <si>
    <t>POR SOL 8X1000ML</t>
  </si>
  <si>
    <t>POR SOL 1X1500ML</t>
  </si>
  <si>
    <t>léky - krev.deriváty ZUL (TO)</t>
  </si>
  <si>
    <t>OCPLEX</t>
  </si>
  <si>
    <t>500IU INF PSO LQF 1+1X20ML</t>
  </si>
  <si>
    <t>1000IU INF PSO LQF 1+1X40ML</t>
  </si>
  <si>
    <t>léky - antibiotika (LEK)</t>
  </si>
  <si>
    <t>ABAKTAL</t>
  </si>
  <si>
    <t>TBL OBD 10X400MG</t>
  </si>
  <si>
    <t>INJ 10X5ML/400MG</t>
  </si>
  <si>
    <t>AMIKACIN MEDOPHARM 500 MG/2 ML</t>
  </si>
  <si>
    <t>INJ+INF SOL 10X2ML/500MG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</si>
  <si>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</si>
  <si>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</si>
  <si>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</si>
  <si>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</si>
  <si>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</si>
  <si>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</si>
  <si>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AMPICILIN 1,0 BIOTIKA</t>
  </si>
  <si>
    <t>INJ PLV SOL 10X1000MG</t>
  </si>
  <si>
    <t>ARCHIFAR 1 G</t>
  </si>
  <si>
    <t>INJ+INF PLV SOL 10X1GM</t>
  </si>
  <si>
    <t>AXETINE 1,5GM</t>
  </si>
  <si>
    <t>INJ SIC 10X1.5GM</t>
  </si>
  <si>
    <t>BISEPTOL 480</t>
  </si>
  <si>
    <t>INJ 10X5ML</t>
  </si>
  <si>
    <t>CEFTAZIDIM KABI 1 GM</t>
  </si>
  <si>
    <t>INJ PLV SOL 10X1GM</t>
  </si>
  <si>
    <t>CIPLOX 500</t>
  </si>
  <si>
    <t>TBL OBD 10X500MG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</si>
  <si>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</si>
  <si>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</si>
  <si>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</si>
  <si>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</si>
  <si>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150mg/ml 10 x 4ml/600mg</t>
  </si>
  <si>
    <t>10 x 4ml /600mg</t>
  </si>
  <si>
    <t>COLOMYCIN INJEKCE 1 000 000 MEZINÁRODNÍCH JEDNOTEK</t>
  </si>
  <si>
    <t>1000000IU INJ PLV SOL/SOL NEB 10X1MIU</t>
  </si>
  <si>
    <t xml:space="preserve">Gentamicin B.Braun 1mg/ml </t>
  </si>
  <si>
    <t>inf.sol.20 x 80 ml</t>
  </si>
  <si>
    <t xml:space="preserve">GENTAMICIN B.BRAUN 3 MG/ML INFUZNÍ ROZTOK </t>
  </si>
  <si>
    <t>INF SOL 20X80ML</t>
  </si>
  <si>
    <t>GENTAMICIN LEK 80 MG/2 ML</t>
  </si>
  <si>
    <t>INJ SOL 10X2ML/80MG</t>
  </si>
  <si>
    <t>KLACID 500</t>
  </si>
  <si>
    <t>POR TBL FLM 14X500MG</t>
  </si>
  <si>
    <t>METRONIDAZOL 500MG BRAUN</t>
  </si>
  <si>
    <t>INJ 10X100ML(LDPE)</t>
  </si>
  <si>
    <t>METRONIDAZOLE 0.5% POLFA</t>
  </si>
  <si>
    <t>INJ 1X100ML 5MG/1ML</t>
  </si>
  <si>
    <t>NOLICIN</t>
  </si>
  <si>
    <t>TBL 20X400MG</t>
  </si>
  <si>
    <t>OFLOXIN 200</t>
  </si>
  <si>
    <t>TBL OBD 10X200MG</t>
  </si>
  <si>
    <t>PIPERACILLIN/TAZOBACTAM KABI 4 G/0,5 G</t>
  </si>
  <si>
    <t>INF PLV SOL 10X4.5GM</t>
  </si>
  <si>
    <t>SUMETROLIM</t>
  </si>
  <si>
    <t>TBL 20X480MG</t>
  </si>
  <si>
    <t>TIENAM 500 MG/500 MG I.V.</t>
  </si>
  <si>
    <t>INF PLV SOL 1X10LAH/20ML</t>
  </si>
  <si>
    <t>TYGACIL 50 MG</t>
  </si>
  <si>
    <t>INF PLV SOL 10X50MG/5ML</t>
  </si>
  <si>
    <t>VANCOMYCIN MYLAN 1000 MG</t>
  </si>
  <si>
    <t>INF PLV SOL 1X1GM</t>
  </si>
  <si>
    <t>XORIMAX 500 MG POTAH.TABLETY</t>
  </si>
  <si>
    <t>PORTBLFLM10X500MG</t>
  </si>
  <si>
    <t>XORIMAX 500 MG POTAHOVANÉ TABLETY</t>
  </si>
  <si>
    <t>POR TBL FLM 16X500MG</t>
  </si>
  <si>
    <t>léky - antimykotika (LEK)</t>
  </si>
  <si>
    <t>CANESTEN KRÉM</t>
  </si>
  <si>
    <t>CRM 1X20GM/200MG</t>
  </si>
  <si>
    <t>DIFLUCAN 100 MG</t>
  </si>
  <si>
    <t>POR CPS DUR 28X100MG</t>
  </si>
  <si>
    <t>FLUCONAZOL KABI 2 MG/ML</t>
  </si>
  <si>
    <t>INF SOL 10X100ML/200MG</t>
  </si>
  <si>
    <t>APAURIN</t>
  </si>
  <si>
    <t>INJ 10X2ML/10MG</t>
  </si>
  <si>
    <t>AQUA PRO INJECTIONE BRAUN</t>
  </si>
  <si>
    <t>PAR LQF 20X100ML-PE</t>
  </si>
  <si>
    <t>BCG-MEDAC PRÁŠEK PRO PŘÍPR. SUSP. K INSTILA. DO M.</t>
  </si>
  <si>
    <t>IVS PLQ SUS 1</t>
  </si>
  <si>
    <t>LIQ 1X120ML</t>
  </si>
  <si>
    <t>BRILIQUE 90 MG</t>
  </si>
  <si>
    <t>POR TBL FLM 56X90MG</t>
  </si>
  <si>
    <t>BRUFEN 400</t>
  </si>
  <si>
    <t>400MG TBL FLM 100</t>
  </si>
  <si>
    <t>CONCOR COMBI 5 MG/5 MG</t>
  </si>
  <si>
    <t>DIPHERELINE S.R. 11,25 MG</t>
  </si>
  <si>
    <t>INJ PLQ SUS PRO 1+1X2ML AMP</t>
  </si>
  <si>
    <t>FIRMAGON 120 MG</t>
  </si>
  <si>
    <t>INJ PSO LQF 2X120MG+2X6ML</t>
  </si>
  <si>
    <t>FIRMAGON 80 MG</t>
  </si>
  <si>
    <t>INJ PSO LQF 1X80MG+1X6ML</t>
  </si>
  <si>
    <t>IR  AQUA STERILE OPLACH.1x1000 ml ECOTAINER</t>
  </si>
  <si>
    <t>IR OPLACH</t>
  </si>
  <si>
    <t>IR  GLYCINE 1,5% 3000 ml</t>
  </si>
  <si>
    <t>IR 3000 ml</t>
  </si>
  <si>
    <t>ISOKET SPRAY</t>
  </si>
  <si>
    <t>SPR 1X12.4GM(=15ML)</t>
  </si>
  <si>
    <t>KL AQUA PURIF. KUL,FAG 5 kg</t>
  </si>
  <si>
    <t>KL ETHANOLUM BENZ.DENAT. 900 ml / 720g/</t>
  </si>
  <si>
    <t>KL ETHER 150G</t>
  </si>
  <si>
    <t>KL ETHER 200G</t>
  </si>
  <si>
    <t>KL MESOCAIN GEL, 500G v kelímku 500ml</t>
  </si>
  <si>
    <t>NESTERILNÍ</t>
  </si>
  <si>
    <t>KL SOL.FORMAL.K FIXACI TKANI,1000G</t>
  </si>
  <si>
    <t>KL UNG.TESTOSTERON 0,2G,AMB.AD 20G</t>
  </si>
  <si>
    <t>KL VASELINUM FLAVUM, 50G</t>
  </si>
  <si>
    <t>LEKOPTIN</t>
  </si>
  <si>
    <t>INJ 50X2ML/5MG</t>
  </si>
  <si>
    <t>LEPTOPROL 5 MG</t>
  </si>
  <si>
    <t>SDR IMP ISP 1X5MG</t>
  </si>
  <si>
    <t>LIDOCAIN</t>
  </si>
  <si>
    <t>INJ 10X2ML 2%</t>
  </si>
  <si>
    <t>POR TBL NOB 12X500MG</t>
  </si>
  <si>
    <t>PATENTBLAU V - MIMOŘ.DOVOZ!!!</t>
  </si>
  <si>
    <t>INJ 5X2ML/50MG</t>
  </si>
  <si>
    <t>PEROXID VODÍKU 3% COO</t>
  </si>
  <si>
    <t>DRM SOL 1X100ML 3%</t>
  </si>
  <si>
    <t>SORTIS 80 MG</t>
  </si>
  <si>
    <t>POR TBL FLM 30X80MG</t>
  </si>
  <si>
    <t>TRIAMCINOLON LECIVA</t>
  </si>
  <si>
    <t>UNG 1X10GM 0.1%</t>
  </si>
  <si>
    <t>XGEVA 120 MG</t>
  </si>
  <si>
    <t>INJ SOL 1X1.7ML/120MG</t>
  </si>
  <si>
    <t>léky - RTG diagnostika ZUL (LEK)</t>
  </si>
  <si>
    <t>ULTRAVIST 370 MG/ML</t>
  </si>
  <si>
    <t>INJ SOL 10X50ML</t>
  </si>
  <si>
    <t>ULTRAVIST-370</t>
  </si>
  <si>
    <t>INJ 10X50ML</t>
  </si>
  <si>
    <t>VISIPAQUE 320 MG I/ML</t>
  </si>
  <si>
    <t>INJ SOL 10X50ML-PP</t>
  </si>
  <si>
    <t>BELOGENT KRÉM</t>
  </si>
  <si>
    <t>CRM 1X30GM</t>
  </si>
  <si>
    <t>léky - botox (LEK)</t>
  </si>
  <si>
    <t>BOTOX</t>
  </si>
  <si>
    <t>IDR+IMS INJ PLV SOL 1X100SU</t>
  </si>
  <si>
    <t>1211 - UROL: lůžkové oddělení</t>
  </si>
  <si>
    <t>1221 - UROL: ambulance</t>
  </si>
  <si>
    <t>A02BC02 - PANTOPRAZOL</t>
  </si>
  <si>
    <t>A04AA01 - ONDANSETRON</t>
  </si>
  <si>
    <t>B01AB06 - NADROPARIN</t>
  </si>
  <si>
    <t>B01AC04 - KLOPIDOGREL</t>
  </si>
  <si>
    <t>C01BD01 - AMIODARON</t>
  </si>
  <si>
    <t>C01EB15 - TRIMETAZIDIN</t>
  </si>
  <si>
    <t>C02CA04 - DOXAZOSIN</t>
  </si>
  <si>
    <t>C03CA01 - FUROSEMID</t>
  </si>
  <si>
    <t>C05BA01 - ORGANO-HEPARINOID</t>
  </si>
  <si>
    <t>C07AB07 - BISOPROLOL</t>
  </si>
  <si>
    <t>C07AG02 - KARVEDILOL</t>
  </si>
  <si>
    <t>C08CA13 - LERKANIDIPIN</t>
  </si>
  <si>
    <t>C09AA04 - PERINDOPRIL</t>
  </si>
  <si>
    <t>C09BA04 - PERINDOPRIL A DIURETIKA</t>
  </si>
  <si>
    <t>C09BB07 - RAMIPRIL A AMLODIPIN</t>
  </si>
  <si>
    <t>C09CA07 - TELMISARTAN</t>
  </si>
  <si>
    <t>C10AA05 - ATORVASTATIN</t>
  </si>
  <si>
    <t>C10AA07 - ROSUVASTATIN</t>
  </si>
  <si>
    <t>H02AB04 - METHYLPREDNISOLON</t>
  </si>
  <si>
    <t>J01AA12 - TIGECYKLIN</t>
  </si>
  <si>
    <t>J01DC02 - CEFUROXIM</t>
  </si>
  <si>
    <t>J01DH02 - MEROPENEM</t>
  </si>
  <si>
    <t>J01EE01 - SULFAMETHOXAZOL A TRIMETHOPRIM</t>
  </si>
  <si>
    <t>J01FF01 - KLINDAMYCIN</t>
  </si>
  <si>
    <t>J01GB06 - AMIKACIN</t>
  </si>
  <si>
    <t>J01MA03 - PEFLOXACIN</t>
  </si>
  <si>
    <t>J01XA01 - VANKOMYCIN</t>
  </si>
  <si>
    <t>J01XD01 - METRONIDAZOL</t>
  </si>
  <si>
    <t>J02AC01 - FLUKONAZOL</t>
  </si>
  <si>
    <t>L02AE02 - LEUPRORELIN</t>
  </si>
  <si>
    <t>M04AA01 - ALOPURINOL</t>
  </si>
  <si>
    <t>N02AA05 - OXYKODON</t>
  </si>
  <si>
    <t>N02AB03 - FENTANYL</t>
  </si>
  <si>
    <t>N02BB02 - SODNÁ SŮL METAMIZOLU</t>
  </si>
  <si>
    <t>N02BE01 - PARACETAMOL</t>
  </si>
  <si>
    <t>N03AX16 - PREGABALIN</t>
  </si>
  <si>
    <t>N05BA12 - ALPRAZOLAM</t>
  </si>
  <si>
    <t>N05CF02 - ZOLPIDEM</t>
  </si>
  <si>
    <t>N06AB08 - FLUVOXAMIN</t>
  </si>
  <si>
    <t>N06AB10 - ESCITALOPRAM</t>
  </si>
  <si>
    <t>N06AX16 - VENLAFAXIN</t>
  </si>
  <si>
    <t>N07CA01 - BETAHISTIN</t>
  </si>
  <si>
    <t>R03AC02 - SALBUTAMOL</t>
  </si>
  <si>
    <t>R06AE07 - CETIRIZIN</t>
  </si>
  <si>
    <t>V06XX - POTRAVINY PRO ZVLÁŠTNÍ LÉKAŘSKÉ ÚČELY (PZLÚ)</t>
  </si>
  <si>
    <t>V08AB05 - JOPROMID</t>
  </si>
  <si>
    <t>V08AB09 - JODIXANOL</t>
  </si>
  <si>
    <t>J01CR02 - AMOXICILIN A  INHIBITOR BETA-LAKTAMASY</t>
  </si>
  <si>
    <t>A06AD11 - LAKTULOSA</t>
  </si>
  <si>
    <t>A10AB05 - INSULIN ASPART</t>
  </si>
  <si>
    <t>J01CR05 - PIPERACILIN A  INHIBITOR BETA-LAKTAMASY</t>
  </si>
  <si>
    <t>H03AA01 - SODNÁ SŮL LEVOTHYROXINU</t>
  </si>
  <si>
    <t>A02BC02</t>
  </si>
  <si>
    <t>214427</t>
  </si>
  <si>
    <t>40MG INJ PLV SOL 1</t>
  </si>
  <si>
    <t>A04AA01</t>
  </si>
  <si>
    <t>187607</t>
  </si>
  <si>
    <t>ONDANSETRON B. BRAUN</t>
  </si>
  <si>
    <t>2MG/ML INJ SOL 20X4ML II</t>
  </si>
  <si>
    <t>A06AD11</t>
  </si>
  <si>
    <t>215715</t>
  </si>
  <si>
    <t>667G/L POR SOL 1X500ML II</t>
  </si>
  <si>
    <t>A10AB05</t>
  </si>
  <si>
    <t>26786</t>
  </si>
  <si>
    <t>NOVORAPID</t>
  </si>
  <si>
    <t>100U/ML INJ SOL 1X10ML</t>
  </si>
  <si>
    <t>B01AB06</t>
  </si>
  <si>
    <t>213477</t>
  </si>
  <si>
    <t>9500IU/ML INJ SOL 10X5ML</t>
  </si>
  <si>
    <t>213482</t>
  </si>
  <si>
    <t>19000IU/ML INJ SOL ISP 10X0,8ML</t>
  </si>
  <si>
    <t>B01AC04</t>
  </si>
  <si>
    <t>149480</t>
  </si>
  <si>
    <t>ZYLLT</t>
  </si>
  <si>
    <t>75MG TBL FLM 28</t>
  </si>
  <si>
    <t>C01BD01</t>
  </si>
  <si>
    <t>107938</t>
  </si>
  <si>
    <t>150MG/3ML INJ SOL 6X3ML</t>
  </si>
  <si>
    <t>14709</t>
  </si>
  <si>
    <t>200MG TBL NOB 30</t>
  </si>
  <si>
    <t>C01EB15</t>
  </si>
  <si>
    <t>178689</t>
  </si>
  <si>
    <t>PROTEVASC</t>
  </si>
  <si>
    <t>35MG TBL PRO 60</t>
  </si>
  <si>
    <t>C02CA04</t>
  </si>
  <si>
    <t>45214</t>
  </si>
  <si>
    <t>2MG TBL NOB 30</t>
  </si>
  <si>
    <t>C03CA01</t>
  </si>
  <si>
    <t>214036</t>
  </si>
  <si>
    <t>56804</t>
  </si>
  <si>
    <t>40MG TBL NOB 50</t>
  </si>
  <si>
    <t>98219</t>
  </si>
  <si>
    <t>C05BA01</t>
  </si>
  <si>
    <t>100308</t>
  </si>
  <si>
    <t>300MG/100G CRM 40G</t>
  </si>
  <si>
    <t>C07AB07</t>
  </si>
  <si>
    <t>158692</t>
  </si>
  <si>
    <t>BISOPROLOL MYLAN</t>
  </si>
  <si>
    <t>5MG TBL FLM 30</t>
  </si>
  <si>
    <t>C07AG02</t>
  </si>
  <si>
    <t>102596</t>
  </si>
  <si>
    <t>6,25MG TBL NOB 30</t>
  </si>
  <si>
    <t>102608</t>
  </si>
  <si>
    <t>25MG TBL NOB 30</t>
  </si>
  <si>
    <t>C08CA13</t>
  </si>
  <si>
    <t>169623</t>
  </si>
  <si>
    <t>KAPIDIN</t>
  </si>
  <si>
    <t>10MG TBL FLM 30 II</t>
  </si>
  <si>
    <t>C09AA04</t>
  </si>
  <si>
    <t>101205</t>
  </si>
  <si>
    <t>177322</t>
  </si>
  <si>
    <t>C09BA04</t>
  </si>
  <si>
    <t>161623</t>
  </si>
  <si>
    <t>PRENEWEL</t>
  </si>
  <si>
    <t>8MG/2,5MG TBL NOB 30</t>
  </si>
  <si>
    <t>C09BB07</t>
  </si>
  <si>
    <t>197232</t>
  </si>
  <si>
    <t>C09CA07</t>
  </si>
  <si>
    <t>158191</t>
  </si>
  <si>
    <t>TELMISARTAN SANDOZ</t>
  </si>
  <si>
    <t>80MG TBL NOB 30</t>
  </si>
  <si>
    <t>C10AA05</t>
  </si>
  <si>
    <t>50316</t>
  </si>
  <si>
    <t>TULIP</t>
  </si>
  <si>
    <t>20MG TBL FLM 30</t>
  </si>
  <si>
    <t>C10AA07</t>
  </si>
  <si>
    <t>145551</t>
  </si>
  <si>
    <t>ROSUMOP</t>
  </si>
  <si>
    <t>10MG TBL FLM 30</t>
  </si>
  <si>
    <t>H02AB04</t>
  </si>
  <si>
    <t>9709</t>
  </si>
  <si>
    <t>40MG/ML INJ PSO LQF 40MG+1ML</t>
  </si>
  <si>
    <t>H03AA01</t>
  </si>
  <si>
    <t>147454</t>
  </si>
  <si>
    <t>EUTHYROX</t>
  </si>
  <si>
    <t>88MCG TBL NOB 100 II</t>
  </si>
  <si>
    <t>69189</t>
  </si>
  <si>
    <t>50MCG TBL NOB 100</t>
  </si>
  <si>
    <t>J01AA12</t>
  </si>
  <si>
    <t>26127</t>
  </si>
  <si>
    <t>TYGACIL</t>
  </si>
  <si>
    <t>50MG INF PLV SOL 10</t>
  </si>
  <si>
    <t>J01CR02</t>
  </si>
  <si>
    <t>203097</t>
  </si>
  <si>
    <t>875MG/125MG TBL FLM 21</t>
  </si>
  <si>
    <t>85525</t>
  </si>
  <si>
    <t>AMOKSIKLAV 625 MG</t>
  </si>
  <si>
    <t>500MG/125MG TBL FLM 21</t>
  </si>
  <si>
    <t>J01CR05</t>
  </si>
  <si>
    <t>113453</t>
  </si>
  <si>
    <t>PIPERACILLIN/TAZOBACTAM KABI</t>
  </si>
  <si>
    <t>4G/0,5G INF PLV SOL 10</t>
  </si>
  <si>
    <t>J01DC02</t>
  </si>
  <si>
    <t>169033</t>
  </si>
  <si>
    <t>XORIMAX</t>
  </si>
  <si>
    <t>500MG TBL FLM 16</t>
  </si>
  <si>
    <t>18547</t>
  </si>
  <si>
    <t>500MG TBL FLM 10</t>
  </si>
  <si>
    <t>J01DH02</t>
  </si>
  <si>
    <t>183817</t>
  </si>
  <si>
    <t>ARCHIFAR</t>
  </si>
  <si>
    <t>1G INJ/INF PLV SOL 10</t>
  </si>
  <si>
    <t>J01EE01</t>
  </si>
  <si>
    <t>11706</t>
  </si>
  <si>
    <t>80MG/16MG/ML INF CNC SOL 10X5ML</t>
  </si>
  <si>
    <t>J01FF01</t>
  </si>
  <si>
    <t>129836</t>
  </si>
  <si>
    <t>CLINDAMYCIN KABI</t>
  </si>
  <si>
    <t>150MG/ML INJ SOL 10X4ML</t>
  </si>
  <si>
    <t>J01GB06</t>
  </si>
  <si>
    <t>195147</t>
  </si>
  <si>
    <t>AMIKACIN MEDOPHARM</t>
  </si>
  <si>
    <t>500MG/2ML INJ/INF SOL 10X2ML</t>
  </si>
  <si>
    <t>J01MA03</t>
  </si>
  <si>
    <t>94155</t>
  </si>
  <si>
    <t>400MG/5ML INF SOL 10X5ML</t>
  </si>
  <si>
    <t>J01XA01</t>
  </si>
  <si>
    <t>166269</t>
  </si>
  <si>
    <t>VANCOMYCIN MYLAN</t>
  </si>
  <si>
    <t>1000MG INF PLV SOL 1</t>
  </si>
  <si>
    <t>J01XD01</t>
  </si>
  <si>
    <t>11592</t>
  </si>
  <si>
    <t>METRONIDAZOL B. BRAUN</t>
  </si>
  <si>
    <t>5MG/ML INF SOL 10X100ML</t>
  </si>
  <si>
    <t>97000</t>
  </si>
  <si>
    <t>METRONIDAZOLE 0,5%-POLPHARMA</t>
  </si>
  <si>
    <t>5MG/ML INF SOL 1X100ML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</si>
  <si>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</si>
  <si>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</si>
  <si>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</si>
  <si>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</si>
  <si>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</si>
  <si>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</si>
  <si>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</si>
  <si>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M04AA01</t>
  </si>
  <si>
    <t>127260</t>
  </si>
  <si>
    <t>N02AA05</t>
  </si>
  <si>
    <t>11110</t>
  </si>
  <si>
    <t>OXYCONTIN</t>
  </si>
  <si>
    <t>40MG TBL PRO 60</t>
  </si>
  <si>
    <t>N02AB03</t>
  </si>
  <si>
    <t>59448</t>
  </si>
  <si>
    <t>DUROGESIC</t>
  </si>
  <si>
    <t>25MCG/H TDR EMP 5X4,2MG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</si>
  <si>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</si>
  <si>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</si>
  <si>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</si>
  <si>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</si>
  <si>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</si>
  <si>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</si>
  <si>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</si>
  <si>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</si>
  <si>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</si>
  <si>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</si>
  <si>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</si>
  <si>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</si>
  <si>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</si>
  <si>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N03AX16</t>
  </si>
  <si>
    <t>211472</t>
  </si>
  <si>
    <t>PREGABALIN TEVA</t>
  </si>
  <si>
    <t>150MG CPS DUR 14</t>
  </si>
  <si>
    <t>N05BA12</t>
  </si>
  <si>
    <t>6618</t>
  </si>
  <si>
    <t>NEUROL 0,5</t>
  </si>
  <si>
    <t>0,5MG TBL NOB 30</t>
  </si>
  <si>
    <t>N05CF02</t>
  </si>
  <si>
    <t>146894</t>
  </si>
  <si>
    <t>10MG TBL FLM 20</t>
  </si>
  <si>
    <t>N06AB08</t>
  </si>
  <si>
    <t>215479</t>
  </si>
  <si>
    <t>FEVARIN</t>
  </si>
  <si>
    <t>50MG TBL FLM 30</t>
  </si>
  <si>
    <t>N06AB10</t>
  </si>
  <si>
    <t>134502</t>
  </si>
  <si>
    <t>ELICEA</t>
  </si>
  <si>
    <t>10MG TBL FLM 28</t>
  </si>
  <si>
    <t>134508</t>
  </si>
  <si>
    <t>10MG TBL FLM 98</t>
  </si>
  <si>
    <t>N06AX16</t>
  </si>
  <si>
    <t>115551</t>
  </si>
  <si>
    <t>VENLAFAXIN MYLAN</t>
  </si>
  <si>
    <t>75MG CPS PRO 30</t>
  </si>
  <si>
    <t>115562</t>
  </si>
  <si>
    <t>150MG CPS PRO 30</t>
  </si>
  <si>
    <t>N07CA01</t>
  </si>
  <si>
    <t>102674</t>
  </si>
  <si>
    <t>BETAHISTIN ACTAVIS</t>
  </si>
  <si>
    <t>8MG TBL NOB 100</t>
  </si>
  <si>
    <t>R03AC02</t>
  </si>
  <si>
    <t>31934</t>
  </si>
  <si>
    <t>100MCG/DÁV INH SUS PSS 200DÁV</t>
  </si>
  <si>
    <t>R06AE07</t>
  </si>
  <si>
    <t>66030</t>
  </si>
  <si>
    <t>V06XX</t>
  </si>
  <si>
    <t>33339</t>
  </si>
  <si>
    <t>33340</t>
  </si>
  <si>
    <t>33418</t>
  </si>
  <si>
    <t>33420</t>
  </si>
  <si>
    <t>33677</t>
  </si>
  <si>
    <t>33750</t>
  </si>
  <si>
    <t>POR SOL 4X125G</t>
  </si>
  <si>
    <t>33833</t>
  </si>
  <si>
    <t>33847</t>
  </si>
  <si>
    <t>33848</t>
  </si>
  <si>
    <t>33858</t>
  </si>
  <si>
    <t>33859</t>
  </si>
  <si>
    <t>33935</t>
  </si>
  <si>
    <t>33936</t>
  </si>
  <si>
    <t>122632</t>
  </si>
  <si>
    <t>SORTIS</t>
  </si>
  <si>
    <t>80MG TBL FLM 30</t>
  </si>
  <si>
    <t>L02AE02</t>
  </si>
  <si>
    <t>197427</t>
  </si>
  <si>
    <t>LEPTOPROL</t>
  </si>
  <si>
    <t>5MG IMP ISP 1</t>
  </si>
  <si>
    <t>V08AB05</t>
  </si>
  <si>
    <t>77018</t>
  </si>
  <si>
    <t>ULTRAVIST 370</t>
  </si>
  <si>
    <t>370MG/ML INJ SOL 10X50ML</t>
  </si>
  <si>
    <t>V08AB09</t>
  </si>
  <si>
    <t>17039</t>
  </si>
  <si>
    <t>320MG/ML INJ SOL 10X50ML II</t>
  </si>
  <si>
    <t>Přehled plnění pozitivního listu - spotřeba léčivých přípravků - orientační přehled</t>
  </si>
  <si>
    <t>12 - Urologická klinika</t>
  </si>
  <si>
    <t xml:space="preserve">1211 - lůžkové oddělení </t>
  </si>
  <si>
    <t xml:space="preserve">1221 - ambulance </t>
  </si>
  <si>
    <t>1264 - pracoviště COS</t>
  </si>
  <si>
    <t>Urologická klinika</t>
  </si>
  <si>
    <t>HVLP</t>
  </si>
  <si>
    <t>IPLP</t>
  </si>
  <si>
    <t>PZT</t>
  </si>
  <si>
    <t>89301121</t>
  </si>
  <si>
    <t>Standardní lůžková péče Celkem</t>
  </si>
  <si>
    <t>89301122</t>
  </si>
  <si>
    <t>Ambulance urologická Celkem</t>
  </si>
  <si>
    <t>89301124</t>
  </si>
  <si>
    <t>Uroradiologické centrum Celkem</t>
  </si>
  <si>
    <t>89301125</t>
  </si>
  <si>
    <t>Dětská urologie Celkem</t>
  </si>
  <si>
    <t>Urologická klinika Celkem</t>
  </si>
  <si>
    <t>* Legenda</t>
  </si>
  <si>
    <t>DIAPZT = Pomůcky pro diabetiky, jejichž název začíná slovem "Pumpa"</t>
  </si>
  <si>
    <t>Burešová Eva</t>
  </si>
  <si>
    <t>Grepl Michal</t>
  </si>
  <si>
    <t>Hartmann Igor</t>
  </si>
  <si>
    <t>Hluší Pavla</t>
  </si>
  <si>
    <t>Hradil David</t>
  </si>
  <si>
    <t>Hruška František</t>
  </si>
  <si>
    <t>Jiný</t>
  </si>
  <si>
    <t>Král Milan</t>
  </si>
  <si>
    <t>Kratochvíl Pavel</t>
  </si>
  <si>
    <t>Kudláčková Šárka</t>
  </si>
  <si>
    <t>Motolová Michaela</t>
  </si>
  <si>
    <t>Mucha Zdenek</t>
  </si>
  <si>
    <t>Pernička Jaroslav</t>
  </si>
  <si>
    <t>Rajmon Pavel</t>
  </si>
  <si>
    <t>Seifriedová Zuzana</t>
  </si>
  <si>
    <t>Skoták Hynek</t>
  </si>
  <si>
    <t>Šarapatka Jan</t>
  </si>
  <si>
    <t>Šmakal Oldřich</t>
  </si>
  <si>
    <t>Študent Vladimír</t>
  </si>
  <si>
    <t>Tureček Petr</t>
  </si>
  <si>
    <t>Vidlář Aleš</t>
  </si>
  <si>
    <t>Vrána Jan</t>
  </si>
  <si>
    <t>Záťura František</t>
  </si>
  <si>
    <t>Žemla Pavel</t>
  </si>
  <si>
    <t>BIKALUTAMID</t>
  </si>
  <si>
    <t>128125</t>
  </si>
  <si>
    <t>BINABIC</t>
  </si>
  <si>
    <t>150MG TBL FLM 28</t>
  </si>
  <si>
    <t>JINÁ ANTIBIOTIKA PRO LOKÁLNÍ APLIKACI</t>
  </si>
  <si>
    <t>1066</t>
  </si>
  <si>
    <t>FRAMYKOIN</t>
  </si>
  <si>
    <t>250IU/G+5,2MG/G UNG 10G</t>
  </si>
  <si>
    <t>KYSELINA AMINOMETHYLBENZOOVÁ</t>
  </si>
  <si>
    <t>2123</t>
  </si>
  <si>
    <t>250MG TBL NOB 10</t>
  </si>
  <si>
    <t>AMOXICILIN A  INHIBITOR BETA-LAKTAMASY</t>
  </si>
  <si>
    <t>132654</t>
  </si>
  <si>
    <t>875MG/125MG TBL FLM 14</t>
  </si>
  <si>
    <t>132992</t>
  </si>
  <si>
    <t>Pomůcky pro inkontinentní</t>
  </si>
  <si>
    <t>3463</t>
  </si>
  <si>
    <t>SÁČEK URINÁLNÍ SBĚRNÝ LÝTKOVÝ DISKRÉTNÍ CONVEEN</t>
  </si>
  <si>
    <t>600ML,SPOJOVACÍ HADICE 450MM,10KS</t>
  </si>
  <si>
    <t>NADROPARIN</t>
  </si>
  <si>
    <t>TRAMADOL</t>
  </si>
  <si>
    <t>12686</t>
  </si>
  <si>
    <t>TRAMAL RETARD TABLETY 100 MG</t>
  </si>
  <si>
    <t>100MG TBL PRO 10</t>
  </si>
  <si>
    <t>5951</t>
  </si>
  <si>
    <t>87506</t>
  </si>
  <si>
    <t>VLOŽKY ABSORPČNÍ TENA MEN LEVEL 2</t>
  </si>
  <si>
    <t>450ML,20KS</t>
  </si>
  <si>
    <t>AMLODIPIN</t>
  </si>
  <si>
    <t>2954</t>
  </si>
  <si>
    <t>AGEN</t>
  </si>
  <si>
    <t>10MG TBL NOB 30</t>
  </si>
  <si>
    <t>CEFPROZIL</t>
  </si>
  <si>
    <t>199793</t>
  </si>
  <si>
    <t>CEFZIL</t>
  </si>
  <si>
    <t>250MG TBL FLM 10</t>
  </si>
  <si>
    <t>CEFUROXIM</t>
  </si>
  <si>
    <t>47728</t>
  </si>
  <si>
    <t>ZINNAT</t>
  </si>
  <si>
    <t>500MG TBL FLM 14</t>
  </si>
  <si>
    <t>INDOMETACIN</t>
  </si>
  <si>
    <t>93724</t>
  </si>
  <si>
    <t>INDOMETACIN BERLIN-CHEMIE</t>
  </si>
  <si>
    <t>100MG SUP 10</t>
  </si>
  <si>
    <t>214913</t>
  </si>
  <si>
    <t>MOXONIDIN</t>
  </si>
  <si>
    <t>215161</t>
  </si>
  <si>
    <t>CYNT 0,2</t>
  </si>
  <si>
    <t>0,2MG TBL FLM 30 I</t>
  </si>
  <si>
    <t>32058</t>
  </si>
  <si>
    <t>FRAXIPARINE</t>
  </si>
  <si>
    <t>9500IU/ML INJ SOL ISP 10X0,3ML</t>
  </si>
  <si>
    <t>32059</t>
  </si>
  <si>
    <t>9500IU/ML INJ SOL ISP 10X0,4ML</t>
  </si>
  <si>
    <t>32061</t>
  </si>
  <si>
    <t>9500IU/ML INJ SOL ISP 10X0,6ML</t>
  </si>
  <si>
    <t>213494</t>
  </si>
  <si>
    <t>PITOFENON A ANALGETIKA</t>
  </si>
  <si>
    <t>50335</t>
  </si>
  <si>
    <t>500MG/ML+5MG/ML POR GTT SOL 1X25ML</t>
  </si>
  <si>
    <t>PROPIVERIN</t>
  </si>
  <si>
    <t>92254</t>
  </si>
  <si>
    <t>MICTONORM</t>
  </si>
  <si>
    <t>15MG TBL OBD 30</t>
  </si>
  <si>
    <t>ROZPOUŠTĚDLA MOČOVÝCH KAMENŮ</t>
  </si>
  <si>
    <t>115527</t>
  </si>
  <si>
    <t>URALYT-U</t>
  </si>
  <si>
    <t>POR GRA SOL 1X280G</t>
  </si>
  <si>
    <t>SODNÁ SŮL METAMIZOLU</t>
  </si>
  <si>
    <t>SULFAMETHOXAZOL A TRIMETHOPRIM</t>
  </si>
  <si>
    <t>203954</t>
  </si>
  <si>
    <t>BISEPTOL</t>
  </si>
  <si>
    <t>400MG/80MG TBL NOB 28</t>
  </si>
  <si>
    <t>132950</t>
  </si>
  <si>
    <t>Jiná</t>
  </si>
  <si>
    <t>*1012</t>
  </si>
  <si>
    <t>47727</t>
  </si>
  <si>
    <t>KLARITHROMYCIN</t>
  </si>
  <si>
    <t>216199</t>
  </si>
  <si>
    <t>KLACID</t>
  </si>
  <si>
    <t>59808</t>
  </si>
  <si>
    <t>3377</t>
  </si>
  <si>
    <t>400MG/80MG TBL NOB 20</t>
  </si>
  <si>
    <t>TRIMETHOPRIM</t>
  </si>
  <si>
    <t>89816</t>
  </si>
  <si>
    <t>TRIPRIM</t>
  </si>
  <si>
    <t>200MG TBL NOB 20</t>
  </si>
  <si>
    <t>225850</t>
  </si>
  <si>
    <t>87516</t>
  </si>
  <si>
    <t>VLOŽKY ABSORPČNÍ MOLIMED FOR MEN ACTIVE</t>
  </si>
  <si>
    <t>366ML,14KS</t>
  </si>
  <si>
    <t>DEXAMETHASON</t>
  </si>
  <si>
    <t>52336</t>
  </si>
  <si>
    <t>FORTECORTIN 4</t>
  </si>
  <si>
    <t>4MG TBL NOB 100</t>
  </si>
  <si>
    <t>32064</t>
  </si>
  <si>
    <t>9500IU/ML INJ SOL ISP 10X1ML</t>
  </si>
  <si>
    <t>OMEPRAZOL</t>
  </si>
  <si>
    <t>25366</t>
  </si>
  <si>
    <t>20MG CPS ETD 90</t>
  </si>
  <si>
    <t>Kompenzační pomůcky pro tělesně postižené</t>
  </si>
  <si>
    <t>11974</t>
  </si>
  <si>
    <t>BERLE PŘEDLOKETNí SPECIÁLNÍ 222 KL-SC</t>
  </si>
  <si>
    <t>VYMĚKČENÉ DRŽADLO,BAREVNÁ,NASTAVITELNÁ 76-96CM,DO 130KG</t>
  </si>
  <si>
    <t>OFLOXACIN</t>
  </si>
  <si>
    <t>55636</t>
  </si>
  <si>
    <t>200MG TBL FLM 10</t>
  </si>
  <si>
    <t>CIKLOPIROX</t>
  </si>
  <si>
    <t>76150</t>
  </si>
  <si>
    <t>BATRAFEN</t>
  </si>
  <si>
    <t>10MG/G CRM 20G</t>
  </si>
  <si>
    <t>MUPIROCIN</t>
  </si>
  <si>
    <t>90778</t>
  </si>
  <si>
    <t>BACTROBAN</t>
  </si>
  <si>
    <t>20MG/G UNG 15G</t>
  </si>
  <si>
    <t>SOLIFENACIN</t>
  </si>
  <si>
    <t>211946</t>
  </si>
  <si>
    <t>SOLIFENACIN MYLAN</t>
  </si>
  <si>
    <t>10MG TBL FLM 100</t>
  </si>
  <si>
    <t>TAMSULOSIN</t>
  </si>
  <si>
    <t>14439</t>
  </si>
  <si>
    <t>FOKUSIN</t>
  </si>
  <si>
    <t>0,4MG CPS RDR 30</t>
  </si>
  <si>
    <t>*9002</t>
  </si>
  <si>
    <t>Obvazový materiál, náplasti</t>
  </si>
  <si>
    <t>80173</t>
  </si>
  <si>
    <t>GÁZA SKLÁDANÁ KOMPRESY STERILNÍ STERILUX</t>
  </si>
  <si>
    <t>10X10CM,8 VRSTEV,25X2KS</t>
  </si>
  <si>
    <t>CIPROFLOXACIN</t>
  </si>
  <si>
    <t>15658</t>
  </si>
  <si>
    <t>CIPLOX</t>
  </si>
  <si>
    <t>DIKLOFENAK</t>
  </si>
  <si>
    <t>58425</t>
  </si>
  <si>
    <t>32060</t>
  </si>
  <si>
    <t>9500IU/ML INJ SOL ISP 2X0,6ML</t>
  </si>
  <si>
    <t>32063</t>
  </si>
  <si>
    <t>9500IU/ML INJ SOL ISP 10X0,8ML</t>
  </si>
  <si>
    <t>RŮZNÉ JINÉ KOMBINACE ŽELEZA</t>
  </si>
  <si>
    <t>119653</t>
  </si>
  <si>
    <t>320MG/60MG TBL FLM 60</t>
  </si>
  <si>
    <t>FLUKONAZOL</t>
  </si>
  <si>
    <t>66036</t>
  </si>
  <si>
    <t>MYCOMAX</t>
  </si>
  <si>
    <t>CHLORID DRASELNÝ</t>
  </si>
  <si>
    <t>17189</t>
  </si>
  <si>
    <t>500MG TBL ENT 100</t>
  </si>
  <si>
    <t>59806</t>
  </si>
  <si>
    <t>19000IU/ML INJ SOL ISP 10X0,6ML</t>
  </si>
  <si>
    <t>47725</t>
  </si>
  <si>
    <t>NITROFURANTOIN</t>
  </si>
  <si>
    <t>207280</t>
  </si>
  <si>
    <t>FUROLIN</t>
  </si>
  <si>
    <t>KLOPIDOGREL</t>
  </si>
  <si>
    <t>KYSELINA ACETYLSALICYLOVÁ</t>
  </si>
  <si>
    <t>99295</t>
  </si>
  <si>
    <t>ANOPYRIN</t>
  </si>
  <si>
    <t>100MG TBL NOB 20(2X10)</t>
  </si>
  <si>
    <t>176954</t>
  </si>
  <si>
    <t>500MG/ML+5MG/ML POR GTT SOL 1X50ML</t>
  </si>
  <si>
    <t>FESOTERODIN</t>
  </si>
  <si>
    <t>500369</t>
  </si>
  <si>
    <t>TOVIAZ</t>
  </si>
  <si>
    <t>8MG TBL PRO 84</t>
  </si>
  <si>
    <t>75022</t>
  </si>
  <si>
    <t>COTRIMOXAZOL AL FORTE</t>
  </si>
  <si>
    <t>800MG/160MG TBL NOB 10</t>
  </si>
  <si>
    <t>TAMSULOSIN A DUTASTERID</t>
  </si>
  <si>
    <t>145988</t>
  </si>
  <si>
    <t>DUODART</t>
  </si>
  <si>
    <t>0,5MG/0,4MG CPS DUR 90</t>
  </si>
  <si>
    <t>JINÉ KAPILÁRY STABILIZUJÍCÍ LÁTKY</t>
  </si>
  <si>
    <t>202701</t>
  </si>
  <si>
    <t>20MG TBL ENT 90</t>
  </si>
  <si>
    <t>75023</t>
  </si>
  <si>
    <t>800MG/160MG TBL NOB 20</t>
  </si>
  <si>
    <t>75603</t>
  </si>
  <si>
    <t>DICLOFENAC AL 25</t>
  </si>
  <si>
    <t>25MG TBL ENT 20</t>
  </si>
  <si>
    <t>49196</t>
  </si>
  <si>
    <t>0,4MG CPS RDR 100</t>
  </si>
  <si>
    <t>ALPROSTADIL</t>
  </si>
  <si>
    <t>70426</t>
  </si>
  <si>
    <t>KARON</t>
  </si>
  <si>
    <t>0,5MG/ML INJ SOL 1X0,2ML+1X9,8ML VIA</t>
  </si>
  <si>
    <t>211972</t>
  </si>
  <si>
    <t>VITAROS</t>
  </si>
  <si>
    <t>3MG/G CRM 4X100MG</t>
  </si>
  <si>
    <t>BAKLOFEN</t>
  </si>
  <si>
    <t>40274</t>
  </si>
  <si>
    <t>BACLOFEN-POLPHARMA</t>
  </si>
  <si>
    <t>10MG TBL NOB 50</t>
  </si>
  <si>
    <t>40275</t>
  </si>
  <si>
    <t>25MG TBL NOB 50</t>
  </si>
  <si>
    <t>199796</t>
  </si>
  <si>
    <t>DESMOPRESIN</t>
  </si>
  <si>
    <t>18563</t>
  </si>
  <si>
    <t>MINIRIN MELT</t>
  </si>
  <si>
    <t>60MCG POR LYO 30</t>
  </si>
  <si>
    <t>18566</t>
  </si>
  <si>
    <t>120MCG POR LYO 30</t>
  </si>
  <si>
    <t>18569</t>
  </si>
  <si>
    <t>240MCG POR LYO 30</t>
  </si>
  <si>
    <t>DEXAMETHASON A ANTIINFEKTIVA</t>
  </si>
  <si>
    <t>2546</t>
  </si>
  <si>
    <t>MAXITROL</t>
  </si>
  <si>
    <t>OPH GTT SUS 1X5ML</t>
  </si>
  <si>
    <t>DIOSMIN, KOMBINACE</t>
  </si>
  <si>
    <t>132908</t>
  </si>
  <si>
    <t>500MG TBL FLM 120</t>
  </si>
  <si>
    <t>500370</t>
  </si>
  <si>
    <t>4MG TBL PRO 84</t>
  </si>
  <si>
    <t>HOŘČÍK (RŮZNÉ SOLE V KOMBINACI)</t>
  </si>
  <si>
    <t>66555</t>
  </si>
  <si>
    <t>365MG POR GRA SOL SCC 30</t>
  </si>
  <si>
    <t>JINÁ ANTIHISTAMINIKA PRO SYSTÉMOVOU APLIKACI</t>
  </si>
  <si>
    <t>2479</t>
  </si>
  <si>
    <t>2MG TBL NOB 20</t>
  </si>
  <si>
    <t>KETOPROFEN</t>
  </si>
  <si>
    <t>84114</t>
  </si>
  <si>
    <t>FASTUM</t>
  </si>
  <si>
    <t>25MG/G GEL 50G</t>
  </si>
  <si>
    <t>53853</t>
  </si>
  <si>
    <t>202906</t>
  </si>
  <si>
    <t>KLACID 250</t>
  </si>
  <si>
    <t>MOMETASON</t>
  </si>
  <si>
    <t>192202</t>
  </si>
  <si>
    <t>ELOCOM</t>
  </si>
  <si>
    <t>1MG/G CRM 1X30G</t>
  </si>
  <si>
    <t>NIFURATEL</t>
  </si>
  <si>
    <t>70498</t>
  </si>
  <si>
    <t>MACMIROR</t>
  </si>
  <si>
    <t>200MG TBL OBD 20</t>
  </si>
  <si>
    <t>NIMESULID</t>
  </si>
  <si>
    <t>12892</t>
  </si>
  <si>
    <t>AULIN</t>
  </si>
  <si>
    <t>12895</t>
  </si>
  <si>
    <t>100MG POR GRA SUS 30 I</t>
  </si>
  <si>
    <t>NORFLOXACIN</t>
  </si>
  <si>
    <t>93465</t>
  </si>
  <si>
    <t>400MG TBL FLM 20</t>
  </si>
  <si>
    <t>161522</t>
  </si>
  <si>
    <t>MICTONORM UNO</t>
  </si>
  <si>
    <t>30MG CPS RDR 28</t>
  </si>
  <si>
    <t>66819</t>
  </si>
  <si>
    <t>MICTONETTEN</t>
  </si>
  <si>
    <t>5MG TBL OBD 50</t>
  </si>
  <si>
    <t>178596</t>
  </si>
  <si>
    <t>45MG CPS RDR 28</t>
  </si>
  <si>
    <t>103706</t>
  </si>
  <si>
    <t>15MG TBL FLM 30</t>
  </si>
  <si>
    <t>178611</t>
  </si>
  <si>
    <t>SILDENAFIL</t>
  </si>
  <si>
    <t>166801</t>
  </si>
  <si>
    <t>OLVION</t>
  </si>
  <si>
    <t>100MG TBL FLM 8</t>
  </si>
  <si>
    <t>157899</t>
  </si>
  <si>
    <t>SILDENAFIL MYLAN</t>
  </si>
  <si>
    <t>157898</t>
  </si>
  <si>
    <t>100MG TBL FLM 4</t>
  </si>
  <si>
    <t>18279</t>
  </si>
  <si>
    <t>VESICARE</t>
  </si>
  <si>
    <t>5MG TBL FLM 100</t>
  </si>
  <si>
    <t>18287</t>
  </si>
  <si>
    <t>211928</t>
  </si>
  <si>
    <t>TAMOXIFEN</t>
  </si>
  <si>
    <t>58702</t>
  </si>
  <si>
    <t>TAMOXIFEN "EBEWE"</t>
  </si>
  <si>
    <t>20MG TBL NOB 100</t>
  </si>
  <si>
    <t>14498</t>
  </si>
  <si>
    <t>OMNIC TOCAS 0,4</t>
  </si>
  <si>
    <t>0,4MG TBL PRO 100</t>
  </si>
  <si>
    <t>49195</t>
  </si>
  <si>
    <t>0,4MG CPS RDR 90</t>
  </si>
  <si>
    <t>TELMISARTAN</t>
  </si>
  <si>
    <t>158198</t>
  </si>
  <si>
    <t>80MG TBL NOB 100</t>
  </si>
  <si>
    <t>TROSPIUM</t>
  </si>
  <si>
    <t>17163</t>
  </si>
  <si>
    <t>SPASMED 15</t>
  </si>
  <si>
    <t>15MG TBL FLM 50</t>
  </si>
  <si>
    <t>MIRABEGRON</t>
  </si>
  <si>
    <t>193802</t>
  </si>
  <si>
    <t>BETMIGA</t>
  </si>
  <si>
    <t>50MG TBL PRO 90</t>
  </si>
  <si>
    <t>TAMSULOSIN A SOLIFENACIN</t>
  </si>
  <si>
    <t>197787</t>
  </si>
  <si>
    <t>URIZIA</t>
  </si>
  <si>
    <t>6MG/0,4MG TBL RET 100</t>
  </si>
  <si>
    <t>FOSFOMYCIN</t>
  </si>
  <si>
    <t>216283</t>
  </si>
  <si>
    <t>URIFOS</t>
  </si>
  <si>
    <t>3G POR GRA SOL 1</t>
  </si>
  <si>
    <t>AVANAFIL</t>
  </si>
  <si>
    <t>194284</t>
  </si>
  <si>
    <t>SPEDRA</t>
  </si>
  <si>
    <t>200MG TBL NOB 8</t>
  </si>
  <si>
    <t>FORMOTEROL A AKLIDINIUM-BROMID</t>
  </si>
  <si>
    <t>210205</t>
  </si>
  <si>
    <t>DUAKLIR GENUAIR</t>
  </si>
  <si>
    <t>340MCG/12MCG INH PLV 1X60DÁV</t>
  </si>
  <si>
    <t>DARIFENACIN</t>
  </si>
  <si>
    <t>28341</t>
  </si>
  <si>
    <t>EMSELEX</t>
  </si>
  <si>
    <t>15MG TBL PRO 28 I</t>
  </si>
  <si>
    <t>167006</t>
  </si>
  <si>
    <t>VLOŽKY ABSORPČNÍ TENA MEN LEVEL 3</t>
  </si>
  <si>
    <t>710ML,16KS</t>
  </si>
  <si>
    <t>19400</t>
  </si>
  <si>
    <t>VLOŽKY ABSORPČNÍ TENA LADY MINI</t>
  </si>
  <si>
    <t>178ML,20KS</t>
  </si>
  <si>
    <t>3458</t>
  </si>
  <si>
    <t>ZIP SUCHÝ PŘIPEVŇOVACÍ 5050</t>
  </si>
  <si>
    <t>1 SADA</t>
  </si>
  <si>
    <t>3460</t>
  </si>
  <si>
    <t>DRŽÁK SÁČKU 5070</t>
  </si>
  <si>
    <t>1KS</t>
  </si>
  <si>
    <t>3461</t>
  </si>
  <si>
    <t>SÁČEK URINÁLNÍ SBĚRNÝ STEHENNÍ CONVEEN</t>
  </si>
  <si>
    <t>500ML,SPOJOVACÍ HADICE 250MM,10KS</t>
  </si>
  <si>
    <t>85837</t>
  </si>
  <si>
    <t>VLOŽKY ABSORPČNÍ TENA MEN LEVEL 1</t>
  </si>
  <si>
    <t>275ML,24KS</t>
  </si>
  <si>
    <t>88019</t>
  </si>
  <si>
    <t>VLOŽKY ABSORPČNÍ DEPEND MINI</t>
  </si>
  <si>
    <t>170ML,20KS</t>
  </si>
  <si>
    <t>88141</t>
  </si>
  <si>
    <t>VLOŽKY ABSORPČNÍ TENA LADY NORMAL</t>
  </si>
  <si>
    <t>300ML,24KS</t>
  </si>
  <si>
    <t>87165</t>
  </si>
  <si>
    <t>SÁČEK URINÁLNÍ SU 20 V2</t>
  </si>
  <si>
    <t>2000ML,DOLNÍ VÝPUST-T,1KS</t>
  </si>
  <si>
    <t>87667</t>
  </si>
  <si>
    <t>VLOŽKY ABSORPČNÍ MOLIMED COMFORT MAXI</t>
  </si>
  <si>
    <t>920ML,30KS</t>
  </si>
  <si>
    <t>170255</t>
  </si>
  <si>
    <t>KALHOTKY ABSORPČNÍ TENA PANTS PLUS LARGE</t>
  </si>
  <si>
    <t>BOKY 100-135CM,1440ML,14KS</t>
  </si>
  <si>
    <t>87315</t>
  </si>
  <si>
    <t>KALHOTKY ABSORPČNÍ NAVLÉKACÍ MOLICARE MOBIL MEDIUM</t>
  </si>
  <si>
    <t>BOKY 80-120CM,1564ML,14KS</t>
  </si>
  <si>
    <t>3453</t>
  </si>
  <si>
    <t>KONDOM URINÁLNÍ S PROUŽKEM CONVEEN</t>
  </si>
  <si>
    <t>35MM,30KS</t>
  </si>
  <si>
    <t>3451</t>
  </si>
  <si>
    <t>25MM,30KS</t>
  </si>
  <si>
    <t>87652</t>
  </si>
  <si>
    <t>VLOŽKY ABSORPČNÍ MOLIMED MICRO LIGHT</t>
  </si>
  <si>
    <t>180ML,14KS</t>
  </si>
  <si>
    <t>5673</t>
  </si>
  <si>
    <t>KALHOTKY FIXAČNÍ SÍŤOVANÉ ABRI-FIX NET LARGE</t>
  </si>
  <si>
    <t>BOKY 90-140CM,5KS</t>
  </si>
  <si>
    <t>3452</t>
  </si>
  <si>
    <t>30MM,30KS</t>
  </si>
  <si>
    <t>88146</t>
  </si>
  <si>
    <t>VLOŽKY ABSORPČNÍ ABRI MAN FORMULA 1 PRO MUŽE</t>
  </si>
  <si>
    <t>450ML,14KS</t>
  </si>
  <si>
    <t>171917</t>
  </si>
  <si>
    <t>VLOŽKY ABSORPČNÍ TENA LADY SLIM MINI</t>
  </si>
  <si>
    <t>200ML,20KS</t>
  </si>
  <si>
    <t>171919</t>
  </si>
  <si>
    <t>VLOŽKY ABSORPČNÍ TENA LADY SLIM MINI PLUS</t>
  </si>
  <si>
    <t>275ML,16KS</t>
  </si>
  <si>
    <t>87674</t>
  </si>
  <si>
    <t>VLOŽKY ABSORPČNÍ MOLIMED FOR MEN PROTECT</t>
  </si>
  <si>
    <t>620ML,14KS</t>
  </si>
  <si>
    <t>171920</t>
  </si>
  <si>
    <t>VLOŽKY ABSORPČNÍ TENA LADY SLIM NORMAL</t>
  </si>
  <si>
    <t>350ML,24KS</t>
  </si>
  <si>
    <t>88174</t>
  </si>
  <si>
    <t>KALHOTKY ABSORPČNÍ MOLICARE ELASTIC 6 KAPEK L</t>
  </si>
  <si>
    <t>BOKY 110-150CM,2349ML,30KS</t>
  </si>
  <si>
    <t>87628</t>
  </si>
  <si>
    <t>VLOŽKY ABSORPČNÍ TENA LADY MINI PLUS</t>
  </si>
  <si>
    <t>245ML,16KS</t>
  </si>
  <si>
    <t>88147</t>
  </si>
  <si>
    <t>VLOŽKY ABSORPČNÍ ABRI MAN FORMULA 2 PRO MUŽE</t>
  </si>
  <si>
    <t>700ML,14KS</t>
  </si>
  <si>
    <t>Dále nespecifikované pomůcky</t>
  </si>
  <si>
    <t>140690</t>
  </si>
  <si>
    <t>KATÉTR LUBRIKOVANÝ PRO INTERMITENTNÍ KATETRIZACI A</t>
  </si>
  <si>
    <t>STERILNÍ, IHNED K POUŽITÍ, PRO ŽENY, CH10,12,14, DÉLKA 9 CM, 30KS</t>
  </si>
  <si>
    <t>93919</t>
  </si>
  <si>
    <t>KATÉTR POTAŽENÝ JEDNORÁZOVÝ SPEEDICATH TIEMANN</t>
  </si>
  <si>
    <t>CH 12,30 KS</t>
  </si>
  <si>
    <t>93920</t>
  </si>
  <si>
    <t>CH 14,30 KS</t>
  </si>
  <si>
    <t>93944</t>
  </si>
  <si>
    <t>KATÉTR LUBRIKOVANÝ JEDNORÁZOVÝ ACTREEN LITE TIEMAN</t>
  </si>
  <si>
    <t>STERILNÍ MOČOVÝ PRO MUŽE, 228108 - 18, CH08 (2,7MM) - CH18 (6,0MM)</t>
  </si>
  <si>
    <t>93946</t>
  </si>
  <si>
    <t>KATÉTR LUBRIKOVANÝ JEDNORÁZOVÝ ACTREEN LITE NELATO</t>
  </si>
  <si>
    <t>STERILNÍ MOČOVÝ PRO ŽENY, 228306 - 16, CH06 (2,0MM) - CH16 (5,3MM)</t>
  </si>
  <si>
    <t>140691</t>
  </si>
  <si>
    <t>KATÉTR LUBR. ACTREEN GLYS SET S INTEGROVANÝM SÁČKE</t>
  </si>
  <si>
    <t>TIEMANN, STERIL., IHNED K POUŽITÍ, ANTIREFLUX. CHLOPEŇ,CH08-16, D.45 CM, 30KS</t>
  </si>
  <si>
    <t>11409</t>
  </si>
  <si>
    <t>KATÉTR POTAŽENÝ JEDNORÁZOVÝ EASICATH TIEMANN</t>
  </si>
  <si>
    <t>CH 10,12,14, BALENÍ PO 25 KS</t>
  </si>
  <si>
    <t>140833</t>
  </si>
  <si>
    <t>KATÉTR LUBRIKOVANÝ JEDNORÁZOVÝ ACTREEN HI-LITE TIE</t>
  </si>
  <si>
    <t>STERILNÍ MOČOVÝ PRO MUŽE, 238108 - 16, CH08 (2,7MM) - CH16 (5,3MM)</t>
  </si>
  <si>
    <t>140901</t>
  </si>
  <si>
    <t>KATÉTR POTAŽENÝ JEDNORÁZOVÝ GENTLECATH TIEMANN</t>
  </si>
  <si>
    <t>CH10,12,14,16,18; 40 CM, 30 KS</t>
  </si>
  <si>
    <t>140834</t>
  </si>
  <si>
    <t>KATÉTR LUBRIKOVANÝ JEDNORÁZOVÝ ACTREEN HI-LITE NEL</t>
  </si>
  <si>
    <t>STERILNÍ MOČOVÝ PRO MUŽE, 238208 - 16, CH08 (2,7MM) - CH16 (5,3MM)</t>
  </si>
  <si>
    <t>185519</t>
  </si>
  <si>
    <t>150MG TBL FLM 98</t>
  </si>
  <si>
    <t>TESTOSTERON</t>
  </si>
  <si>
    <t>19373</t>
  </si>
  <si>
    <t>NEBIDO</t>
  </si>
  <si>
    <t>1000MG/4ML INJ SOL 1X4ML</t>
  </si>
  <si>
    <t>AZITHROMYCIN</t>
  </si>
  <si>
    <t>45010</t>
  </si>
  <si>
    <t>AZITROMYCIN SANDOZ</t>
  </si>
  <si>
    <t>500MG TBL FLM 3</t>
  </si>
  <si>
    <t>BENZATHIN-FENOXYMETHYLPENICILIN</t>
  </si>
  <si>
    <t>214055</t>
  </si>
  <si>
    <t>OSPEN 750</t>
  </si>
  <si>
    <t>750000IU/5ML POR SUS 1X60ML</t>
  </si>
  <si>
    <t>128123</t>
  </si>
  <si>
    <t>50MG TBL FLM 28</t>
  </si>
  <si>
    <t>75631</t>
  </si>
  <si>
    <t>DICLOFENAC AL RETARD</t>
  </si>
  <si>
    <t>100MG TBL PRO 20</t>
  </si>
  <si>
    <t>215978</t>
  </si>
  <si>
    <t>CHOLEKALCIFEROL</t>
  </si>
  <si>
    <t>12023</t>
  </si>
  <si>
    <t>VIGANTOL</t>
  </si>
  <si>
    <t>0,5MG/ML POR GTT SOL 1X10ML</t>
  </si>
  <si>
    <t>JINÁ IMUNOSTIMULANCIA</t>
  </si>
  <si>
    <t>17806</t>
  </si>
  <si>
    <t>URO-VAXOM</t>
  </si>
  <si>
    <t>6MG CPS DUR 90</t>
  </si>
  <si>
    <t>215606</t>
  </si>
  <si>
    <t>161536</t>
  </si>
  <si>
    <t>TADALAFIL</t>
  </si>
  <si>
    <t>29258</t>
  </si>
  <si>
    <t>CIALIS</t>
  </si>
  <si>
    <t>5MG TBL FLM 28</t>
  </si>
  <si>
    <t>29260</t>
  </si>
  <si>
    <t>20MG TBL FLM 8</t>
  </si>
  <si>
    <t>29257</t>
  </si>
  <si>
    <t>20MG TBL FLM 2</t>
  </si>
  <si>
    <t>58701</t>
  </si>
  <si>
    <t>10MG TBL NOB 100</t>
  </si>
  <si>
    <t>117529</t>
  </si>
  <si>
    <t>TAFLOSIN</t>
  </si>
  <si>
    <t>186652</t>
  </si>
  <si>
    <t>SUSTANON 250</t>
  </si>
  <si>
    <t>250MG/ML INJ SOL 1X1ML</t>
  </si>
  <si>
    <t>188722</t>
  </si>
  <si>
    <t>TESTIM</t>
  </si>
  <si>
    <t>50MG TDR GEL 30X5G</t>
  </si>
  <si>
    <t>VARDENAFIL</t>
  </si>
  <si>
    <t>25898</t>
  </si>
  <si>
    <t>LEVITRA</t>
  </si>
  <si>
    <t>20MG TBL FLM 4 I</t>
  </si>
  <si>
    <t>194280</t>
  </si>
  <si>
    <t>100MG TBL NOB 4</t>
  </si>
  <si>
    <t>28338</t>
  </si>
  <si>
    <t>15MG TBL PRO 98 I</t>
  </si>
  <si>
    <t>29034</t>
  </si>
  <si>
    <t>15MG TBL PRO 98 II</t>
  </si>
  <si>
    <t>29031</t>
  </si>
  <si>
    <t>7,5MG TBL PRO 98 II</t>
  </si>
  <si>
    <t>171185</t>
  </si>
  <si>
    <t>710ML,20KS</t>
  </si>
  <si>
    <t>ACIKLOVIR</t>
  </si>
  <si>
    <t>155938</t>
  </si>
  <si>
    <t>HERPESIN 200</t>
  </si>
  <si>
    <t>200MG TBL NOB 25</t>
  </si>
  <si>
    <t>ATENOLOL</t>
  </si>
  <si>
    <t>65389</t>
  </si>
  <si>
    <t>TENORMIN 100</t>
  </si>
  <si>
    <t>100MG TBL FLM 28 I</t>
  </si>
  <si>
    <t>ATORVASTATIN</t>
  </si>
  <si>
    <t>93018</t>
  </si>
  <si>
    <t>20MG TBL FLM 100</t>
  </si>
  <si>
    <t>BETAHISTIN</t>
  </si>
  <si>
    <t>201082</t>
  </si>
  <si>
    <t>VERTIBETIS</t>
  </si>
  <si>
    <t>16MG TBL NOB 60</t>
  </si>
  <si>
    <t>BROMAZEPAM</t>
  </si>
  <si>
    <t>132601</t>
  </si>
  <si>
    <t>CETIRIZIN</t>
  </si>
  <si>
    <t>99600</t>
  </si>
  <si>
    <t>10MG TBL FLM 90</t>
  </si>
  <si>
    <t>DESLORATADIN</t>
  </si>
  <si>
    <t>28834</t>
  </si>
  <si>
    <t>AERIUS</t>
  </si>
  <si>
    <t>2,5MG POR TBL DIS 90</t>
  </si>
  <si>
    <t>DOXYCYKLIN</t>
  </si>
  <si>
    <t>4013</t>
  </si>
  <si>
    <t>DOXYBENE</t>
  </si>
  <si>
    <t>200MG TBL NOB 10</t>
  </si>
  <si>
    <t>97654</t>
  </si>
  <si>
    <t>100MG CPS MOL 10</t>
  </si>
  <si>
    <t>ESCITALOPRAM</t>
  </si>
  <si>
    <t>134507</t>
  </si>
  <si>
    <t>FENOXYMETHYLPENICILIN</t>
  </si>
  <si>
    <t>45997</t>
  </si>
  <si>
    <t>OSPEN 1000</t>
  </si>
  <si>
    <t>1000000IU TBL FLM 30</t>
  </si>
  <si>
    <t>FLUTIKASON-FUROÁT</t>
  </si>
  <si>
    <t>29816</t>
  </si>
  <si>
    <t>AVAMYS</t>
  </si>
  <si>
    <t>27,5MCG/VSTŘIK NAS SPR SUS 1X120DÁV</t>
  </si>
  <si>
    <t>GESTODEN A ETHINYLESTRADIOL</t>
  </si>
  <si>
    <t>132818</t>
  </si>
  <si>
    <t>ARTIZIA</t>
  </si>
  <si>
    <t>0,075MG/0,020MG TBL OBD 3X21</t>
  </si>
  <si>
    <t>201970</t>
  </si>
  <si>
    <t>PAMYCON NA PŘÍPRAVU KAPEK</t>
  </si>
  <si>
    <t>33000IU/2500IU DRM PLV SOL 1</t>
  </si>
  <si>
    <t>KAPTOPRIL</t>
  </si>
  <si>
    <t>31385</t>
  </si>
  <si>
    <t>12,5MG TBL NOB 30</t>
  </si>
  <si>
    <t>216195</t>
  </si>
  <si>
    <t>250MG/5ML POR GRA SUS 100ML</t>
  </si>
  <si>
    <t>KLENBUTEROL</t>
  </si>
  <si>
    <t>13359</t>
  </si>
  <si>
    <t>0,02MG TBL NOB 20</t>
  </si>
  <si>
    <t>KLINDAMYCIN, KOMBINACE</t>
  </si>
  <si>
    <t>169740</t>
  </si>
  <si>
    <t>DUAC</t>
  </si>
  <si>
    <t>10MG/G+50MG/G GEL 15G</t>
  </si>
  <si>
    <t>KODEIN</t>
  </si>
  <si>
    <t>56993</t>
  </si>
  <si>
    <t>CODEIN SLOVAKOFARMA</t>
  </si>
  <si>
    <t>30MG TBL NOB 10</t>
  </si>
  <si>
    <t>LEVONORGESTREL A ETHINYLESTRADIOL</t>
  </si>
  <si>
    <t>202397</t>
  </si>
  <si>
    <t>LOETTE</t>
  </si>
  <si>
    <t>100MCG/20MCG TBL FLM 3X28 II</t>
  </si>
  <si>
    <t>MĚKKÝ PARAFIN A TUKOVÉ PRODUKTY</t>
  </si>
  <si>
    <t>89997</t>
  </si>
  <si>
    <t>LINOLA FETT ÖLBAD</t>
  </si>
  <si>
    <t>ADT BAL 1X400ML</t>
  </si>
  <si>
    <t>17187</t>
  </si>
  <si>
    <t>NIMESIL</t>
  </si>
  <si>
    <t>100MG POR GRA SUS 30</t>
  </si>
  <si>
    <t>115318</t>
  </si>
  <si>
    <t>PSEUDOEFEDRIN, KOMBINACE</t>
  </si>
  <si>
    <t>216102</t>
  </si>
  <si>
    <t>CLARINASE REPETABS</t>
  </si>
  <si>
    <t>5MG/120MG TBL PRO 7 II</t>
  </si>
  <si>
    <t>216104</t>
  </si>
  <si>
    <t>5MG/120MG TBL PRO 14 II</t>
  </si>
  <si>
    <t>SALBUTAMOL</t>
  </si>
  <si>
    <t>213940</t>
  </si>
  <si>
    <t>VENTOLIN</t>
  </si>
  <si>
    <t>0,4MG/ML SIR 150ML II</t>
  </si>
  <si>
    <t>166800</t>
  </si>
  <si>
    <t>26914</t>
  </si>
  <si>
    <t>VIAGRA</t>
  </si>
  <si>
    <t>100MG TBL FLM 12 I</t>
  </si>
  <si>
    <t>6264</t>
  </si>
  <si>
    <t>155777</t>
  </si>
  <si>
    <t>15MG TBL FLM 100</t>
  </si>
  <si>
    <t>28337</t>
  </si>
  <si>
    <t>7,5MG TBL PRO 98 I</t>
  </si>
  <si>
    <t>BISOPROLOL A AMLODIPIN</t>
  </si>
  <si>
    <t>184284</t>
  </si>
  <si>
    <t>CONCOR COMBI</t>
  </si>
  <si>
    <t>5MG/5MG TBL NOB 30</t>
  </si>
  <si>
    <t>SODNÁ SŮL LEVOTHYROXINU</t>
  </si>
  <si>
    <t>187427</t>
  </si>
  <si>
    <t>LETROX</t>
  </si>
  <si>
    <t>100MCG TBL NOB 100</t>
  </si>
  <si>
    <t>187425</t>
  </si>
  <si>
    <t>MOČOVINA</t>
  </si>
  <si>
    <t>16462</t>
  </si>
  <si>
    <t>EXCIPIAL U LIPOLOTIO</t>
  </si>
  <si>
    <t>40MG/ML DRM EML 200ML</t>
  </si>
  <si>
    <t>*1005</t>
  </si>
  <si>
    <t>Pomůcky stomické</t>
  </si>
  <si>
    <t>130027</t>
  </si>
  <si>
    <t>PĚNA TĚLOVÁ ALOE VESTA</t>
  </si>
  <si>
    <t>236ML,PLASTOVÁ NÁDOBA S ROZPRAŠOVAČEM</t>
  </si>
  <si>
    <t>130029</t>
  </si>
  <si>
    <t>KRÉM ZKLIDŇUJÍCÍ SENSI-CARE</t>
  </si>
  <si>
    <t>85G,ZVLHČUJÍCÍ KRÉM V UMĚLOHMOTNÁ TUBĚ,1KS</t>
  </si>
  <si>
    <t>130059</t>
  </si>
  <si>
    <t>PODLOŽKA 2D STOMOCUR CLIC CD 5720</t>
  </si>
  <si>
    <t>HYDROKOLOIDNÍ,DĚLÍCÍ PRSTENEC 57MM,20-50MM,5KS</t>
  </si>
  <si>
    <t>169272</t>
  </si>
  <si>
    <t>ODSTRAŇOVAČ MEDICÍNSKÝCH ADHEZIV BRAVA SPRAY</t>
  </si>
  <si>
    <t>50ML,1KS</t>
  </si>
  <si>
    <t>2702</t>
  </si>
  <si>
    <t>PÁSEK</t>
  </si>
  <si>
    <t>2707</t>
  </si>
  <si>
    <t>PUDR ZÁSYPOVÝ STOMAHESIVE</t>
  </si>
  <si>
    <t>25G</t>
  </si>
  <si>
    <t>2709</t>
  </si>
  <si>
    <t>PASTA VYROVNÁVACÍ STOMAHESIVE</t>
  </si>
  <si>
    <t>60G,1KS</t>
  </si>
  <si>
    <t>3140</t>
  </si>
  <si>
    <t>SÁČEK 2D UROSTOMICKÝ C2S NOČNÍ</t>
  </si>
  <si>
    <t>PRŮHLEDNÝ,5KS</t>
  </si>
  <si>
    <t>3358</t>
  </si>
  <si>
    <t>DESTIČKA STOMICKÁ COLOPLAST 3250</t>
  </si>
  <si>
    <t>PÁS 200CMX10CM,1KS</t>
  </si>
  <si>
    <t>3364</t>
  </si>
  <si>
    <t>KRÉM BARIÉROVÝ COLOPLAST 4720</t>
  </si>
  <si>
    <t>TUBA 60ML,1KS</t>
  </si>
  <si>
    <t>82343</t>
  </si>
  <si>
    <t>PÁSEK VYROVNÁVACÍ HYDROKOLOIDNÍ SECUPLAST S ALOE V</t>
  </si>
  <si>
    <t>30KS</t>
  </si>
  <si>
    <t>82349</t>
  </si>
  <si>
    <t>FILM OCHRANNÝ SALTS</t>
  </si>
  <si>
    <t>UBROUSKY,30KS</t>
  </si>
  <si>
    <t>82354</t>
  </si>
  <si>
    <t>ROZTOK ČISTÍCÍ SALTAIR</t>
  </si>
  <si>
    <t>28 ML</t>
  </si>
  <si>
    <t>82587</t>
  </si>
  <si>
    <t>FILM OCHRANNÝ ASKINA BARRIER SPREJ</t>
  </si>
  <si>
    <t>28ML,ROZPRAŠOVAČ,NA OŠETŘENÍ RAN,1KS</t>
  </si>
  <si>
    <t>82588</t>
  </si>
  <si>
    <t>PROSTŘEDEK ČISTÍCÍ B.BRAUN ADHEZIVE REMOVER</t>
  </si>
  <si>
    <t>50ML,SPRAY,1KS</t>
  </si>
  <si>
    <t>85524</t>
  </si>
  <si>
    <t>PROUŽKY ADHEZIVNÍ 102X50MM OCHRANNÉ</t>
  </si>
  <si>
    <t>102X50MM, 100KS</t>
  </si>
  <si>
    <t>85576</t>
  </si>
  <si>
    <t>FILM OCHRANNÝ PREP COLOPLAST</t>
  </si>
  <si>
    <t>ROUŠKY,30KS</t>
  </si>
  <si>
    <t>85642</t>
  </si>
  <si>
    <t>FILM OCHRANNÝ CONVATEC SILESSE SPREJ</t>
  </si>
  <si>
    <t>50ML</t>
  </si>
  <si>
    <t>85643</t>
  </si>
  <si>
    <t>FILM OCHRANNÝ CONVATEC SILESSE UBROUSKY</t>
  </si>
  <si>
    <t>85645</t>
  </si>
  <si>
    <t>PODLOŽKA 2D NATURA PLOCHÁ TVAROVATELNÁ</t>
  </si>
  <si>
    <t>45/22-36MM, 10KS</t>
  </si>
  <si>
    <t>85663</t>
  </si>
  <si>
    <t>SÁČEK 2D UROSTOMICKÝ SENSURA</t>
  </si>
  <si>
    <t>BÉŽOVÝ, 40MM, MAXI, FILTR, 30KS, 118440</t>
  </si>
  <si>
    <t>85664</t>
  </si>
  <si>
    <t>BÉŽOVÝ, 50MM, MAXI, FILTR, 30KS, 118450</t>
  </si>
  <si>
    <t>85669</t>
  </si>
  <si>
    <t>PODLOŽKA SENSURA X PRO CLICK</t>
  </si>
  <si>
    <t>PLOCHÁ S OUŠKY 40MM, 10 - 35MM, 5KS, 100150</t>
  </si>
  <si>
    <t>85670</t>
  </si>
  <si>
    <t>PLOCHÁ S OUŠKY 50MM, 10 - 45MM, 5KS, 100250</t>
  </si>
  <si>
    <t>85675</t>
  </si>
  <si>
    <t>SÁČEK NOČNÍ URO 2D COLOPLAST,2L</t>
  </si>
  <si>
    <t>213650, 10KS</t>
  </si>
  <si>
    <t>85676</t>
  </si>
  <si>
    <t>ODSTRAŇOVAČ MEDICÍNSKÝCH ADHEZIV CONVATEC NILTAC S</t>
  </si>
  <si>
    <t>85696</t>
  </si>
  <si>
    <t>ODSTRAŇOVAČ NÁPLASTI STOMOCUR EMPLASECTAL SPRAY</t>
  </si>
  <si>
    <t>86050</t>
  </si>
  <si>
    <t>PASTA OCHRANNÁ</t>
  </si>
  <si>
    <t>SUPERFILLER,60G,1KS</t>
  </si>
  <si>
    <t>86054</t>
  </si>
  <si>
    <t>PÁSEK B.BRAUN 5028U</t>
  </si>
  <si>
    <t>86516</t>
  </si>
  <si>
    <t>KRÉM DANSAC SKIN CREME 085-00</t>
  </si>
  <si>
    <t>100ML,1KS</t>
  </si>
  <si>
    <t>86519</t>
  </si>
  <si>
    <t>VODA TĚLOVÁ DANSAC SKIN LOTION 70000-0000</t>
  </si>
  <si>
    <t>200ML,1KS</t>
  </si>
  <si>
    <t>86656</t>
  </si>
  <si>
    <t>PODLOŽKA ALMARYS TWIN PLUS CONVEX 036355U</t>
  </si>
  <si>
    <t>50MM K ÚPRAVĚ,OTVOR 17-30MM,5KS</t>
  </si>
  <si>
    <t>86770</t>
  </si>
  <si>
    <t>PODLOŽKA 2D NATURA STOMAHESIVE</t>
  </si>
  <si>
    <t>45MM,10KS</t>
  </si>
  <si>
    <t>86811</t>
  </si>
  <si>
    <t>SÁČEK 2D UROSTOMICKÝ NATURA</t>
  </si>
  <si>
    <t>PRŮHLEDNÝ,45 MM,STANDARD,10KS</t>
  </si>
  <si>
    <t>86817</t>
  </si>
  <si>
    <t>PRŮHLEDNÝ,45 MM,MALÝ,10KS</t>
  </si>
  <si>
    <t>86819</t>
  </si>
  <si>
    <t>ROZTOK STOMICKÝ COLOPLAST 4710</t>
  </si>
  <si>
    <t>180ML,1KS</t>
  </si>
  <si>
    <t>86854</t>
  </si>
  <si>
    <t>POHLCOVAČ PACHU ALP</t>
  </si>
  <si>
    <t>200ML,PP200,1KS</t>
  </si>
  <si>
    <t>131004</t>
  </si>
  <si>
    <t>PÁS STOMICKÝ</t>
  </si>
  <si>
    <t>PROTECT.STOMA SUPPORT</t>
  </si>
  <si>
    <t>130049</t>
  </si>
  <si>
    <t>PASTA VYROVNÁVACÍ STOMOCUR CP 2050</t>
  </si>
  <si>
    <t>56G,1KS</t>
  </si>
  <si>
    <t>85575</t>
  </si>
  <si>
    <t>PUDR BRAVA</t>
  </si>
  <si>
    <t>85695</t>
  </si>
  <si>
    <t>SÁČEK 2D UROSTOMICKÝ STOMOCUR CLIC URO UD 5757 CW</t>
  </si>
  <si>
    <t>BÉŽOVÝ S OKÉNKEM,57MM, 20KS</t>
  </si>
  <si>
    <t>169926</t>
  </si>
  <si>
    <t>PODLOŽKA 2D FLEXIMA 3S</t>
  </si>
  <si>
    <t>55/15-40MM,936515,5KS</t>
  </si>
  <si>
    <t>169965</t>
  </si>
  <si>
    <t>SÁČEK 2D UROSTOMICKÝ FLEXIMA 3S</t>
  </si>
  <si>
    <t>BÉŽOVÝ,55MM,934055,30KS</t>
  </si>
  <si>
    <t>169773</t>
  </si>
  <si>
    <t>PÁSEK VYROVNÁVACÍ ELASTICKÝ BRAVA</t>
  </si>
  <si>
    <t>20KS</t>
  </si>
  <si>
    <t>86724</t>
  </si>
  <si>
    <t>PODLOŽKA 2D ALTERNA EXTRA 2831</t>
  </si>
  <si>
    <t>40MM,5KS</t>
  </si>
  <si>
    <t>169969</t>
  </si>
  <si>
    <t>BÉŽOVÝ,45MM,934045,30KS</t>
  </si>
  <si>
    <t>170578</t>
  </si>
  <si>
    <t>PODLOŽKA 2D SENSURA MIO CLICK</t>
  </si>
  <si>
    <t>S OUŠKY,50MM,10-45,105120,5KS</t>
  </si>
  <si>
    <t>85697</t>
  </si>
  <si>
    <t>PUDR STOMOCUR HP 30</t>
  </si>
  <si>
    <t>30G</t>
  </si>
  <si>
    <t>170818</t>
  </si>
  <si>
    <t>PODLOŽKA 2D NATURA PLOCHÁ TVAROVATELNÁ S HARMONIKO</t>
  </si>
  <si>
    <t>57(22-33)MM,5KS</t>
  </si>
  <si>
    <t>170585</t>
  </si>
  <si>
    <t>SÁČEK 2D UROSTOMICKÝ SENSURA MIO CLICK</t>
  </si>
  <si>
    <t>NEUTRÁLNÍ ŠEDÝ,50MM,MAXI,114970,30KS</t>
  </si>
  <si>
    <t>170802</t>
  </si>
  <si>
    <t>SÁČEK 2D UROSTOMICKÝ NATURA+</t>
  </si>
  <si>
    <t>PRŮHLEDNÝ,45 MM,STANDARD,SOFT TAP,10KS</t>
  </si>
  <si>
    <t>170803</t>
  </si>
  <si>
    <t>PRŮHLEDNÝ,57 MM,STANDARD,SOFT TAP,10KS</t>
  </si>
  <si>
    <t>171541</t>
  </si>
  <si>
    <t>PASTA ADHEZIVNÍ BRAVA</t>
  </si>
  <si>
    <t>TUBA,60G,1KS</t>
  </si>
  <si>
    <t>170379</t>
  </si>
  <si>
    <t>PODLOŽKA 2D ZENSIV</t>
  </si>
  <si>
    <t>HYDROKOLOIDNÍ,K VYSTŘIŽENÍ,KROUŽEK 60MM,5KS</t>
  </si>
  <si>
    <t>169975</t>
  </si>
  <si>
    <t>PODLOŽKA 2D FLEXIMA 3S CONVEX</t>
  </si>
  <si>
    <t>55/15-36MM,937515U,5KS</t>
  </si>
  <si>
    <t>82304</t>
  </si>
  <si>
    <t>SÁČEK 1D UROSTOMICKÝ CONFIDENCE GOLD</t>
  </si>
  <si>
    <t>STANDARD S CHLOPNÍ,DO 70 MM,10KS</t>
  </si>
  <si>
    <t>171542</t>
  </si>
  <si>
    <t>ODSTRAŇOVAČ ADHEZIV DANSAC EASISPRAY 083-01</t>
  </si>
  <si>
    <t>SILIKONOVÝ,BEZ ALKOHOLU,VE SREJI,50ML</t>
  </si>
  <si>
    <t>171598</t>
  </si>
  <si>
    <t>KRÉM OCHRANNÝ ASKINA BARRIER CREAM</t>
  </si>
  <si>
    <t>92G,4119201,1KS</t>
  </si>
  <si>
    <t>130028</t>
  </si>
  <si>
    <t>UBROUSKY ČISTÍCÍ ALOE VESTA</t>
  </si>
  <si>
    <t>VLHČENÉ KAPESNÍČKY K ČIŠTĚNÍ OKOLÍ STOMIE S ALOE VERA,8KS</t>
  </si>
  <si>
    <t>171765</t>
  </si>
  <si>
    <t>POHLCOVAČ PACHU STOMODOR SPRAY</t>
  </si>
  <si>
    <t>MAXI 210ML</t>
  </si>
  <si>
    <t>3341</t>
  </si>
  <si>
    <t>PASTA ADHEZIVNÍ 2650</t>
  </si>
  <si>
    <t>82357</t>
  </si>
  <si>
    <t>PÁSEK PŘÍDRŽNÝ TEXTILNÍ</t>
  </si>
  <si>
    <t>100 CM</t>
  </si>
  <si>
    <t>85698</t>
  </si>
  <si>
    <t>PÁSEK PŘÍDRŽNÝ STOMOCUR</t>
  </si>
  <si>
    <t>DÉLKA 1M</t>
  </si>
  <si>
    <t>86642</t>
  </si>
  <si>
    <t>SÁČEK 2D UROSTOMICKÝ ALMARYS TWIN PLUS 037950U</t>
  </si>
  <si>
    <t>PRŮHLEDNÝ,40MM,VÍCEKOMOROVÉ,30KS</t>
  </si>
  <si>
    <t>130062</t>
  </si>
  <si>
    <t>PODLOŽKA 2D STOMOCUR CFLPE 5715</t>
  </si>
  <si>
    <t>FLEXIBILNÍ,DĚLÍCÍ PRSTENEC 57MM,15-40MM,5KS</t>
  </si>
  <si>
    <t>169999</t>
  </si>
  <si>
    <t>PASTA STOMICKÁ NEDRÁŽDIVÁ SALTS</t>
  </si>
  <si>
    <t>171767</t>
  </si>
  <si>
    <t>POHLCOVAČ PACHU STOMODOR DROPS</t>
  </si>
  <si>
    <t>35ML</t>
  </si>
  <si>
    <t>130048</t>
  </si>
  <si>
    <t>SÁČEK 2D UROSTOMICKÝ DANSAC NIGHT</t>
  </si>
  <si>
    <t>PRŮHLEDNÝ,NOČNÍ,420-00,10KS</t>
  </si>
  <si>
    <t>170411</t>
  </si>
  <si>
    <t>SÁŠEK 2D UROSTOMICKÝ ZENSIV</t>
  </si>
  <si>
    <t>BÉŽOVÁ S OKÉNKEM,FLEXIBILNÍ VÝPUST,KROUŽEK 60MM,15KS</t>
  </si>
  <si>
    <t>82547</t>
  </si>
  <si>
    <t>ODSTRAŇOVAČ ADHEZIV WIPEAWAY SPRAY</t>
  </si>
  <si>
    <t>86721</t>
  </si>
  <si>
    <t>SÁČEK 2D UROSTOMICKÝ DANSAC NOVA 2,1217-55</t>
  </si>
  <si>
    <t>BÉŽOVÝ,55MM,STANDARD,10KS</t>
  </si>
  <si>
    <t>86812</t>
  </si>
  <si>
    <t>PRŮHLEDNÝ,57 MM,STANDARD,10KS</t>
  </si>
  <si>
    <t>171533</t>
  </si>
  <si>
    <t>PODLOŽKA 2D SENSURA MIO CLICK CONVEX LIGHT</t>
  </si>
  <si>
    <t>MÍRNÝ KONVEX,S OUŠKY,50MM,16911,5KS</t>
  </si>
  <si>
    <t>170837</t>
  </si>
  <si>
    <t>PODLOŽKA 2D STOMOCUR PLOCHÁ KOMBINOVANÁ UFL 5715</t>
  </si>
  <si>
    <t>HYDROKOLOIDNÍ,PRŮMĚR KROUŽKU 57MM,15-40MM,5KS</t>
  </si>
  <si>
    <t>172025</t>
  </si>
  <si>
    <t>ODSTRAŇOVAČ MEDICÍNSKÝCH ADHEZIV SILIKONOVÝ TRIO E</t>
  </si>
  <si>
    <t>SPREJ 50ML</t>
  </si>
  <si>
    <t>82352</t>
  </si>
  <si>
    <t>POHLCOVAČ ZÁPACHU NO-ROMA</t>
  </si>
  <si>
    <t>KAPKY,28ML</t>
  </si>
  <si>
    <t>86725</t>
  </si>
  <si>
    <t>PODLOŽKA 2D ALTERNA EXTRA 2832</t>
  </si>
  <si>
    <t>50MM,5KS</t>
  </si>
  <si>
    <t>171763</t>
  </si>
  <si>
    <t>PODLOŽKA 2D NATURA FLEXIBILNÍ S HARMONIKOVÝM KROUŽ</t>
  </si>
  <si>
    <t>57MM,5KS</t>
  </si>
  <si>
    <t>170587</t>
  </si>
  <si>
    <t>PÁSEK PŘÍDRŽNÝ STOMICKÝ SENSURA MIO CLICK</t>
  </si>
  <si>
    <t>STANDARD,4 OUŠKA,00423,1KS</t>
  </si>
  <si>
    <t>172018</t>
  </si>
  <si>
    <t>UBROUSKY ČISTÍCÍ BRAVA</t>
  </si>
  <si>
    <t>VLHČENÉ UBROUSKY K ČIŠTĚNÍ OKOLÍ STOMIE S PROVITAMINEM B5,15KS</t>
  </si>
  <si>
    <t>82988</t>
  </si>
  <si>
    <t>PODLOŽKA 2D DANSAC NOVALIFE 2</t>
  </si>
  <si>
    <t>55MM,OTVOR 10-47MM,5KS,1755-10</t>
  </si>
  <si>
    <t>172196</t>
  </si>
  <si>
    <t>PÁSEK VYROVNÁVACÍ HYDROKOLOIDNÍ VARIMATE,PŮLKRUH</t>
  </si>
  <si>
    <t>3X9CM, 60KS</t>
  </si>
  <si>
    <t>172197</t>
  </si>
  <si>
    <t>PÁSEK VYROVNÁVACÍ HYDROKOLOIDNÍ VARIMATE,ROVNÝ TVA</t>
  </si>
  <si>
    <t>3X11CM, 60KS</t>
  </si>
  <si>
    <t>172198</t>
  </si>
  <si>
    <t>5X11CM, 30KS</t>
  </si>
  <si>
    <t>170835</t>
  </si>
  <si>
    <t>SÁČEK 1D UROSTOMICKÝ STOMOCUR MICROSKIN + HYDROKOL</t>
  </si>
  <si>
    <t>BÉŽOVÝ/TRANSPARENTNÍ,15-50MM,30KS</t>
  </si>
  <si>
    <t>85523</t>
  </si>
  <si>
    <t>PROUŽKY ADHEZIVNÍ 102X20MM OCHRANNÉ</t>
  </si>
  <si>
    <t>102X20MM, 100KS</t>
  </si>
  <si>
    <t>130084</t>
  </si>
  <si>
    <t>SÁČEK 2D UROSTOMICKÝ ALTERNA MULTIKOMOROVÝ 14224</t>
  </si>
  <si>
    <t>BÍLÝ,40MM,MAXI,30KS</t>
  </si>
  <si>
    <t>169922</t>
  </si>
  <si>
    <t>45/15-30MM,936415,5KS</t>
  </si>
  <si>
    <t>80201</t>
  </si>
  <si>
    <t>GÁZA SKLÁDANÁ KOMPRESY NESTERILNÍ</t>
  </si>
  <si>
    <t>10X10CM,8 VRSTEV,100KS</t>
  </si>
  <si>
    <t>80748</t>
  </si>
  <si>
    <t>VATA BUNIČITÁ PŘÍŘEZY</t>
  </si>
  <si>
    <t>20X30CM,500G</t>
  </si>
  <si>
    <t>3459</t>
  </si>
  <si>
    <t>SÁČEK URINÁLNÍ SBĚRNÝ NOČNÍ CONVEEN</t>
  </si>
  <si>
    <t>1500ML,SPOJOVACÍ HADICE 900MM,10KS</t>
  </si>
  <si>
    <t>87116</t>
  </si>
  <si>
    <t>VLOŽKY ABSORPČNÍ MOLIMED MICRO</t>
  </si>
  <si>
    <t>260ML,14KS</t>
  </si>
  <si>
    <t>ALOPURINOL</t>
  </si>
  <si>
    <t>132921</t>
  </si>
  <si>
    <t>MILURIT 100</t>
  </si>
  <si>
    <t>100MG TBL NOB 50</t>
  </si>
  <si>
    <t>DIAZEPAM</t>
  </si>
  <si>
    <t>2477</t>
  </si>
  <si>
    <t>5MG TBL NOB 20(2X10)</t>
  </si>
  <si>
    <t>DOXAZOSIN</t>
  </si>
  <si>
    <t>107794</t>
  </si>
  <si>
    <t>ZOXON 4</t>
  </si>
  <si>
    <t>4MG TBL NOB 90</t>
  </si>
  <si>
    <t>46707</t>
  </si>
  <si>
    <t>LOGEST</t>
  </si>
  <si>
    <t>0,075MG/0,02MG TBL OBD 3X21</t>
  </si>
  <si>
    <t>132941</t>
  </si>
  <si>
    <t>93723</t>
  </si>
  <si>
    <t>50MG SUP 10</t>
  </si>
  <si>
    <t>KOMBINACE RŮZNÝCH ANTIBIOTIK</t>
  </si>
  <si>
    <t>1076</t>
  </si>
  <si>
    <t>OPHTHALMO-FRAMYKOIN</t>
  </si>
  <si>
    <t>OPH UNG 5G</t>
  </si>
  <si>
    <t>LEVOCETIRIZIN</t>
  </si>
  <si>
    <t>32720</t>
  </si>
  <si>
    <t>XYZAL</t>
  </si>
  <si>
    <t>5MG TBL FLM 50</t>
  </si>
  <si>
    <t>OXYBUTYNIN</t>
  </si>
  <si>
    <t>59104</t>
  </si>
  <si>
    <t>UROXAL</t>
  </si>
  <si>
    <t>5MG TBL NOB 60</t>
  </si>
  <si>
    <t>PANTOPRAZOL</t>
  </si>
  <si>
    <t>49115</t>
  </si>
  <si>
    <t>CONTROLOC</t>
  </si>
  <si>
    <t>20MG TBL ENT 100</t>
  </si>
  <si>
    <t>26912</t>
  </si>
  <si>
    <t>100MG TBL FLM 4 I</t>
  </si>
  <si>
    <t>149475</t>
  </si>
  <si>
    <t>VIZARSIN</t>
  </si>
  <si>
    <t>100MG TBL FLM 4X1</t>
  </si>
  <si>
    <t>3378</t>
  </si>
  <si>
    <t>100MG/20MG TBL NOB 20</t>
  </si>
  <si>
    <t>97186</t>
  </si>
  <si>
    <t>100MCG TBL NOB 100 I</t>
  </si>
  <si>
    <t>82355</t>
  </si>
  <si>
    <t>MÝDLO ČISTÍCÍ SALTAIR</t>
  </si>
  <si>
    <t>110 ML</t>
  </si>
  <si>
    <t>82356</t>
  </si>
  <si>
    <t>PASTA VÝPLŇOVÁ</t>
  </si>
  <si>
    <t>82534</t>
  </si>
  <si>
    <t>SÁČEK 2D UROSTOMICKÝ NOČNÍ SALTS</t>
  </si>
  <si>
    <t>2000ML,HADICE 120CM,10KS</t>
  </si>
  <si>
    <t>Ortopedicko protetické pomůcky sériově vyráběné</t>
  </si>
  <si>
    <t>5112</t>
  </si>
  <si>
    <t>PÁS BŘIŠNÍ VERBA 932 521 4</t>
  </si>
  <si>
    <t>OBDVOD TRUPU 105-115CM,VEL.5</t>
  </si>
  <si>
    <t>93945</t>
  </si>
  <si>
    <t>STERILNÍ MOČOVÝ PRO MUŽE, 228208 - 18, CH08 (2,7MM) - CH18 (6,0MM)</t>
  </si>
  <si>
    <t>AMIDY, KOMBINACE</t>
  </si>
  <si>
    <t>1680</t>
  </si>
  <si>
    <t>EMLA</t>
  </si>
  <si>
    <t>25MG/G+25MG/G CRM 5X5G+EMP</t>
  </si>
  <si>
    <t>BISOPROLOL</t>
  </si>
  <si>
    <t>176913</t>
  </si>
  <si>
    <t>RIVOCOR 5</t>
  </si>
  <si>
    <t>5MG TBL FLM 90</t>
  </si>
  <si>
    <t>96039</t>
  </si>
  <si>
    <t>CIPRINOL 500</t>
  </si>
  <si>
    <t>2478</t>
  </si>
  <si>
    <t>10MG TBL NOB 20(2X10)</t>
  </si>
  <si>
    <t>FINASTERID</t>
  </si>
  <si>
    <t>203162</t>
  </si>
  <si>
    <t>GEFIN</t>
  </si>
  <si>
    <t>IBUPROFEN</t>
  </si>
  <si>
    <t>11063</t>
  </si>
  <si>
    <t>IBALGIN 600</t>
  </si>
  <si>
    <t>600MG TBL FLM 30</t>
  </si>
  <si>
    <t>KLINDAMYCIN</t>
  </si>
  <si>
    <t>100339</t>
  </si>
  <si>
    <t>DALACIN C</t>
  </si>
  <si>
    <t>300MG CPS DUR 16</t>
  </si>
  <si>
    <t>MEFENOXALON</t>
  </si>
  <si>
    <t>85656</t>
  </si>
  <si>
    <t>DORSIFLEX</t>
  </si>
  <si>
    <t>207076</t>
  </si>
  <si>
    <t>PERINDOPRIL A DIURETIKA</t>
  </si>
  <si>
    <t>122690</t>
  </si>
  <si>
    <t>PRESTARIUM NEO COMBI</t>
  </si>
  <si>
    <t>5MG/1,25MG TBL FLM 90(3X30)</t>
  </si>
  <si>
    <t>51824</t>
  </si>
  <si>
    <t>TANYZ</t>
  </si>
  <si>
    <t>TRIAMCINOLON A ANTISEPTIKA</t>
  </si>
  <si>
    <t>4178</t>
  </si>
  <si>
    <t>TRIAMCINOLON E LÉČIVA</t>
  </si>
  <si>
    <t>1MG/G+10MG/G UNG 1X20G</t>
  </si>
  <si>
    <t>TRAMADOL A PARACETAMOL</t>
  </si>
  <si>
    <t>132871</t>
  </si>
  <si>
    <t>37,5MG/325MG TBL FLM 10</t>
  </si>
  <si>
    <t>130095</t>
  </si>
  <si>
    <t>ROZTOK STOMICKÝ COLOPLAST 4715</t>
  </si>
  <si>
    <t>169269</t>
  </si>
  <si>
    <t>FILM OCHRANNÝ BRAVA</t>
  </si>
  <si>
    <t>SPREJ, 50ML</t>
  </si>
  <si>
    <t>170589</t>
  </si>
  <si>
    <t>POHLCOVAČ ZÁPACHU BRAVA, DEODORANT</t>
  </si>
  <si>
    <t>240ML,1KS</t>
  </si>
  <si>
    <t>171764</t>
  </si>
  <si>
    <t>45MM,5KS</t>
  </si>
  <si>
    <t>58880</t>
  </si>
  <si>
    <t>DOLMINA 100 SR</t>
  </si>
  <si>
    <t>201992</t>
  </si>
  <si>
    <t>66791</t>
  </si>
  <si>
    <t>DITROPAN</t>
  </si>
  <si>
    <t>5MG TBL NOB 30</t>
  </si>
  <si>
    <t>RUTOSID, KOMBINACE</t>
  </si>
  <si>
    <t>96303</t>
  </si>
  <si>
    <t>ASCORUTIN</t>
  </si>
  <si>
    <t>100MG/20MG TBL FLM 50</t>
  </si>
  <si>
    <t>112004</t>
  </si>
  <si>
    <t>TRAMADOL RETARD ACTAVIS</t>
  </si>
  <si>
    <t>100MG TBL PRO 30 I</t>
  </si>
  <si>
    <t>*1020</t>
  </si>
  <si>
    <t>169270</t>
  </si>
  <si>
    <t>KROUŽEK TĚSNÍCÍ TVAROVATELNÝ BRAVA</t>
  </si>
  <si>
    <t>TLOUŠŤKA 2MM,30KS</t>
  </si>
  <si>
    <t>3455</t>
  </si>
  <si>
    <t>KONDOM URINÁLNÍ SAMOLEPÍCÍ</t>
  </si>
  <si>
    <t>15659</t>
  </si>
  <si>
    <t>500MG TBL FLM 50(5X10)</t>
  </si>
  <si>
    <t>168837</t>
  </si>
  <si>
    <t>DASSELTA</t>
  </si>
  <si>
    <t>168838</t>
  </si>
  <si>
    <t>12738</t>
  </si>
  <si>
    <t>DOXYHEXAL</t>
  </si>
  <si>
    <t>DUTASTERID</t>
  </si>
  <si>
    <t>127177</t>
  </si>
  <si>
    <t>DUTALAN</t>
  </si>
  <si>
    <t>0,5MG CPS MOL 90</t>
  </si>
  <si>
    <t>ERDOSTEIN</t>
  </si>
  <si>
    <t>199680</t>
  </si>
  <si>
    <t>ERDOMED</t>
  </si>
  <si>
    <t>300MG CPS DUR 60</t>
  </si>
  <si>
    <t>57778</t>
  </si>
  <si>
    <t>PENBENE</t>
  </si>
  <si>
    <t>1500000IU TBL FLM 21</t>
  </si>
  <si>
    <t>KLOTRIMAZOL</t>
  </si>
  <si>
    <t>16895</t>
  </si>
  <si>
    <t>IMAZOL KRÉMPASTA</t>
  </si>
  <si>
    <t>10MG/G DRM PST 1X30G</t>
  </si>
  <si>
    <t>88708</t>
  </si>
  <si>
    <t>500MG/5,25MG/0,1MG TBL NOB 20</t>
  </si>
  <si>
    <t>RABEPRAZOL</t>
  </si>
  <si>
    <t>192580</t>
  </si>
  <si>
    <t>APO-RABEPRAZOL</t>
  </si>
  <si>
    <t>24718</t>
  </si>
  <si>
    <t>APO-TAMIS</t>
  </si>
  <si>
    <t>0,4MG CPS PRO 100</t>
  </si>
  <si>
    <t>190923</t>
  </si>
  <si>
    <t>LANNATAM</t>
  </si>
  <si>
    <t>TERAZOSIN</t>
  </si>
  <si>
    <t>44312</t>
  </si>
  <si>
    <t>KORNAM</t>
  </si>
  <si>
    <t>223477</t>
  </si>
  <si>
    <t>124903</t>
  </si>
  <si>
    <t>SPASMED</t>
  </si>
  <si>
    <t>30MG TBL FLM 50</t>
  </si>
  <si>
    <t>17162</t>
  </si>
  <si>
    <t>197782</t>
  </si>
  <si>
    <t>6MG/0,4MG TBL RET 30</t>
  </si>
  <si>
    <t>29028</t>
  </si>
  <si>
    <t>7,5MG TBL PRO 28 II</t>
  </si>
  <si>
    <t>*1019</t>
  </si>
  <si>
    <t>*1021</t>
  </si>
  <si>
    <t>87117</t>
  </si>
  <si>
    <t>VLOŽKY ABSORPČNÍ MOLIMED MINI</t>
  </si>
  <si>
    <t>340ML,14KS</t>
  </si>
  <si>
    <t>3457</t>
  </si>
  <si>
    <t>158673</t>
  </si>
  <si>
    <t>2,5MG TBL FLM 30</t>
  </si>
  <si>
    <t>88219</t>
  </si>
  <si>
    <t>2547</t>
  </si>
  <si>
    <t>OPH UNG 3,5G</t>
  </si>
  <si>
    <t>200691</t>
  </si>
  <si>
    <t>FINANORM</t>
  </si>
  <si>
    <t>5MG TBL FLM 100 I</t>
  </si>
  <si>
    <t>FUROSEMID</t>
  </si>
  <si>
    <t>MAKROGOL</t>
  </si>
  <si>
    <t>58827</t>
  </si>
  <si>
    <t>FORTRANS</t>
  </si>
  <si>
    <t>POR PLV SOL 4</t>
  </si>
  <si>
    <t>NYSTATIN, KOMBINACE</t>
  </si>
  <si>
    <t>41146</t>
  </si>
  <si>
    <t>MACMIROR COMPLEX 500</t>
  </si>
  <si>
    <t>500MG/200000IU VAG CPS MOL 12</t>
  </si>
  <si>
    <t>THIETHYLPERAZIN</t>
  </si>
  <si>
    <t>9847</t>
  </si>
  <si>
    <t>6,5MG SUP 6</t>
  </si>
  <si>
    <t>TOFISOPAM</t>
  </si>
  <si>
    <t>187864</t>
  </si>
  <si>
    <t>GRANDAXIN</t>
  </si>
  <si>
    <t>50MG TBL NOB 20</t>
  </si>
  <si>
    <t>AMOKSIKLAV 375 MG</t>
  </si>
  <si>
    <t>250MG/125MG TBL FLM 21</t>
  </si>
  <si>
    <t>LAKTULOSA</t>
  </si>
  <si>
    <t>180750</t>
  </si>
  <si>
    <t>LAKTULOSA SANDOZ</t>
  </si>
  <si>
    <t>670MG/ML POR SOL 1X500ML IIA</t>
  </si>
  <si>
    <t>171526</t>
  </si>
  <si>
    <t>SÁČEK 1D UROSTOMICKÝ SENSURA MIO CONVEX SOFT</t>
  </si>
  <si>
    <t>MĚKKÝ KONVEX,NEUTRÁLNÍ ŠEDÝ,10-33,MAXI,16805,10KS</t>
  </si>
  <si>
    <t>80172</t>
  </si>
  <si>
    <t>7,5X7,5CM,8 VRSTEV,25X2KS</t>
  </si>
  <si>
    <t>171914</t>
  </si>
  <si>
    <t>VLOŽKY ABSORPČNÍ TENA MEN PROTECTIVE SHIELD</t>
  </si>
  <si>
    <t>140ML,14KS</t>
  </si>
  <si>
    <t>127263</t>
  </si>
  <si>
    <t>100MG TBL NOB 100</t>
  </si>
  <si>
    <t>AMIDY</t>
  </si>
  <si>
    <t>2684</t>
  </si>
  <si>
    <t>10MG/G+2MG/G GEL 1X20G</t>
  </si>
  <si>
    <t>BETAXOLOL</t>
  </si>
  <si>
    <t>49910</t>
  </si>
  <si>
    <t>LOKREN</t>
  </si>
  <si>
    <t>20MG TBL FLM 98</t>
  </si>
  <si>
    <t>158697</t>
  </si>
  <si>
    <t>219841</t>
  </si>
  <si>
    <t>CONCOR COR</t>
  </si>
  <si>
    <t>216145</t>
  </si>
  <si>
    <t>LEXAURIN 1,5</t>
  </si>
  <si>
    <t>1,5MG TBL NOB 28</t>
  </si>
  <si>
    <t>208695</t>
  </si>
  <si>
    <t>10MG TBL NOB 20(1X20)</t>
  </si>
  <si>
    <t>67547</t>
  </si>
  <si>
    <t>75MG/3ML INJ SOL 10X3ML</t>
  </si>
  <si>
    <t>DISTIGMIN</t>
  </si>
  <si>
    <t>2130</t>
  </si>
  <si>
    <t>UBRETID</t>
  </si>
  <si>
    <t>5MG TBL NOB 50</t>
  </si>
  <si>
    <t>2360</t>
  </si>
  <si>
    <t>5MG TBL NOB 20</t>
  </si>
  <si>
    <t>DROTAVERIN</t>
  </si>
  <si>
    <t>192729</t>
  </si>
  <si>
    <t>NO-SPA</t>
  </si>
  <si>
    <t>40MG TBL NOB 24</t>
  </si>
  <si>
    <t>107595</t>
  </si>
  <si>
    <t>PENESTER</t>
  </si>
  <si>
    <t>5MG TBL FLM 90 II</t>
  </si>
  <si>
    <t>HYDROCHLOROTHIAZID A KALIUM ŠETŘÍCÍ DIURETIKA</t>
  </si>
  <si>
    <t>94804</t>
  </si>
  <si>
    <t>MODURETIC</t>
  </si>
  <si>
    <t>5MG/50MG TBL NOB 30</t>
  </si>
  <si>
    <t>HYDROKORTISON</t>
  </si>
  <si>
    <t>2668</t>
  </si>
  <si>
    <t>OPHTHALMO-HYDROCORTISON LÉČIVA</t>
  </si>
  <si>
    <t>5MG/G OPH UNG 5G</t>
  </si>
  <si>
    <t>JODOVANÝ POVIDON</t>
  </si>
  <si>
    <t>62320</t>
  </si>
  <si>
    <t>100MG/G UNG 20G</t>
  </si>
  <si>
    <t>149483</t>
  </si>
  <si>
    <t>75MG TBL FLM 56</t>
  </si>
  <si>
    <t>155782</t>
  </si>
  <si>
    <t>100MG/50MG TBL NOB 100</t>
  </si>
  <si>
    <t>188850</t>
  </si>
  <si>
    <t>STACYL</t>
  </si>
  <si>
    <t>100MG TBL ENT 100 I</t>
  </si>
  <si>
    <t>KYSELINA FUSIDOVÁ</t>
  </si>
  <si>
    <t>88746</t>
  </si>
  <si>
    <t>FUCIDIN</t>
  </si>
  <si>
    <t>20MG/G UNG 1X15G</t>
  </si>
  <si>
    <t>KYSELINA TIAPROFENOVÁ</t>
  </si>
  <si>
    <t>96484</t>
  </si>
  <si>
    <t>SURGAM LÉČIVA</t>
  </si>
  <si>
    <t>300MG TBL NOB 20</t>
  </si>
  <si>
    <t>METFORMIN A SITAGLIPTIN</t>
  </si>
  <si>
    <t>500140</t>
  </si>
  <si>
    <t>JANUMET</t>
  </si>
  <si>
    <t>50MG/1000MG TBL FLM 56</t>
  </si>
  <si>
    <t>ORGANO-HEPARINOID</t>
  </si>
  <si>
    <t>3575</t>
  </si>
  <si>
    <t>HEPAROID LÉČIVA</t>
  </si>
  <si>
    <t>2MG/G CRM 30G</t>
  </si>
  <si>
    <t>PREDNISOLON A ANTISEPTIKA</t>
  </si>
  <si>
    <t>225166</t>
  </si>
  <si>
    <t>IMACORT</t>
  </si>
  <si>
    <t>10MG/G+2,5MG/G+5MG/G CRM 20G</t>
  </si>
  <si>
    <t>26913</t>
  </si>
  <si>
    <t>100MG TBL FLM 8 I</t>
  </si>
  <si>
    <t>29259</t>
  </si>
  <si>
    <t>20MG TBL FLM 4</t>
  </si>
  <si>
    <t>TOLTERODIN</t>
  </si>
  <si>
    <t>32641</t>
  </si>
  <si>
    <t>DETRUSITOL SR</t>
  </si>
  <si>
    <t>4MG CPS PRO 28</t>
  </si>
  <si>
    <t>132873</t>
  </si>
  <si>
    <t>100MG TBL PRO 30</t>
  </si>
  <si>
    <t>89815</t>
  </si>
  <si>
    <t>124902</t>
  </si>
  <si>
    <t>30MG TBL FLM 30</t>
  </si>
  <si>
    <t>WARFARIN</t>
  </si>
  <si>
    <t>94114</t>
  </si>
  <si>
    <t>WARFARIN ORION</t>
  </si>
  <si>
    <t>5MG TBL NOB 100</t>
  </si>
  <si>
    <t>ZOLPIDEM</t>
  </si>
  <si>
    <t>KODEIN A PARACETAMOL</t>
  </si>
  <si>
    <t>109797</t>
  </si>
  <si>
    <t>ULTRACOD</t>
  </si>
  <si>
    <t>500MG/30MG TBL NOB 10</t>
  </si>
  <si>
    <t>225422</t>
  </si>
  <si>
    <t>BETAKLAV</t>
  </si>
  <si>
    <t>46694</t>
  </si>
  <si>
    <t>125MCG TBL NOB 100</t>
  </si>
  <si>
    <t>SERENOOVÝ PLOD</t>
  </si>
  <si>
    <t>7430</t>
  </si>
  <si>
    <t>PROSTAKAN FORTE</t>
  </si>
  <si>
    <t>CPS MOL 60</t>
  </si>
  <si>
    <t>7431</t>
  </si>
  <si>
    <t>CPS MOL 120</t>
  </si>
  <si>
    <t>*1006</t>
  </si>
  <si>
    <t>*2998</t>
  </si>
  <si>
    <t>3337</t>
  </si>
  <si>
    <t>86093</t>
  </si>
  <si>
    <t>PODLOŽKA 2D ALTERNA 1775</t>
  </si>
  <si>
    <t>19681</t>
  </si>
  <si>
    <t>GÁZA SKLÁDANÁ KOMPRESY NESTERILNÍ STERILUX ES</t>
  </si>
  <si>
    <t>87627</t>
  </si>
  <si>
    <t>VLOŽKY ABSORPČNÍ TENA LADY EXTRA</t>
  </si>
  <si>
    <t>522ML,20KS</t>
  </si>
  <si>
    <t>3456</t>
  </si>
  <si>
    <t>167011</t>
  </si>
  <si>
    <t xml:space="preserve">KALHOTKY ABSORPČNÍ TENA LADY PROTECTIVE UNDERWEAR </t>
  </si>
  <si>
    <t>BOKY 75-100CM,1450ML,12KS</t>
  </si>
  <si>
    <t>87843</t>
  </si>
  <si>
    <t>VLOŽKY ABSORPČNÍ ABRI LIGHT MINI PLUS</t>
  </si>
  <si>
    <t>220ML,16KS</t>
  </si>
  <si>
    <t>88014</t>
  </si>
  <si>
    <t>KALHOTKY ABSORPČNÍ ABRI FORM L2 (AIR PLUS)</t>
  </si>
  <si>
    <t>BOKY 100-150CM,PRODYŠNÉ,3100ML,22KS</t>
  </si>
  <si>
    <t>170265</t>
  </si>
  <si>
    <t>KALHOTKY ABSORPČNÍ TENA LADY PANTS DISCREET MEDIUM</t>
  </si>
  <si>
    <t>BOKY 75-100CM,830ML,12KS</t>
  </si>
  <si>
    <t>87097</t>
  </si>
  <si>
    <t>52384</t>
  </si>
  <si>
    <t>KATÉTR MOČOVÝ-NELATON ŽENSKÝ</t>
  </si>
  <si>
    <t>2 BOČ.OTVORY,DÉLKA 147MM,VELIKOST CH 06,08,10,12,14,16,18,KAT.Č.020.(XX).182</t>
  </si>
  <si>
    <t>52757</t>
  </si>
  <si>
    <t>KATÉTR MOČOVÝ-TIEMANN</t>
  </si>
  <si>
    <t>2 BOČ.OTVORY,DÉLKA 360MM,VELIKOST CH 08,10,12,14,16,18,20,KAT.Č.030.(XX).182</t>
  </si>
  <si>
    <t>93915</t>
  </si>
  <si>
    <t>KATÉTR POTAŽENÝ JEDNORÁZOVÝ SPEEDICATH NELATON</t>
  </si>
  <si>
    <t>11410</t>
  </si>
  <si>
    <t>KATÉTR POTAŽENÝ JEDNORÁZOVÝ EASICATH ŽENSKÝ</t>
  </si>
  <si>
    <t>CH 8,10,12,14,16  BALENÍ PO 25 KS</t>
  </si>
  <si>
    <t>52383</t>
  </si>
  <si>
    <t>KATÉTR MOČOVÝ-NELATON MUŽSKÝ</t>
  </si>
  <si>
    <t>2 BOČ.OTVORY,DÉLKA 360MM,VEL.CH 06,08,10,12,14,16,18,20,22,24,KAT.Č.010.(XX).182</t>
  </si>
  <si>
    <t>BETAMETHASON A ANTIBIOTIKA</t>
  </si>
  <si>
    <t>17171</t>
  </si>
  <si>
    <t>BELOGENT</t>
  </si>
  <si>
    <t>0,5MG/G+1MG/G UNG 30G</t>
  </si>
  <si>
    <t>54539</t>
  </si>
  <si>
    <t>DOLMINA INJ</t>
  </si>
  <si>
    <t>75MG/3ML INJ SOL 5X3ML</t>
  </si>
  <si>
    <t>132632</t>
  </si>
  <si>
    <t>500MG TBL FLM 60</t>
  </si>
  <si>
    <t>45215</t>
  </si>
  <si>
    <t>103403</t>
  </si>
  <si>
    <t>CARDURA XL</t>
  </si>
  <si>
    <t>4MG TBL PRO 100PA</t>
  </si>
  <si>
    <t>64797</t>
  </si>
  <si>
    <t>KAMIREN 4</t>
  </si>
  <si>
    <t>12737</t>
  </si>
  <si>
    <t>28791</t>
  </si>
  <si>
    <t>8MG TBL PRO 28</t>
  </si>
  <si>
    <t>28786</t>
  </si>
  <si>
    <t>4MG TBL PRO 28</t>
  </si>
  <si>
    <t>200910</t>
  </si>
  <si>
    <t>FINAJELF</t>
  </si>
  <si>
    <t>5MG TBL FLM 30 I</t>
  </si>
  <si>
    <t>200914</t>
  </si>
  <si>
    <t>12891</t>
  </si>
  <si>
    <t>100MG TBL NOB 15</t>
  </si>
  <si>
    <t>PENICILAMIN</t>
  </si>
  <si>
    <t>66753</t>
  </si>
  <si>
    <t>METALCAPTASE 300</t>
  </si>
  <si>
    <t>300MG TBL FLM 50</t>
  </si>
  <si>
    <t>SILIKONY</t>
  </si>
  <si>
    <t>57586</t>
  </si>
  <si>
    <t>40MG CPS MOL 50</t>
  </si>
  <si>
    <t>14499</t>
  </si>
  <si>
    <t>0,4MG TBL PRO 30</t>
  </si>
  <si>
    <t>FORMOTEROL A BUDESONID</t>
  </si>
  <si>
    <t>180087</t>
  </si>
  <si>
    <t>SYMBICORT TURBUHALER 200 MIKROGRAMŮ/ 6 MIKROGRAMŮ/ INHALACE</t>
  </si>
  <si>
    <t>160MCG/4,5MCG INH PLV 1X120DÁV</t>
  </si>
  <si>
    <t>28334</t>
  </si>
  <si>
    <t>7,5MG TBL PRO 28 I</t>
  </si>
  <si>
    <t>170591</t>
  </si>
  <si>
    <t>PÁSEK VYROVNÁVACÍ ELASTICKÝ BRAVA, ROVNÝ TVAR</t>
  </si>
  <si>
    <t>170590</t>
  </si>
  <si>
    <t>PÁSEK VYROVNÁVACÍ ELASTICKÝ BRAVA, PŮLKRUH S POSTR</t>
  </si>
  <si>
    <t>171527</t>
  </si>
  <si>
    <t>MĚKKÝ KONVEX,PRŮHLEDNÝ,10-50,MAXI,16810,10KS</t>
  </si>
  <si>
    <t>171467</t>
  </si>
  <si>
    <t>SÁČEK URINÁLNÍ SU 20 V1</t>
  </si>
  <si>
    <t>2000ML,DOLNÍ VÝPUST-PŘÍMÁ,1KS</t>
  </si>
  <si>
    <t>171431</t>
  </si>
  <si>
    <t>VLOŽKY ABSORPČNÍ DEPEND NORMAL PLUS</t>
  </si>
  <si>
    <t>350ML,12KS</t>
  </si>
  <si>
    <t>93914</t>
  </si>
  <si>
    <t>140347</t>
  </si>
  <si>
    <t>SYSTÉM PROPLACHOVÝ PRO MOČOVÉ KATETRY (CHLORID SOD</t>
  </si>
  <si>
    <t>10X100ML KAT.C. FB99833</t>
  </si>
  <si>
    <t>93923</t>
  </si>
  <si>
    <t>KATÉTR POTAŽENÝ JEDNORÁZOVÝ SPEEDICATH ŽENSKÝ</t>
  </si>
  <si>
    <t>140348</t>
  </si>
  <si>
    <t>SYSTÉM PROPLACH.PRO MOČOVÉ KATETRY (KYS.CITR. 3,23</t>
  </si>
  <si>
    <t>10X100ML KAT.C. FB99839</t>
  </si>
  <si>
    <t>ALPRAZOLAM</t>
  </si>
  <si>
    <t>CINCHOKAIN</t>
  </si>
  <si>
    <t>19378</t>
  </si>
  <si>
    <t>FAKTU</t>
  </si>
  <si>
    <t>100MG/2,5MG SUP 20</t>
  </si>
  <si>
    <t>27899</t>
  </si>
  <si>
    <t>20132</t>
  </si>
  <si>
    <t>CIPRALEX</t>
  </si>
  <si>
    <t>10MG TBL FLM 28 I</t>
  </si>
  <si>
    <t>12494</t>
  </si>
  <si>
    <t>AUGMENTIN 1 G</t>
  </si>
  <si>
    <t>875MG/125MG TBL FLM 14 I</t>
  </si>
  <si>
    <t>15653</t>
  </si>
  <si>
    <t>CITALOPRAM</t>
  </si>
  <si>
    <t>17425</t>
  </si>
  <si>
    <t>CITALEC 10 ZENTIVA</t>
  </si>
  <si>
    <t>225549</t>
  </si>
  <si>
    <t>500MG TBL FLM 180(2X90)</t>
  </si>
  <si>
    <t>FLUOCINOLON-ACETONID</t>
  </si>
  <si>
    <t>3388</t>
  </si>
  <si>
    <t>FLUCINAR</t>
  </si>
  <si>
    <t>0,25MG/G UNG 15G</t>
  </si>
  <si>
    <t>CHLORDIAZEPOXID</t>
  </si>
  <si>
    <t>40564</t>
  </si>
  <si>
    <t>ELENIUM</t>
  </si>
  <si>
    <t>10MG TBL OBD 20</t>
  </si>
  <si>
    <t>CHONDROITIN-SULFÁT</t>
  </si>
  <si>
    <t>14821</t>
  </si>
  <si>
    <t>CONDROSULF</t>
  </si>
  <si>
    <t>800MG TBL FLM 30</t>
  </si>
  <si>
    <t>MEBEVERIN</t>
  </si>
  <si>
    <t>215568</t>
  </si>
  <si>
    <t>DUSPATALIN RETARD</t>
  </si>
  <si>
    <t>200MG CPS RDR 30</t>
  </si>
  <si>
    <t>207642</t>
  </si>
  <si>
    <t>PMS-TESTOSTERONE</t>
  </si>
  <si>
    <t>40MG CPS MOL 100</t>
  </si>
  <si>
    <t>TRIMETAZIDIN</t>
  </si>
  <si>
    <t>186665</t>
  </si>
  <si>
    <t>PREDUCTAL MR</t>
  </si>
  <si>
    <t>35MG TBL RET 180</t>
  </si>
  <si>
    <t>146899</t>
  </si>
  <si>
    <t>10MG TBL FLM 50</t>
  </si>
  <si>
    <t>ITOPRIDUM</t>
  </si>
  <si>
    <t>166760</t>
  </si>
  <si>
    <t>KINITO</t>
  </si>
  <si>
    <t>50MG TBL FLM 100</t>
  </si>
  <si>
    <t>MULTIENZYMOVÉ PŘÍPRAVKY (LIPASA, PROTEASA APOD.)</t>
  </si>
  <si>
    <t>187406</t>
  </si>
  <si>
    <t>PANGROL 20000</t>
  </si>
  <si>
    <t>20000IU TBL ENT 50 II</t>
  </si>
  <si>
    <t>16461</t>
  </si>
  <si>
    <t>EXCIPIAL U HYDROLOTIO</t>
  </si>
  <si>
    <t>20MG/ML DRM EML 200ML</t>
  </si>
  <si>
    <t>STŘÍBRNÁ SŮL SULFADIAZINU, KOMBINACE</t>
  </si>
  <si>
    <t>14875</t>
  </si>
  <si>
    <t>IALUGEN PLUS</t>
  </si>
  <si>
    <t>2MG/G+10MG/G CRM 20G</t>
  </si>
  <si>
    <t>2592</t>
  </si>
  <si>
    <t>MILURIT</t>
  </si>
  <si>
    <t>ANTIBIOTIKA V KOMBINACI S OSTATNÍMI LÉČIVY</t>
  </si>
  <si>
    <t>1077</t>
  </si>
  <si>
    <t>OPHTHALMO-FRAMYKOIN COMP.</t>
  </si>
  <si>
    <t>BETAMETHASON</t>
  </si>
  <si>
    <t>19757</t>
  </si>
  <si>
    <t>BELODERM</t>
  </si>
  <si>
    <t>0,5MG/G UNG 30G</t>
  </si>
  <si>
    <t>19759</t>
  </si>
  <si>
    <t>0,5MG/G CRM 30G</t>
  </si>
  <si>
    <t>17170</t>
  </si>
  <si>
    <t>0,5MG/G+1MG/G CRM 30G</t>
  </si>
  <si>
    <t>146374</t>
  </si>
  <si>
    <t>DOXAZOSIN MYLAN</t>
  </si>
  <si>
    <t>4MG TBL PRO 98</t>
  </si>
  <si>
    <t>JODOVÁ TERAPIE</t>
  </si>
  <si>
    <t>61158</t>
  </si>
  <si>
    <t>JODID 100</t>
  </si>
  <si>
    <t>KYSELINA LISTOVÁ</t>
  </si>
  <si>
    <t>76064</t>
  </si>
  <si>
    <t>ACIDUM FOLICUM LÉČIVA</t>
  </si>
  <si>
    <t>10MG TBL OBD 30</t>
  </si>
  <si>
    <t>213487</t>
  </si>
  <si>
    <t>NAFTIDROFURYL</t>
  </si>
  <si>
    <t>66015</t>
  </si>
  <si>
    <t>ENELBIN 100 RETARD</t>
  </si>
  <si>
    <t>100MG TBL PRO 100</t>
  </si>
  <si>
    <t>VINPOCETIN</t>
  </si>
  <si>
    <t>4063</t>
  </si>
  <si>
    <t>CAVINTON</t>
  </si>
  <si>
    <t>179093</t>
  </si>
  <si>
    <t>RAPIDNORM</t>
  </si>
  <si>
    <t>3000MG POR GRA SOL 1</t>
  </si>
  <si>
    <t>*1026</t>
  </si>
  <si>
    <t>124364</t>
  </si>
  <si>
    <t>BIKALARD</t>
  </si>
  <si>
    <t>150MG TBL FLM 30BLI I</t>
  </si>
  <si>
    <t>75604</t>
  </si>
  <si>
    <t>25MG TBL ENT 50</t>
  </si>
  <si>
    <t>16467</t>
  </si>
  <si>
    <t>149958</t>
  </si>
  <si>
    <t>SILDENAFIL ACTAVIS</t>
  </si>
  <si>
    <t>143428</t>
  </si>
  <si>
    <t>SILDENAFIL SANDOZ</t>
  </si>
  <si>
    <t>100MG TBL NOB 8</t>
  </si>
  <si>
    <t>143417</t>
  </si>
  <si>
    <t>50MG TBL NOB 8</t>
  </si>
  <si>
    <t>197933</t>
  </si>
  <si>
    <t>SOLIFENACIN ACTAVIS</t>
  </si>
  <si>
    <t>159304</t>
  </si>
  <si>
    <t>TANYZ ERAS</t>
  </si>
  <si>
    <t>0,4MG TBL PRO 50 I</t>
  </si>
  <si>
    <t>VILANTEROL A FLUTIKASON-FUROÁT</t>
  </si>
  <si>
    <t>194567</t>
  </si>
  <si>
    <t>RELVAR ELLIPTA</t>
  </si>
  <si>
    <t>184MCG/22MCG INH PLV DOS 1X30DÁV</t>
  </si>
  <si>
    <t>5114</t>
  </si>
  <si>
    <t>PÁS BŘIŠNÍ VERBA 932 519 8</t>
  </si>
  <si>
    <t>OBDVOD TRUPU 85-95CM,VEL.3</t>
  </si>
  <si>
    <t>ESTRIOL</t>
  </si>
  <si>
    <t>186668</t>
  </si>
  <si>
    <t>OVESTIN</t>
  </si>
  <si>
    <t>1MG/G VAG CRM 15G+APL</t>
  </si>
  <si>
    <t>124346</t>
  </si>
  <si>
    <t>CEZERA</t>
  </si>
  <si>
    <t>5MG TBL FLM 90 I</t>
  </si>
  <si>
    <t>100301</t>
  </si>
  <si>
    <t>167016</t>
  </si>
  <si>
    <t>SILDENAFIL TEVA</t>
  </si>
  <si>
    <t>TOKOFEROL-ALFA</t>
  </si>
  <si>
    <t>10431</t>
  </si>
  <si>
    <t>VITAMIN E 200-ZENTIVA</t>
  </si>
  <si>
    <t>200MG CPS MOL 30</t>
  </si>
  <si>
    <t>AMIODARON</t>
  </si>
  <si>
    <t>13768</t>
  </si>
  <si>
    <t>200MG TBL NOB 60</t>
  </si>
  <si>
    <t>203564</t>
  </si>
  <si>
    <t>LOSARTAN</t>
  </si>
  <si>
    <t>114065</t>
  </si>
  <si>
    <t>LOZAP 50 ZENTIVA</t>
  </si>
  <si>
    <t>50MG TBL FLM 30 II</t>
  </si>
  <si>
    <t>114067</t>
  </si>
  <si>
    <t>50MG TBL FLM 90 II</t>
  </si>
  <si>
    <t>LOSARTAN A DIURETIKA</t>
  </si>
  <si>
    <t>15317</t>
  </si>
  <si>
    <t>LOZAP H</t>
  </si>
  <si>
    <t>50MG/12,5MG TBL FLM 90</t>
  </si>
  <si>
    <t>SERTRALIN</t>
  </si>
  <si>
    <t>53951</t>
  </si>
  <si>
    <t>ZOLOFT</t>
  </si>
  <si>
    <t>100MG TBL FLM 28</t>
  </si>
  <si>
    <t>155936</t>
  </si>
  <si>
    <t>HERPESIN 400</t>
  </si>
  <si>
    <t>400MG TBL NOB 25</t>
  </si>
  <si>
    <t>89025</t>
  </si>
  <si>
    <t>DICLOFENAC AL 50</t>
  </si>
  <si>
    <t>50MG TBL ENT 50</t>
  </si>
  <si>
    <t>KYSELINA TRANEXAMOVÁ</t>
  </si>
  <si>
    <t>42613</t>
  </si>
  <si>
    <t>86253</t>
  </si>
  <si>
    <t>PÁSEK ZAJIŠŤOVACÍ DANSAC 09000-00</t>
  </si>
  <si>
    <t>86518</t>
  </si>
  <si>
    <t>PASTA DANSAC SOFT PASTE 77550-0</t>
  </si>
  <si>
    <t>50G,1KS</t>
  </si>
  <si>
    <t>82985</t>
  </si>
  <si>
    <t>43MM,OTVOR 10-35MM,5KS,1743-10</t>
  </si>
  <si>
    <t>86720</t>
  </si>
  <si>
    <t>SÁČEK 2D UROSTOMICKÝ DANSAC NOVA 2,1217-43</t>
  </si>
  <si>
    <t>BÉŽOVÝ,43MM,STANDARD,10KS</t>
  </si>
  <si>
    <t>ACETYLCYSTEIN</t>
  </si>
  <si>
    <t>57395</t>
  </si>
  <si>
    <t>ACC LONG</t>
  </si>
  <si>
    <t>600MG TBL EFF 10</t>
  </si>
  <si>
    <t>89026</t>
  </si>
  <si>
    <t>50MG TBL ENT 100</t>
  </si>
  <si>
    <t>157254</t>
  </si>
  <si>
    <t>OMEPRAZOL ACTAVIS</t>
  </si>
  <si>
    <t>20MG CPS ETD 30</t>
  </si>
  <si>
    <t>166796</t>
  </si>
  <si>
    <t>50MG TBL FLM 4</t>
  </si>
  <si>
    <t>DROSPIRENON A ETHINYLESTRADIOL</t>
  </si>
  <si>
    <t>66195</t>
  </si>
  <si>
    <t>YADINE</t>
  </si>
  <si>
    <t>3MG/0,03MG TBL FLM 1X21</t>
  </si>
  <si>
    <t>199802</t>
  </si>
  <si>
    <t>CEFZIL O.S.</t>
  </si>
  <si>
    <t>250MG POR PLV SUS 60ML</t>
  </si>
  <si>
    <t>218523</t>
  </si>
  <si>
    <t>132872</t>
  </si>
  <si>
    <t>37,5MG/325MG TBL FLM 30</t>
  </si>
  <si>
    <t>3462</t>
  </si>
  <si>
    <t>SÁČEK URINÁLNÍ SBĚRNÝ LÝTKOVÝ CONVEEN</t>
  </si>
  <si>
    <t>500ML,SPOJOVACÍ HADICE 400MM,10KS</t>
  </si>
  <si>
    <t>48261</t>
  </si>
  <si>
    <t>3300IU/G+250IU/G DRM PLV ADS 1X20G</t>
  </si>
  <si>
    <t>88277</t>
  </si>
  <si>
    <t>BELANETTE</t>
  </si>
  <si>
    <t>0,02MG/3MG TBL FLM 3X21</t>
  </si>
  <si>
    <t>FYTOMENADION</t>
  </si>
  <si>
    <t>720</t>
  </si>
  <si>
    <t>20MG/ML POR GTT EML 1X5ML</t>
  </si>
  <si>
    <t>12894</t>
  </si>
  <si>
    <t>100MG POR GRA SUS 15 I</t>
  </si>
  <si>
    <t>18523</t>
  </si>
  <si>
    <t>170300</t>
  </si>
  <si>
    <t>KALHOTKY ABSORPČNÍ MOLICARE MOBILE LIGHT EXTRA LAR</t>
  </si>
  <si>
    <t>BOKY 130-170CM,1150ML,14KS</t>
  </si>
  <si>
    <t>200309</t>
  </si>
  <si>
    <t>KREON 25 000</t>
  </si>
  <si>
    <t>25000U CPS ETD 50</t>
  </si>
  <si>
    <t>89024</t>
  </si>
  <si>
    <t>50MG TBL ENT 20</t>
  </si>
  <si>
    <t>ISOSORBID-DINITRÁT</t>
  </si>
  <si>
    <t>85719</t>
  </si>
  <si>
    <t>1,25MG/DÁV SLG SPR SOL 1X15ML</t>
  </si>
  <si>
    <t>66820</t>
  </si>
  <si>
    <t>5MG TBL OBD 100</t>
  </si>
  <si>
    <t>107806</t>
  </si>
  <si>
    <t>20MG TBL ENT 30</t>
  </si>
  <si>
    <t>32953</t>
  </si>
  <si>
    <t>100MG TBL NOB 10</t>
  </si>
  <si>
    <t>METRONIDAZOL</t>
  </si>
  <si>
    <t>2427</t>
  </si>
  <si>
    <t>ENTIZOL</t>
  </si>
  <si>
    <t>250MG TBL NOB 20</t>
  </si>
  <si>
    <t>57585</t>
  </si>
  <si>
    <t>15880</t>
  </si>
  <si>
    <t>BRAUNOL</t>
  </si>
  <si>
    <t>75MG/G DRM SOL 1X500ML</t>
  </si>
  <si>
    <t>TRIAMCINOLON</t>
  </si>
  <si>
    <t>2828</t>
  </si>
  <si>
    <t>TRIAMCINOLON LÉČIVA CRM</t>
  </si>
  <si>
    <t>1MG/G CRM 10G</t>
  </si>
  <si>
    <t>1012</t>
  </si>
  <si>
    <t>GUAJAZULEN</t>
  </si>
  <si>
    <t>874</t>
  </si>
  <si>
    <t>OPHTHALMO-AZULEN</t>
  </si>
  <si>
    <t>1,5MG/G OPH UNG 5G</t>
  </si>
  <si>
    <t>91291</t>
  </si>
  <si>
    <t>40MG/ML+8MG/ML SIR 100ML</t>
  </si>
  <si>
    <t>2829</t>
  </si>
  <si>
    <t>TRIAMCINOLON LÉČIVA UNG</t>
  </si>
  <si>
    <t>1MG/G UNG 10G</t>
  </si>
  <si>
    <t>155683</t>
  </si>
  <si>
    <t>ZYRTEC</t>
  </si>
  <si>
    <t>202362</t>
  </si>
  <si>
    <t>IBALGIN 400</t>
  </si>
  <si>
    <t>400MG TBL FLM 48</t>
  </si>
  <si>
    <t>IMIPRAMIN</t>
  </si>
  <si>
    <t>176807</t>
  </si>
  <si>
    <t>MELIPRAMIN</t>
  </si>
  <si>
    <t>25MG TBL FLM 50</t>
  </si>
  <si>
    <t>KLÍŠŤOVÁ ENCEFALITIDA, INAKTIVOVANÝ CELÝ VIRUS</t>
  </si>
  <si>
    <t>203217</t>
  </si>
  <si>
    <t>FSME-IMMUN</t>
  </si>
  <si>
    <t>0,5ML INJ SUS ISP 1X0,5ML+J</t>
  </si>
  <si>
    <t>215956</t>
  </si>
  <si>
    <t>184039</t>
  </si>
  <si>
    <t>FORLAX</t>
  </si>
  <si>
    <t>4G POR PLV SOL SCC 20</t>
  </si>
  <si>
    <t>66755</t>
  </si>
  <si>
    <t>METALCAPTASE 150</t>
  </si>
  <si>
    <t>150MG TBL FLM 50</t>
  </si>
  <si>
    <t>92255</t>
  </si>
  <si>
    <t>5MG TBL OBD 30</t>
  </si>
  <si>
    <t>94653</t>
  </si>
  <si>
    <t>HYTRIN</t>
  </si>
  <si>
    <t>5MG TBL NOB 84</t>
  </si>
  <si>
    <t>VÁPNÍK, KOMBINACE S VITAMINEM D A/NEBO JINÝMI LÉČIVY</t>
  </si>
  <si>
    <t>164888</t>
  </si>
  <si>
    <t>CALTRATE 600 MG/400 IU D3 POTAHOVANÁ TABLETA</t>
  </si>
  <si>
    <t>600MG/400IU TBL FLM 90</t>
  </si>
  <si>
    <t>81456</t>
  </si>
  <si>
    <t>667G/L POR SOL 1X500ML HDP</t>
  </si>
  <si>
    <t>215713</t>
  </si>
  <si>
    <t>667G/L POR SOL 1X200ML II</t>
  </si>
  <si>
    <t>87474</t>
  </si>
  <si>
    <t>KALHOTKY ABSORPČNÍ MOLICARE PREMIUM EXTRA PLUS LAR</t>
  </si>
  <si>
    <t>BOKY 120-150CM,2382ML,30KS</t>
  </si>
  <si>
    <t>88015</t>
  </si>
  <si>
    <t>KALHOTKY ABSORPČNÍ ABRI FORM L4 (AIR PLUS)</t>
  </si>
  <si>
    <t>BOKY 100-150CM,PRODYŠNÉ,4000ML,12KS</t>
  </si>
  <si>
    <t>171934</t>
  </si>
  <si>
    <t>KALHOTKY ABSORPČNÍ TENA PANTS PLUS XXS</t>
  </si>
  <si>
    <t>BOKY 40-70CM,1340ML,14KS</t>
  </si>
  <si>
    <t>171930</t>
  </si>
  <si>
    <t>KALHOTKY ABSORPČNÍ TENA PANTS NORMAL SMALL</t>
  </si>
  <si>
    <t>BOKY 65-85CM,1010ML,15KS</t>
  </si>
  <si>
    <t>140692</t>
  </si>
  <si>
    <t>NELATON, STERIL., IHNED K POUŽITÍ, ANTIREFLUX. CHLOPEŇ,CH08-18, D.50 CM, 30KS</t>
  </si>
  <si>
    <t>140835</t>
  </si>
  <si>
    <t>STERILNÍ MOČOVÝ PRO ŽENY, 238306 - 16, CH06 (2,0MM) - CH16 (5,3MM)</t>
  </si>
  <si>
    <t>93926</t>
  </si>
  <si>
    <t>KATÉTR POTAŽENÝ JEDNORÁZOVÝ SPEEDICATH DĚTSKÝ</t>
  </si>
  <si>
    <t>CH 6,30 KS</t>
  </si>
  <si>
    <t>140693</t>
  </si>
  <si>
    <t>NELATON, STERIL., IHNED K POUŽITÍ, ANTIREFLUX. CHLOPEŇ,CH06-16, D.25 CM, 30KS</t>
  </si>
  <si>
    <t>140836</t>
  </si>
  <si>
    <t>KATÉTR LUBRIKOVANÝ ACTREEN MINI SET S INTEGROVANÝM</t>
  </si>
  <si>
    <t>NELATON, STERIL, ŽENSKÝ, ANTIREFLUX. CHLOPEŇ, 239010-14, CH10(3,3MM)-CH14(4,7MM)</t>
  </si>
  <si>
    <t>Standardní lůžková péče</t>
  </si>
  <si>
    <t>Ambulance urologická</t>
  </si>
  <si>
    <t>Uroradiologické centrum</t>
  </si>
  <si>
    <t>Dětská urologie</t>
  </si>
  <si>
    <t>Preskripce a záchyt receptů a poukazů - orientační přehled</t>
  </si>
  <si>
    <t>Přehled plnění pozitivního listu (PL) - 
   preskripce léčivých přípravků dle objemu Kč mimo PL</t>
  </si>
  <si>
    <t>G04CA02 - TAMSULOSIN</t>
  </si>
  <si>
    <t>G04CB01 - FINASTERID</t>
  </si>
  <si>
    <t>L02BB03 - BIKALUTAMID</t>
  </si>
  <si>
    <t>G04BD08 - SOLIFENACIN</t>
  </si>
  <si>
    <t>J01FA09 - KLARITHROMYCIN</t>
  </si>
  <si>
    <t>M01AX17 - NIMESULID</t>
  </si>
  <si>
    <t>B01AA03 - WARFARIN</t>
  </si>
  <si>
    <t>R06AX27 - DESLORATADIN</t>
  </si>
  <si>
    <t>R06AE09 - LEVOCETIRIZIN</t>
  </si>
  <si>
    <t>C02AC05 - MOXONIDIN</t>
  </si>
  <si>
    <t>C07AB03 - ATENOLOL</t>
  </si>
  <si>
    <t>C08CA01 - AMLODIPIN</t>
  </si>
  <si>
    <t>N06AB04 - CITALOPRAM</t>
  </si>
  <si>
    <t>C09CA01 - LOSARTAN</t>
  </si>
  <si>
    <t>R05CB01 - ACETYLCYSTEIN</t>
  </si>
  <si>
    <t>A03FA07 - ITOPRIDUM</t>
  </si>
  <si>
    <t>C09DA01 - LOSARTAN A DIURETIKA</t>
  </si>
  <si>
    <t>J01FA10 - AZITHROMYCIN</t>
  </si>
  <si>
    <t>N06AB06 - SERTRALIN</t>
  </si>
  <si>
    <t>N06BX18 - VINPOCETIN</t>
  </si>
  <si>
    <t>L02BA01 - TAMOXIFEN</t>
  </si>
  <si>
    <t>R03AK07 - FORMOTEROL A BUDESONID</t>
  </si>
  <si>
    <t>C07AB05 - BETAXOLOL</t>
  </si>
  <si>
    <t>N02AJ06 - KODEIN A PARACETAMOL</t>
  </si>
  <si>
    <t>G04BD08</t>
  </si>
  <si>
    <t>G04CA02</t>
  </si>
  <si>
    <t>G04CB01</t>
  </si>
  <si>
    <t>J01FA09</t>
  </si>
  <si>
    <t>L02BA01</t>
  </si>
  <si>
    <t>L02BB03</t>
  </si>
  <si>
    <t>M01AX17</t>
  </si>
  <si>
    <t>J01FA10</t>
  </si>
  <si>
    <t>C02AC05</t>
  </si>
  <si>
    <t>C07AB03</t>
  </si>
  <si>
    <t>C08CA01</t>
  </si>
  <si>
    <t>R06AE09</t>
  </si>
  <si>
    <t>R06AX27</t>
  </si>
  <si>
    <t>B01AA03</t>
  </si>
  <si>
    <t>C07AB05</t>
  </si>
  <si>
    <t>N02AJ06</t>
  </si>
  <si>
    <t>R03AK07</t>
  </si>
  <si>
    <t>R05CB01</t>
  </si>
  <si>
    <t>N06AB04</t>
  </si>
  <si>
    <t>A03FA07</t>
  </si>
  <si>
    <t>N06BX18</t>
  </si>
  <si>
    <t>C09CA01</t>
  </si>
  <si>
    <t>C09DA01</t>
  </si>
  <si>
    <t>N06AB06</t>
  </si>
  <si>
    <t>Přehled plnění PL - Preskripce léčivých přípravků - orientační přehled</t>
  </si>
  <si>
    <t>50115003 - TEP (Z518)</t>
  </si>
  <si>
    <t>50115011 - IUTN - ostat.nákl.PZT (Z515)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</si>
  <si>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</si>
  <si>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</si>
  <si>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</si>
  <si>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</si>
  <si>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50115061 - ZPr - ZUM robot (Z512)</t>
  </si>
  <si>
    <t>50115063 - ZPr - vaky, sety (Z528)</t>
  </si>
  <si>
    <t>50115064 - ZPr - šicí materiál (Z529)</t>
  </si>
  <si>
    <t>50115065 - ZPr - vpichovací materiál (Z530)</t>
  </si>
  <si>
    <t>50115066 - ZPr - šicí materiál robot (Z531)</t>
  </si>
  <si>
    <t>50115067 - ZPr - rukavice (Z532)</t>
  </si>
  <si>
    <t>50115070 - ZPr - katetry ostatní (Z513)</t>
  </si>
  <si>
    <t>50115075 - ZPr - stenty (Z538)</t>
  </si>
  <si>
    <t>50115079 - ZPr - internzivní péče (Z542)</t>
  </si>
  <si>
    <t>50115080 - ZPr - staplery, extraktory, endoskop.mat. (Z523)</t>
  </si>
  <si>
    <t>50115090 - ZPr - zubolékařský materiál (Z509)</t>
  </si>
  <si>
    <t>1262</t>
  </si>
  <si>
    <t>UROL: operační sál - lokální</t>
  </si>
  <si>
    <t>UROL: operační sál - lokální Celkem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</si>
  <si>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</si>
  <si>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</si>
  <si>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</si>
  <si>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</si>
  <si>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</si>
  <si>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</si>
  <si>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</si>
  <si>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</si>
  <si>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DG127</t>
  </si>
  <si>
    <t>NefroPhan Leuco</t>
  </si>
  <si>
    <t>50115050</t>
  </si>
  <si>
    <t>obvazový materiál (Z502)</t>
  </si>
  <si>
    <t>ZA454</t>
  </si>
  <si>
    <t>Kompresa AB 10 x 10 cm/1 ks sterilní NT savá (1230114011) 1327114011</t>
  </si>
  <si>
    <t>ZA459</t>
  </si>
  <si>
    <t>Kompresa AB 10 x 20 cm/1 ks sterilní NT savá (1230114021) 1327114021</t>
  </si>
  <si>
    <t>ZA464</t>
  </si>
  <si>
    <t>Kompresa NT 10 x 10 cm/2 ks sterilní 26520</t>
  </si>
  <si>
    <t>ZA463</t>
  </si>
  <si>
    <t>Kompresa NT 10 x 20 cm/2 ks sterilní 26620</t>
  </si>
  <si>
    <t>ZD482</t>
  </si>
  <si>
    <t>Krytí filmové transparentní Opsite spray 240 ml bal. á 12 ks 66004980</t>
  </si>
  <si>
    <t>ZA547</t>
  </si>
  <si>
    <t>Krytí inadine nepřilnavé 9,5 x 9,5 cm 1/10 SYS01512EE</t>
  </si>
  <si>
    <t>ZF042</t>
  </si>
  <si>
    <t>Krytí mastný tyl jelonet 10 x 10 cm á 10 ks 7404</t>
  </si>
  <si>
    <t>ZC334</t>
  </si>
  <si>
    <t>Krytí mastný tyl s vaselinou 5 x  5 cm 0300</t>
  </si>
  <si>
    <t>ZB974</t>
  </si>
  <si>
    <t>Krytí prontosan Gel wound hydrogel x 250 gr 400508</t>
  </si>
  <si>
    <t>ZK404</t>
  </si>
  <si>
    <t>Krytí prontosan roztok 350 ml 400416</t>
  </si>
  <si>
    <t>ZA562</t>
  </si>
  <si>
    <t>Náplast cosmopor i. v. 6 x 8 cm bal. á 50 ks 9008054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</si>
  <si>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</si>
  <si>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</si>
  <si>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</si>
  <si>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</si>
  <si>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ZA450</t>
  </si>
  <si>
    <t>Náplast omniplast 1,25 cm x 9,1 m 9004520</t>
  </si>
  <si>
    <t>ZA451</t>
  </si>
  <si>
    <t>Náplast omniplast 5,0 cm x 9,2 m 9004540 (900429)</t>
  </si>
  <si>
    <t>ZN366</t>
  </si>
  <si>
    <t>Náplast poinjekční elastická tkaná jednotl. baleno 19 mm x 72 mm P-CURE1972ELAST</t>
  </si>
  <si>
    <t>ZQ117</t>
  </si>
  <si>
    <t>Náplast transparentní Airoplast cívka 2,5 cm x 9,14 m (náhrada za transpore) P-AIRO2591</t>
  </si>
  <si>
    <t>ZB084</t>
  </si>
  <si>
    <t>Náplast transpore 2,50 cm x 9,14 m 1527-1 - nahrazeno ZQ117</t>
  </si>
  <si>
    <t>ZN477</t>
  </si>
  <si>
    <t>Obinadlo elastické universal 12 cm x 5 m 1323100314</t>
  </si>
  <si>
    <t>ZN091</t>
  </si>
  <si>
    <t>Obvaz elastický síťový CareFix Tube k zajištění a ochraně fixace IV kanyl vel. M bal. á 15 ks 0151 M</t>
  </si>
  <si>
    <t>ZA435</t>
  </si>
  <si>
    <t>Polštářek vatový v gáze 10 x 15 cm 15002</t>
  </si>
  <si>
    <t>ZD109</t>
  </si>
  <si>
    <t>Tampon menstruační bal. á 16 ks 7091164</t>
  </si>
  <si>
    <t>ZA593</t>
  </si>
  <si>
    <t>Tampon sterilní stáčený 20 x 20 cm / 5 ks 28003+</t>
  </si>
  <si>
    <t>ZC100</t>
  </si>
  <si>
    <t>Vata buničitá dělená 2 role / 500 ks 40 x 50 mm 1230200310</t>
  </si>
  <si>
    <t>ZA446</t>
  </si>
  <si>
    <t>Vata buničitá přířezy 20 x 30 cm 1230200129</t>
  </si>
  <si>
    <t>50115060</t>
  </si>
  <si>
    <t>ZPr - ostatní (Z503)</t>
  </si>
  <si>
    <t>ZN618</t>
  </si>
  <si>
    <t>Brýle kyslíkové pro dospělé bal. á 100 ks A0100</t>
  </si>
  <si>
    <t>ZK977</t>
  </si>
  <si>
    <t>Cévka odsávací CH14 s přerušovačem sání P01173a</t>
  </si>
  <si>
    <t>ZB771</t>
  </si>
  <si>
    <t>Držák jehly základní 450201</t>
  </si>
  <si>
    <t>ZC498</t>
  </si>
  <si>
    <t>Držák močových sáčků UH 800800100</t>
  </si>
  <si>
    <t>ZA738</t>
  </si>
  <si>
    <t>Filtr mini spike zelený 4550242</t>
  </si>
  <si>
    <t>ZN298</t>
  </si>
  <si>
    <t>Hadička spojovací Gamaplus HS 1,8 x 1800 LL NO DOP 606304-ND</t>
  </si>
  <si>
    <t>ZN297</t>
  </si>
  <si>
    <t>Hadička spojovací Gamaplus HS 1,8 x 450 LL NO DOP 606301-ND</t>
  </si>
  <si>
    <t>ZD809</t>
  </si>
  <si>
    <t>Kanyla vasofix 20G růžová safety 4269110S-01</t>
  </si>
  <si>
    <t>ZD808</t>
  </si>
  <si>
    <t>Kanyla vasofix 22G modrá safety 4269098S-01</t>
  </si>
  <si>
    <t>ZO372</t>
  </si>
  <si>
    <t>Konektor bezjehlový OptiSyte JIM:JSM4001</t>
  </si>
  <si>
    <t>ZO930</t>
  </si>
  <si>
    <t>Kontejner 100 ml PP 72/62 mm s přiloženým uzávěrem bílé víčko sterilní na tekutý materiál 75.562.105</t>
  </si>
  <si>
    <t>ZB553</t>
  </si>
  <si>
    <t>Láhev redon hi-vac 400 ml-kompletní 05.000.22.803</t>
  </si>
  <si>
    <t>ZB117</t>
  </si>
  <si>
    <t>Lanceta haemolance modrá plus low flow bal. á 100 ks DIS7371</t>
  </si>
  <si>
    <t>ZA713</t>
  </si>
  <si>
    <t>Měřič žilního tlaku 01 646992</t>
  </si>
  <si>
    <t>ZF159</t>
  </si>
  <si>
    <t>Nádoba na kontaminovaný odpad 1 l 15-0002</t>
  </si>
  <si>
    <t>ZE159</t>
  </si>
  <si>
    <t>Nádoba na kontaminovaný odpad 2 l 15-0003</t>
  </si>
  <si>
    <t>ZL105</t>
  </si>
  <si>
    <t>Nástavec pro odběr moče ke zkumavce vacuete 450251</t>
  </si>
  <si>
    <t>ZA897</t>
  </si>
  <si>
    <t>Nůž na stehy sterilní  krátký bal. á 100 ks 11.000.00.010</t>
  </si>
  <si>
    <t>ZD069</t>
  </si>
  <si>
    <t>Pinzeta anatomická rovná úzká 145 mm B397114920003</t>
  </si>
  <si>
    <t>ZB963</t>
  </si>
  <si>
    <t>Pinzeta anatomická úzká 145 mm B397114920019</t>
  </si>
  <si>
    <t>ZL688</t>
  </si>
  <si>
    <t>Proužky Accu-Check Inform IIStrip 50 EU1 á 50 ks 05942861041</t>
  </si>
  <si>
    <t>ZB772</t>
  </si>
  <si>
    <t>Přechodka adaptér luer 450070</t>
  </si>
  <si>
    <t>ZL689</t>
  </si>
  <si>
    <t>Roztok Accu-Check Performa Int´l Controls 1+2 level 04861736</t>
  </si>
  <si>
    <t>ZB249</t>
  </si>
  <si>
    <t>Sáček močový s křížovou výpustí 2000 ml ZAR-TNU201601</t>
  </si>
  <si>
    <t>ZK457</t>
  </si>
  <si>
    <t>Set promývací dvoucestný pro urologii M060770S</t>
  </si>
  <si>
    <t>ZD616</t>
  </si>
  <si>
    <t>Set sterilní pro močovou katetrizaci+ aqua permanent 4 Mediset bal. á 54 ks 753882</t>
  </si>
  <si>
    <t>ZJ695</t>
  </si>
  <si>
    <t>Sonda žaludeční CH14 1200 mm s RTG linkou bal. á 50 ks 412014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</si>
  <si>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</si>
  <si>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</si>
  <si>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</si>
  <si>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</si>
  <si>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</si>
  <si>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</si>
  <si>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</si>
  <si>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</si>
  <si>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ZH168</t>
  </si>
  <si>
    <t>Stříkačka injekční 3-dílná 1 ml L tuberculin s jehlou KD-JECT III 26G x 1/2" 0,45 x 12 mm 831786</t>
  </si>
  <si>
    <t>ZH491</t>
  </si>
  <si>
    <t>Stříkačka injekční 3-dílná 50 - 60 ml LL MRG00711</t>
  </si>
  <si>
    <t>ZN854</t>
  </si>
  <si>
    <t>Stříkačka injekční arteriální 3 ml bez jehly s heparinem bal. á 100 ks safePICO Aspirator 956-622</t>
  </si>
  <si>
    <t>ZB893</t>
  </si>
  <si>
    <t>Stříkačka inzulinová omnican 0,5 ml 100j s jehlou 30 G bal. á 100 ks 9151125S</t>
  </si>
  <si>
    <t>ZA791</t>
  </si>
  <si>
    <t>Stříkačka janett 3-dílná 150 ml sterilní vyplachovací KDM870822</t>
  </si>
  <si>
    <t>ZA964</t>
  </si>
  <si>
    <t>Stříkačka janett 3-dílná 60 ml sterilní vyplachovací 050ML3CZ-CEW (MRG564)</t>
  </si>
  <si>
    <t>ZP300</t>
  </si>
  <si>
    <t>Škrtidlo se sponou pro dospělé bez latexu modré délka 400 mm 09820-B</t>
  </si>
  <si>
    <t>ZA812</t>
  </si>
  <si>
    <t>Uzávěr do katetrů 4435001</t>
  </si>
  <si>
    <t>ZK799</t>
  </si>
  <si>
    <t>Zátka combi červená 4495101</t>
  </si>
  <si>
    <t>ZB756</t>
  </si>
  <si>
    <t>Zkumavka 3 ml K3 edta fialová 454086</t>
  </si>
  <si>
    <t>ZB757</t>
  </si>
  <si>
    <t>Zkumavka 6 ml K3 edta fialová 456036</t>
  </si>
  <si>
    <t>ZB774</t>
  </si>
  <si>
    <t>Zkumavka červená 5 ml gel 456071</t>
  </si>
  <si>
    <t>ZB763</t>
  </si>
  <si>
    <t>Zkumavka červená 9 ml 455092</t>
  </si>
  <si>
    <t>ZB775</t>
  </si>
  <si>
    <t>Zkumavka koagulace modrá Quick 4 ml modrá 454329</t>
  </si>
  <si>
    <t>ZI182</t>
  </si>
  <si>
    <t>Zkumavka močová + aplikátor s chem.stabilizátorem UriSwab žlutá 802CE.A</t>
  </si>
  <si>
    <t>ZG515</t>
  </si>
  <si>
    <t>Zkumavka močová vacuette 10,5 ml bal. á 50 ks 455007</t>
  </si>
  <si>
    <t>ZI179</t>
  </si>
  <si>
    <t>Zkumavka s mediem+ flovakovaný tampon eSwab růžový nos,krk,vagina,konečník,rány,fekální vzo) 490CE.A</t>
  </si>
  <si>
    <t>50115063</t>
  </si>
  <si>
    <t>ZPr - vaky, sety (Z528)</t>
  </si>
  <si>
    <t>ZA715</t>
  </si>
  <si>
    <t>Set infuzní intrafix primeline classic 150 cm 4062957</t>
  </si>
  <si>
    <t>ZE079</t>
  </si>
  <si>
    <t>Set transfúzní non PVC s odvzdušněním a bakteriálním filtrem ZAR-I-TS</t>
  </si>
  <si>
    <t>50115064</t>
  </si>
  <si>
    <t>ZPr - šicí materiál (Z529)</t>
  </si>
  <si>
    <t>ZB217</t>
  </si>
  <si>
    <t>Šití dafilon modrý 3/0 (2) bal. á 36 ks C0932353</t>
  </si>
  <si>
    <t>50115065</t>
  </si>
  <si>
    <t>ZPr - vpichovací materiál (Z530)</t>
  </si>
  <si>
    <t>ZA999</t>
  </si>
  <si>
    <t>Jehla injekční 0,5 x 16 mm oranžová 4657853</t>
  </si>
  <si>
    <t>ZA834</t>
  </si>
  <si>
    <t>Jehla injekční 0,7 x 40 mm černá 4660021</t>
  </si>
  <si>
    <t>ZA833</t>
  </si>
  <si>
    <t>Jehla injekční 0,8 x 40 mm zelená 4657527</t>
  </si>
  <si>
    <t>ZB556</t>
  </si>
  <si>
    <t>Jehla injekční 1,2 x 40 mm růžová 4665120</t>
  </si>
  <si>
    <t>ZB768</t>
  </si>
  <si>
    <t>Jehla vakuová 216/38 mm zelená 450076</t>
  </si>
  <si>
    <t>ZB767</t>
  </si>
  <si>
    <t>Jehla vakuová 226/38 mm černá 450075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</si>
  <si>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</si>
  <si>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</si>
  <si>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</si>
  <si>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</si>
  <si>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</si>
  <si>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</si>
  <si>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50115070</t>
  </si>
  <si>
    <t>ZPr - katetry ostatní (Z513)</t>
  </si>
  <si>
    <t>ZD310</t>
  </si>
  <si>
    <t>Katetr CVC 2 lumen 7 Fr x 20 cm bal. á 10 ks CV-16702</t>
  </si>
  <si>
    <t>ZD909</t>
  </si>
  <si>
    <t>Katetr CVC 2 lumen 7 Fr x 20 cm certofix duo ECO 720 á 10 ks 4162200E</t>
  </si>
  <si>
    <t>50115079</t>
  </si>
  <si>
    <t>ZPr - internzivní péče (Z542)</t>
  </si>
  <si>
    <t>ZN620</t>
  </si>
  <si>
    <t>Maska kyslíková dospělá s nebulizací a hadičkou 2 m bal. á 100 ks A0400</t>
  </si>
  <si>
    <t>ZD829</t>
  </si>
  <si>
    <t>Bandáž evelína pod sádru 1321303125</t>
  </si>
  <si>
    <t>ZH012</t>
  </si>
  <si>
    <t>Náplast micropore 2,50 cm x 9,10 m 840W-1</t>
  </si>
  <si>
    <t>ZA338</t>
  </si>
  <si>
    <t>Obinadlo hydrofilní   6 cm x   5 m 13005</t>
  </si>
  <si>
    <t>ZL790</t>
  </si>
  <si>
    <t>Obvaz sterilní hotový č. 3 A4101144</t>
  </si>
  <si>
    <t>ZA648</t>
  </si>
  <si>
    <t>Tampon sterilní stáčený 30 x 60 cm / 5 ks karton á 350 ks 1230110426</t>
  </si>
  <si>
    <t>ZC751</t>
  </si>
  <si>
    <t>Čepelka skalpelová 11 BB511</t>
  </si>
  <si>
    <t>KC451</t>
  </si>
  <si>
    <t>drát vodící  LUNDERQUIST 0,035 150J D00RE420780</t>
  </si>
  <si>
    <t>KI377</t>
  </si>
  <si>
    <t>drát vodící rovný hydrofilní SP Medical á 5 ks Hy-N-So-035-H-150</t>
  </si>
  <si>
    <t>KK750</t>
  </si>
  <si>
    <t>drát vodící Terumo 150cm, Nitinol, hydrofilní povrch, stifft shaft, rovný konec AEOP35</t>
  </si>
  <si>
    <t>KD634</t>
  </si>
  <si>
    <t>drát zaváděcí MEM:IQ35F150S/A</t>
  </si>
  <si>
    <t>KB699</t>
  </si>
  <si>
    <t>drén - set epicistostomický EPI set 15ch AJ7115</t>
  </si>
  <si>
    <t>KH807</t>
  </si>
  <si>
    <t>drén epicystomický sada punkční EPI 12 Ch SU-101240</t>
  </si>
  <si>
    <t>KH808</t>
  </si>
  <si>
    <t>drén epicystomický sada punkční EPI 14 Ch SU-121640</t>
  </si>
  <si>
    <t>KI386</t>
  </si>
  <si>
    <t>drén nefrostomický - náhradní k nefrosetu BALTON 18F á 5 ks KNEF18F</t>
  </si>
  <si>
    <t>KB760</t>
  </si>
  <si>
    <t>drén nefrostomický 10,5 ch výměnný RE411050</t>
  </si>
  <si>
    <t>KB775</t>
  </si>
  <si>
    <t>drén nefrostomický 9 set D00RP400950</t>
  </si>
  <si>
    <t>KB756</t>
  </si>
  <si>
    <t>drén nefrostomický 9,0 ch výměnný RP410950 D00RP410950</t>
  </si>
  <si>
    <t>KJ627</t>
  </si>
  <si>
    <t>hadička spojovací univerzální k setu renálnímu, silikon, fermale LL, 23 mm bal. á 10 ks RE-450110</t>
  </si>
  <si>
    <t>KD842</t>
  </si>
  <si>
    <t>jehla punkční Renodrain D00RE440720</t>
  </si>
  <si>
    <t>ZP298</t>
  </si>
  <si>
    <t>Katetr cystometrický  7 Ch x 40 cm nelaton 395751-ZYS-200</t>
  </si>
  <si>
    <t>ZD873</t>
  </si>
  <si>
    <t>Katetr cystometrický 2 cestný tieman zahnutý ZYS210</t>
  </si>
  <si>
    <t>ZH493</t>
  </si>
  <si>
    <t>Katetr močový foley CH16 180605-000160</t>
  </si>
  <si>
    <t>ZH818</t>
  </si>
  <si>
    <t>Katetr močový foley CH20 180605-000200</t>
  </si>
  <si>
    <t>ZB575</t>
  </si>
  <si>
    <t>Katetr močový foley urologický 10CH dětské bal. á 12 ks 2910-02</t>
  </si>
  <si>
    <t>ZP804</t>
  </si>
  <si>
    <t>Katetr močový nelaton 10CH silikonový balonkový 3 ml rovný 305 cm bal. á 5 ks AA6110</t>
  </si>
  <si>
    <t>ZN409</t>
  </si>
  <si>
    <t>Katetr močový nelaton 14CH Silasil balónkový 28 dní bal. á 10 ks 186005-000140</t>
  </si>
  <si>
    <t>ZN410</t>
  </si>
  <si>
    <t>Katetr močový nelaton 16CH Silasil balónkový 28 dní bal. á 10 ks 186005-000160</t>
  </si>
  <si>
    <t>ZN411</t>
  </si>
  <si>
    <t>Katetr močový nelaton 18CH Silasil balónkový 28 dní bal. á 10 ks 186005-000180</t>
  </si>
  <si>
    <t>ZN412</t>
  </si>
  <si>
    <t>Katetr močový nelaton 20CH Silasil balónkový 28 dní bal. á 10 ks 186005-000200</t>
  </si>
  <si>
    <t>ZB891</t>
  </si>
  <si>
    <t>Katetr močový tiemann 18CH s balonkem bal. á 12 ks 9818-02</t>
  </si>
  <si>
    <t>ZC745</t>
  </si>
  <si>
    <t>Katetr močový tiemann 22CH s balonkem bal. á 12 ks 9822-02</t>
  </si>
  <si>
    <t>ZC947</t>
  </si>
  <si>
    <t>Katetr močový tiemann CH12 s balonkem bal. á 12 ks K02-9812-02</t>
  </si>
  <si>
    <t>ZC743</t>
  </si>
  <si>
    <t>Katetr močový tiemann CH14 s balonkem bal. á 12 ks K02-9814-02</t>
  </si>
  <si>
    <t>ZC744</t>
  </si>
  <si>
    <t>Katetr močový tiemann CH16 s balonkem 5/10 ml bal. á 12 ks K02-9816-02</t>
  </si>
  <si>
    <t>KI851</t>
  </si>
  <si>
    <t>katetr náhradní 14F k nefrosetu BALTON KNEF14F</t>
  </si>
  <si>
    <t>ZK884</t>
  </si>
  <si>
    <t>Kohout trojcestný discofix modrý 4095111</t>
  </si>
  <si>
    <t>ZP078</t>
  </si>
  <si>
    <t>Kontejner 25 ml PP šroubový sterilní uzávěr 2680/EST/SG</t>
  </si>
  <si>
    <t>ZH808</t>
  </si>
  <si>
    <t>Nádoba na histologický mat. s pufrovaným formalínem HISTOFOR 20 ml bal. á 100 ks BFS-20</t>
  </si>
  <si>
    <t>ZI057</t>
  </si>
  <si>
    <t>Nástavec punkční UA1250 k UZ sondě 8803 (3-6MHz) UA 1250</t>
  </si>
  <si>
    <t>ZF853</t>
  </si>
  <si>
    <t>Nožík fasciální 090070 (dřív.k.č. G14519)</t>
  </si>
  <si>
    <t>ZA756</t>
  </si>
  <si>
    <t>Prst vyšetřovací s manžetou 9031</t>
  </si>
  <si>
    <t>ZA883</t>
  </si>
  <si>
    <t>Rourka rektální CH18 délka 40 cm 19-18.100</t>
  </si>
  <si>
    <t>KK953</t>
  </si>
  <si>
    <t>Set renální a nefrostomický katetr s balónkem silikon 10 Fr / 40 cm / 1,5 ml NE-261005</t>
  </si>
  <si>
    <t>KK954</t>
  </si>
  <si>
    <t>set renální a nefrostomický katetr s balónkem silikon 12 Fr / 40 cm / 2 ml NE-261205</t>
  </si>
  <si>
    <t>ZA889</t>
  </si>
  <si>
    <t>Souprava urodynamická malá 606481</t>
  </si>
  <si>
    <t>ZB822</t>
  </si>
  <si>
    <t>Tampon odběrový plastová tyčinka bal. á 100 ks 155C (1656) - povoleno pouze pro urologii, oční klinika, HOK</t>
  </si>
  <si>
    <t>ZK640</t>
  </si>
  <si>
    <t>Těsnění bal. á 10 ks 8801</t>
  </si>
  <si>
    <t>KK751</t>
  </si>
  <si>
    <t>Vodič Re Trace 10CH-12CH 35cm ACXL10</t>
  </si>
  <si>
    <t>KK754</t>
  </si>
  <si>
    <t>Vodič Re Trace 12CH-14CH 45cm AXXL12</t>
  </si>
  <si>
    <t>ZB777</t>
  </si>
  <si>
    <t>Zkumavka červená 3,5 ml gel 454071</t>
  </si>
  <si>
    <t>ZB761</t>
  </si>
  <si>
    <t>Zkumavka červená 4 ml 454092</t>
  </si>
  <si>
    <t>ZB985</t>
  </si>
  <si>
    <t>Zkumavka močová urin-monovette s pístem 10 ml sterilní bal. á 100 ks 10.252.020</t>
  </si>
  <si>
    <t>ZB650</t>
  </si>
  <si>
    <t>Šití mersilene gr 1 bal. á 36 ks EH6856H</t>
  </si>
  <si>
    <t>ZP855</t>
  </si>
  <si>
    <t>Jehla bioptická evocore (T) 18G x 200 mm EC18200(T)</t>
  </si>
  <si>
    <t>ZN184</t>
  </si>
  <si>
    <t>Jehla bioptická magnum Palium 18G x 200 mm MGk11820</t>
  </si>
  <si>
    <t>ZE900</t>
  </si>
  <si>
    <t>Jehla bonee 70 cm NBI070</t>
  </si>
  <si>
    <t>ZA832</t>
  </si>
  <si>
    <t>Jehla injekční 0,9 x 40 mm žlutá 4657519</t>
  </si>
  <si>
    <t>ZA836</t>
  </si>
  <si>
    <t>Jehla injekční 0,9 x 70 mm žlutá 4665791</t>
  </si>
  <si>
    <t>ZN130</t>
  </si>
  <si>
    <t>Rukavice operační gammex latex PF bez pudru 6,0 330048060</t>
  </si>
  <si>
    <t>ZN126</t>
  </si>
  <si>
    <t>Rukavice operační gammex latex PF bez pudru 7,0 330048070</t>
  </si>
  <si>
    <t>ZN125</t>
  </si>
  <si>
    <t>Rukavice operační gammex latex PF bez pudru 7,5 330048075</t>
  </si>
  <si>
    <t>ZN108</t>
  </si>
  <si>
    <t>Rukavice operační gammex latex PF bez pudru 8,0 330048080</t>
  </si>
  <si>
    <t>ZN040</t>
  </si>
  <si>
    <t>Rukavice operační gammex latex PF bez pudru 8,5 330048085</t>
  </si>
  <si>
    <t>ZK683</t>
  </si>
  <si>
    <t>Rukavice operační gammex PF sensitive vel. 7,0 bal. á 50 párů 330051070</t>
  </si>
  <si>
    <t>ZF431</t>
  </si>
  <si>
    <t>Rukavice operační gammex PF sensitive vel. 7,5 latex bal. á 50 párů 330051075</t>
  </si>
  <si>
    <t>ZK473</t>
  </si>
  <si>
    <t>Rukavice operační latexové s pudrem ansell medigrip plus vel. 6,0 6035500</t>
  </si>
  <si>
    <t>ZK476</t>
  </si>
  <si>
    <t>Rukavice operační latexové s pudrem ansell, vasco surgical powderet vel. 7,5 6035534</t>
  </si>
  <si>
    <t>ZK477</t>
  </si>
  <si>
    <t>Rukavice operační latexové s pudrem ansell, vasco surgical powderet vel. 8 6035542 (303506EU)</t>
  </si>
  <si>
    <t>ZK478</t>
  </si>
  <si>
    <t>Rukavice operační latexové s pudrem ansell, vasco surgical powderet vel. 8,5 6035559 (303507EU)</t>
  </si>
  <si>
    <t>KB708</t>
  </si>
  <si>
    <t>cévka ureterální 5N AC5005</t>
  </si>
  <si>
    <t>KB711</t>
  </si>
  <si>
    <t>cévka ureterální 7F AC5207</t>
  </si>
  <si>
    <t>KI230</t>
  </si>
  <si>
    <t>cévka ureterální 90 cm/ CH4,5 AC5L45</t>
  </si>
  <si>
    <t>KB755</t>
  </si>
  <si>
    <t>cévka ureterální k sigmoid.5ch AC4105</t>
  </si>
  <si>
    <t>KB685</t>
  </si>
  <si>
    <t>dufour 16ch 30-50ml AB3316</t>
  </si>
  <si>
    <t>KK545</t>
  </si>
  <si>
    <t>katetr balonkový Folysil mužský rovný, balonek 10 ml/CH12, 41 cm dlouhý AA7112</t>
  </si>
  <si>
    <t>KK559</t>
  </si>
  <si>
    <t>katetr balonkový Folysil Tiemann balonek 10 ml/CH12 40 cm AA6312</t>
  </si>
  <si>
    <t>KK551</t>
  </si>
  <si>
    <t>katetr balonkový prostatický Dufour 3 konce hydro X-flow sil., balonek 50 ml/CH18 XB6318</t>
  </si>
  <si>
    <t>KK552</t>
  </si>
  <si>
    <t>katetr balonkový prostatický Dufour 3 konce hydro X-flow sil., balonek 50 ml/CH20 XB6320</t>
  </si>
  <si>
    <t>KK553</t>
  </si>
  <si>
    <t>katetr balonkový prostatický Dufour 3 konce hydro X-flow sil., balonek 50 ml/CH22 XB6322</t>
  </si>
  <si>
    <t>KK554</t>
  </si>
  <si>
    <t>katetr balonkový prostatický Dufour 3 konce hydro X-flow sil., balonek 50 ml/CH24 XB6324</t>
  </si>
  <si>
    <t>KK556</t>
  </si>
  <si>
    <t>katetr balonkový prostatický Dufour 3 konce hydro X-flow sil., balonek 80 ml/CH20 XB6L20</t>
  </si>
  <si>
    <t>KI235</t>
  </si>
  <si>
    <t>katetr dvoubalónkový 10/40 ml/CH20 Semi-Rigit AB3J20</t>
  </si>
  <si>
    <t>KI847</t>
  </si>
  <si>
    <t>katetr Folysil Tiemann, CH14 balonek 10 ml AA6314</t>
  </si>
  <si>
    <t>KI848</t>
  </si>
  <si>
    <t>katetr Folysil Tiemann, CH16 balonek 10 ml AA6316</t>
  </si>
  <si>
    <t>KK542</t>
  </si>
  <si>
    <t>katetr intervenční hydrofobní Neoplex, mekký konec 70 cm / CH06 ACR206</t>
  </si>
  <si>
    <t>KK544</t>
  </si>
  <si>
    <t>katetr intervenční hydrofobní Neoplex, mekký konec 70 cm / CH4.8 ACR205</t>
  </si>
  <si>
    <t>KD586</t>
  </si>
  <si>
    <t>katetr močový pro ženy 100Ch.10/18 MPI:100010</t>
  </si>
  <si>
    <t>ZC633</t>
  </si>
  <si>
    <t>Katetr pollack open - end bal. á 10 ks 021305</t>
  </si>
  <si>
    <t>KD600</t>
  </si>
  <si>
    <t>katetr tiemann Ch  8 MPI:120008</t>
  </si>
  <si>
    <t>KD601</t>
  </si>
  <si>
    <t>katetr tiemann CH10 MPI:120010</t>
  </si>
  <si>
    <t>KD602</t>
  </si>
  <si>
    <t>katetr tiemann Ch12 MPI:120012</t>
  </si>
  <si>
    <t>KD603</t>
  </si>
  <si>
    <t>katetr tiemann Ch14/40 MPI:120014</t>
  </si>
  <si>
    <t>KD605</t>
  </si>
  <si>
    <t>katetr tiemann Ch18/40 MPI:120018</t>
  </si>
  <si>
    <t>KB718</t>
  </si>
  <si>
    <t>katetr UD 6ch 2cestný AH5106</t>
  </si>
  <si>
    <t>50115075</t>
  </si>
  <si>
    <t>ZPr - stenty (Z538)</t>
  </si>
  <si>
    <t>KK732</t>
  </si>
  <si>
    <t>katétr ureterální ROCA JJ Gold 7CH jednoroční, set ROJG4790ST</t>
  </si>
  <si>
    <t>KK728</t>
  </si>
  <si>
    <t>katétr ureterální ROCA JJ Silver 6CH 24 cm jednoroční, set ROJS0624ST</t>
  </si>
  <si>
    <t>KK727</t>
  </si>
  <si>
    <t>katétr ureterální ROCA JJ Silver 6CH 26 cm jednoroční, set ROJS0626ST</t>
  </si>
  <si>
    <t>KJ917</t>
  </si>
  <si>
    <t>katetr vodící double loop JJ Biosoft Duo O/O fixační drát CH6,0 28 cm puscher zámek BNAA65</t>
  </si>
  <si>
    <t>KJ977</t>
  </si>
  <si>
    <t>katetr vodící double loop JJ Polyuretan rigid O/O fixační drát CH4,8 26 cm jedn. puscher BNBA54</t>
  </si>
  <si>
    <t>KJ978</t>
  </si>
  <si>
    <t>katetr vodící double loop JJ Polyuretan rigid O/O fixační drát CH4,8 28 cm jedn. puscher BNBA55</t>
  </si>
  <si>
    <t>KJ898</t>
  </si>
  <si>
    <t>katetr vodící double loop JJ Polyuretan rigid O/O fixační drát CH6,0 26 cm jedn. puscher BNBA64</t>
  </si>
  <si>
    <t>KJ899</t>
  </si>
  <si>
    <t>katetr vodící double loop JJ Polyuretan rigid O/O fixační drát CH6,0 28 cm jedn. puscher BNBA65</t>
  </si>
  <si>
    <t>KI369</t>
  </si>
  <si>
    <t>stent - set teutaflex 6CH, 28 cm, o-z á 5ks U-333006028</t>
  </si>
  <si>
    <t>KI364</t>
  </si>
  <si>
    <t>stent - set teutaflex 8CH, 28 cm, o-z, dlouhodobý, paramiclon á 5ks PU-333008028</t>
  </si>
  <si>
    <t>KI373</t>
  </si>
  <si>
    <t>stent - set tumorozní 7CH, 28 cm, zesílený á 2ks U-332107128</t>
  </si>
  <si>
    <t>KI566</t>
  </si>
  <si>
    <t>stent - set, teutaflex monopigtail U342006070</t>
  </si>
  <si>
    <t>KD761</t>
  </si>
  <si>
    <t>stent optisoft open 6,0CH/26 OPT 3004-1300</t>
  </si>
  <si>
    <t>KH799</t>
  </si>
  <si>
    <t>stent periferní ureterální D-J 6/26 EN-360626</t>
  </si>
  <si>
    <t>KH800</t>
  </si>
  <si>
    <t>stent periferní ureterální D-J 6/28 EN-360628</t>
  </si>
  <si>
    <t>KB770</t>
  </si>
  <si>
    <t>stent periferní ureterální White Star D-J 4,7-15 D00EN320515</t>
  </si>
  <si>
    <t>KB773</t>
  </si>
  <si>
    <t>stent periferní ureterální White Star D-J 6,0-15 D00EN320615</t>
  </si>
  <si>
    <t>KJ188</t>
  </si>
  <si>
    <t>stent periferní ureterální WHITE STAR double J 4/18 EN-360418</t>
  </si>
  <si>
    <t>KB764</t>
  </si>
  <si>
    <t>stent tumor DJ 7/28 TU201228M</t>
  </si>
  <si>
    <t>KJ920</t>
  </si>
  <si>
    <t>stent ureterální JJ Vortek Hydro O/O fixační drát CH6,0 26 cm pusher zámek BCFA64</t>
  </si>
  <si>
    <t>KJ921</t>
  </si>
  <si>
    <t>stent ureterální JJ Vortek Hydro O/O fixační drát CH6,0 28 cm pusher zámek BCFA65</t>
  </si>
  <si>
    <t>KJ922</t>
  </si>
  <si>
    <t>stent ureterální JJ Vortek Hydro O/O fixační drát CH6,0 30 cm pusher zámek BCFA66</t>
  </si>
  <si>
    <t>KK267</t>
  </si>
  <si>
    <t>stent–set ureterální teutaflex 6CH 28 cm o-o, hydrofilní dlouhodobý HU-334006028</t>
  </si>
  <si>
    <t>ZB026</t>
  </si>
  <si>
    <t>Hadice silikon 5 x 9 x 2,00 mm á 10 m pro drenáž těl.dutin KVS 60-050090</t>
  </si>
  <si>
    <t>50115080</t>
  </si>
  <si>
    <t>ZPr - staplery, extraktory, endoskop.mat. (Z523)</t>
  </si>
  <si>
    <t>KI849</t>
  </si>
  <si>
    <t>košík extrakční Dormia Nitinol 1,5CH, 120 cm EXN934</t>
  </si>
  <si>
    <t>KI850</t>
  </si>
  <si>
    <t>košík extrakční Dormia Nitinol 3,0CH, 90 cm 4 šikmé dráty EXT424</t>
  </si>
  <si>
    <t>ZO129</t>
  </si>
  <si>
    <t>Vlákno jednorázové světlovodné LG-E Holmium typ S02-3050-BF-0 270 mikrometrů 3 m 30W bal. á 3 ks K2013062</t>
  </si>
  <si>
    <t>ZA710</t>
  </si>
  <si>
    <t>Katetr močový foley 26CH bal. á 12 ks 1746-02</t>
  </si>
  <si>
    <t>ZP803</t>
  </si>
  <si>
    <t>Katetr močový nelaton 8CH silikonový balonkový 3 ml rovný 25 cm bal. á 5 ks AA6108</t>
  </si>
  <si>
    <t>ZB892</t>
  </si>
  <si>
    <t>Katetr močový tiemann 20CH s balonkem bal. á 12 ks 9820-02</t>
  </si>
  <si>
    <t>50115011</t>
  </si>
  <si>
    <t>IUTN - ostat.nákl.PZT (Z515)</t>
  </si>
  <si>
    <t>ZJ032</t>
  </si>
  <si>
    <t>implantát urologický suburetrální páska s polštářkem ATOMS ATS5041</t>
  </si>
  <si>
    <t>ZP177</t>
  </si>
  <si>
    <t>Páska na léčbu pánevního dna A.M.I.Multi Purpose Sling nevstřebatelná PFR5021</t>
  </si>
  <si>
    <t>ZC647</t>
  </si>
  <si>
    <t>Síťka 4 x 7 cm SLH-4S-4X7</t>
  </si>
  <si>
    <t>Záplata síťka 4 x 7 cm SLH-4S-4X7</t>
  </si>
  <si>
    <t>ZM565</t>
  </si>
  <si>
    <t>Lepidlo tkáňové 5 ml floseal 1503353</t>
  </si>
  <si>
    <t>50115066</t>
  </si>
  <si>
    <t>ZPr - šicí materiál robot (Z531)</t>
  </si>
  <si>
    <t>ZI400</t>
  </si>
  <si>
    <t>Šití V-LOC délka stehu 15 cm bal. á 12 ks VLOCM0604</t>
  </si>
  <si>
    <t>ZI401</t>
  </si>
  <si>
    <t>Šití V-LOC délka stehu 30 cm bal. á 12 ks VLOCL0615</t>
  </si>
  <si>
    <t>Šití V-LOC délka stehu 30 cm bal. á 12 ks VLOCL0615  výpadek do 1.11.2017</t>
  </si>
  <si>
    <t>KB769</t>
  </si>
  <si>
    <t>stent periferní ureterální White Star D-J 5,0-12 D00EN320512</t>
  </si>
  <si>
    <t>KB771</t>
  </si>
  <si>
    <t>stent periferní ureterální White Star D-J 6,0-10 D00EN320610</t>
  </si>
  <si>
    <t>KB772</t>
  </si>
  <si>
    <t>stent periferní ureterální White Star D-J 6,0-12 D00EN320612</t>
  </si>
  <si>
    <t>KH803</t>
  </si>
  <si>
    <t>stent periferní ureterální White Star D-J 7/28 EN-330728</t>
  </si>
  <si>
    <t>KH801</t>
  </si>
  <si>
    <t>stent periferní ureterální WHITE STAR double J  D-J 7/26 EN-300726</t>
  </si>
  <si>
    <t>KK345</t>
  </si>
  <si>
    <t>kleště koagulační EnSeal na otevřenou operativu, zahnuté čelisti k harmonickému skalpelu GEN 11 NSLX120L</t>
  </si>
  <si>
    <t>KK722</t>
  </si>
  <si>
    <t>nůžky k harmonickému skalpelu 23 mm zahnuté na otevřenou operativu HAR23</t>
  </si>
  <si>
    <t>KH890</t>
  </si>
  <si>
    <t>nůžky laparo k harmon. skalpelu Harmonice ACE+,ATT 36mm HAR36-X</t>
  </si>
  <si>
    <t>ZQ057</t>
  </si>
  <si>
    <t>Trokar s ostřím a fixačním balonkem 12 x 100 mm CFB73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</si>
  <si>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</si>
  <si>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</si>
  <si>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</si>
  <si>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</si>
  <si>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</si>
  <si>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</si>
  <si>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(prázdné)</t>
  </si>
  <si>
    <t>4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</si>
  <si>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</si>
  <si>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</si>
  <si>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</si>
  <si>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</si>
  <si>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</si>
  <si>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</si>
  <si>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</si>
  <si>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sanitáři</t>
  </si>
  <si>
    <t>THP</t>
  </si>
  <si>
    <t>Specializovaná ambulantní péče</t>
  </si>
  <si>
    <t>706 - Pracoviště urologie</t>
  </si>
  <si>
    <t>707 - Pracoviště dětské urologie</t>
  </si>
  <si>
    <t>7F6 - Pracov. standardní ústavní lůžkové péče urologické</t>
  </si>
  <si>
    <t>Ambulantní péče ve vyjmenovaných odbornostech (§9) *</t>
  </si>
  <si>
    <t>809 - Pracoviště radiodiagnostiky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</si>
  <si>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</si>
  <si>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</si>
  <si>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</si>
  <si>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</si>
  <si>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</si>
  <si>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Látalová Barbora</t>
  </si>
  <si>
    <t>Švihra Ján</t>
  </si>
  <si>
    <t>Zdravotní výkony vykázané na pracovišti v rámci ambulantní péče dle lékařů *</t>
  </si>
  <si>
    <t>7F6</t>
  </si>
  <si>
    <t>3</t>
  </si>
  <si>
    <t>0052834</t>
  </si>
  <si>
    <t>STENT PERIFERNÍ URETERÁLNÍ OPTIMED,POLYURETAN</t>
  </si>
  <si>
    <t>V</t>
  </si>
  <si>
    <t>76022</t>
  </si>
  <si>
    <t xml:space="preserve">CÍLENÉ VYŠETŘENÍ UROLOGEM                         </t>
  </si>
  <si>
    <t>76133</t>
  </si>
  <si>
    <t xml:space="preserve">KALIBRACE URETRY ŽENY                             </t>
  </si>
  <si>
    <t>76555</t>
  </si>
  <si>
    <t>KOAGULACE V MĚCHÝŘI NEBO URETŘE, DISCIZE URETER. Ú</t>
  </si>
  <si>
    <t>76531</t>
  </si>
  <si>
    <t xml:space="preserve">CYSTOURETROSKOPIE                                 </t>
  </si>
  <si>
    <t>76215</t>
  </si>
  <si>
    <t>KATETRIZACE URETERU, NEBO EXTRAKCE KONKREMENTU Z M</t>
  </si>
  <si>
    <t>76511</t>
  </si>
  <si>
    <t xml:space="preserve">VÝKON FLEXIBILNÍM CYSTOSKOPEM                     </t>
  </si>
  <si>
    <t>76565</t>
  </si>
  <si>
    <t>BIOPSIE EV. EXTRAKCE Z MĚCHÝŘE - CIZÍ TĚLESO, KONK</t>
  </si>
  <si>
    <t>06</t>
  </si>
  <si>
    <t>706</t>
  </si>
  <si>
    <t>1</t>
  </si>
  <si>
    <t>0000502</t>
  </si>
  <si>
    <t>MESOCAIN 1%</t>
  </si>
  <si>
    <t>0001656</t>
  </si>
  <si>
    <t>DIPHERELINE S.R.</t>
  </si>
  <si>
    <t>0006215</t>
  </si>
  <si>
    <t>0008499</t>
  </si>
  <si>
    <t>0009210</t>
  </si>
  <si>
    <t>0067547</t>
  </si>
  <si>
    <t>0077018</t>
  </si>
  <si>
    <t>0077019</t>
  </si>
  <si>
    <t>0093746</t>
  </si>
  <si>
    <t>HEPARIN LÉČIVA</t>
  </si>
  <si>
    <t>0125299</t>
  </si>
  <si>
    <t>ELIGARD</t>
  </si>
  <si>
    <t>0168721</t>
  </si>
  <si>
    <t>XGEVA</t>
  </si>
  <si>
    <t>0180534</t>
  </si>
  <si>
    <t>9999990</t>
  </si>
  <si>
    <t>Nespecifikovany LEK</t>
  </si>
  <si>
    <t>9999991</t>
  </si>
  <si>
    <t>0500646</t>
  </si>
  <si>
    <t>FIRMAGON</t>
  </si>
  <si>
    <t>0180531</t>
  </si>
  <si>
    <t>0500647</t>
  </si>
  <si>
    <t>0180533</t>
  </si>
  <si>
    <t>0200405</t>
  </si>
  <si>
    <t>0185261</t>
  </si>
  <si>
    <t xml:space="preserve">BCG-MEDAC PRÁŠEK PRO PŘÍPRAVU SUS. K INSTILACI DO </t>
  </si>
  <si>
    <t>0197427</t>
  </si>
  <si>
    <t>0023342</t>
  </si>
  <si>
    <t>9999911</t>
  </si>
  <si>
    <t>BCG 10 ANTI -TUBERCULOSIS VACCINE</t>
  </si>
  <si>
    <t>0027930</t>
  </si>
  <si>
    <t>STENT PERIFERNÍ URETERÁLNÍ WHITE STAR INTRAOPERATI</t>
  </si>
  <si>
    <t>0028338</t>
  </si>
  <si>
    <t>SET RENÁLNÍ A NEFROSTOMICKÝ RE400740,400840,400940</t>
  </si>
  <si>
    <t>0028347</t>
  </si>
  <si>
    <t>KATETR RENODRAIN SAAMOSTATNÝ PIGTAIL, TYP YELLOW</t>
  </si>
  <si>
    <t>0028382</t>
  </si>
  <si>
    <t>SET RENÁLNÍ A NEFROSTOMICKÝ RE 440720</t>
  </si>
  <si>
    <t>0028411</t>
  </si>
  <si>
    <t>SET RENÁLNÍ A NEFROSTOMICKÝ RE 450105..106..110</t>
  </si>
  <si>
    <t>0046612</t>
  </si>
  <si>
    <t>DRÁT VODÍCÍ LUNDERQUIST RE-420780..180..380</t>
  </si>
  <si>
    <t>0051334</t>
  </si>
  <si>
    <t>KATETR URETERÁLNÍ,POLLACK,FLEXI-TIP U-021305</t>
  </si>
  <si>
    <t>0051990</t>
  </si>
  <si>
    <t>KATETR URETER.PŘÍMÉ OLIV.,FLÉT.,CYL. ZAK.- AC50..5</t>
  </si>
  <si>
    <t>0052477</t>
  </si>
  <si>
    <t>KATETR PRO URODYNAMICKÉ VYŠ.,TROJC. - AH53..AH56..</t>
  </si>
  <si>
    <t>0052832</t>
  </si>
  <si>
    <t>STENT PERIFERNÍ URETERÁLNÍ OPTIPUR,POLYURETAN</t>
  </si>
  <si>
    <t>0054525</t>
  </si>
  <si>
    <t>DRÁT VODÍCÍ</t>
  </si>
  <si>
    <t>0058622</t>
  </si>
  <si>
    <t>STENT PERIFERNÍ URETERÁLNÍ WHITE STAR STENOSIS</t>
  </si>
  <si>
    <t>0058756</t>
  </si>
  <si>
    <t>VODIČ DRÁTĚNÝ ROADRUNNER</t>
  </si>
  <si>
    <t>0027901</t>
  </si>
  <si>
    <t>STENT URETERÁLNÍ - WHITE STAR DOUBLE-J</t>
  </si>
  <si>
    <t>0028353</t>
  </si>
  <si>
    <t>0052478</t>
  </si>
  <si>
    <t>KATETR PRO URODYNAMICKÉ VYŠ.,DVOJC. - AH51..AH54..</t>
  </si>
  <si>
    <t>0051941</t>
  </si>
  <si>
    <t>KATETR ABDOMINAL PRESSURE,DVOJC. - AH48..</t>
  </si>
  <si>
    <t>0051832</t>
  </si>
  <si>
    <t>KATETR EPICYST.CYSTODRAIN, PUNKČ.VÝMĚNNÝ SET - AJ7</t>
  </si>
  <si>
    <t>0028343</t>
  </si>
  <si>
    <t>SET PUNKČNÍ - FISTOFIX NA LEDVINOVÉ CESTY</t>
  </si>
  <si>
    <t>0051973</t>
  </si>
  <si>
    <t>KATETR DOUBLE LOOP ŘID.VODIČ S FIX.PL.- BCAA..BCAB</t>
  </si>
  <si>
    <t>0152073</t>
  </si>
  <si>
    <t>STENT URETERÁLNÍ - VORTEK - DOUBLE J - HYDROFILNÍ</t>
  </si>
  <si>
    <t>0051804</t>
  </si>
  <si>
    <t>KATETR DOUBLE LOOP VODIČ S FIX.PL. - BNBA..BNBB</t>
  </si>
  <si>
    <t>0028363</t>
  </si>
  <si>
    <t>SET RENÁLNÍ A NEFROSTOMICKÝ RE 412240</t>
  </si>
  <si>
    <t>09121</t>
  </si>
  <si>
    <t xml:space="preserve">PUNKCE PARENCHYMATICKÉHO ORGÁNU NEBO DUTINY       </t>
  </si>
  <si>
    <t>09137</t>
  </si>
  <si>
    <t xml:space="preserve">UZ VYŠETŘENÍ DVOU ORGÁNŮ V NĚKOLIKA ROVINÁCH      </t>
  </si>
  <si>
    <t>09216</t>
  </si>
  <si>
    <t>INJEKCE DO MĚKKÝCH TKÁNÍ NEBO INTRADERMÁLNÍ PUPENY</t>
  </si>
  <si>
    <t>09217</t>
  </si>
  <si>
    <t xml:space="preserve">INTRAVENÓZNÍ INJEKCE U KOJENCE NEBO DÍTĚTE  DO 10 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</si>
  <si>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</si>
  <si>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</si>
  <si>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</si>
  <si>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</si>
  <si>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</si>
  <si>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 xml:space="preserve">MINIMÁLNÍ KONTAKT LÉKAŘE S PACIENTEM              </t>
  </si>
  <si>
    <t>09532</t>
  </si>
  <si>
    <t xml:space="preserve">SIGNÁLNÍ VÝKON PROHLÍDKY DISPENZARIZOVANÉ OSOBY   </t>
  </si>
  <si>
    <t>09550</t>
  </si>
  <si>
    <t>SIGNÁLNÍ VÝKON - INFORMACE O VYDÁNÍ ROZHODNUTÍ O D</t>
  </si>
  <si>
    <t>09551</t>
  </si>
  <si>
    <t>SIGNÁLNÍ VÝKON - INFORMACE O VYDÁNÍ ROZHODNUTÍ O U</t>
  </si>
  <si>
    <t>76023</t>
  </si>
  <si>
    <t xml:space="preserve">KONTROLNÍ VYŠETŘENÍ UROLOGEM                      </t>
  </si>
  <si>
    <t>76123</t>
  </si>
  <si>
    <t xml:space="preserve">URETROCYSTOGRAFIE (JEN KLINICKÝ VÝKON BEZ RTG)    </t>
  </si>
  <si>
    <t>76127</t>
  </si>
  <si>
    <t xml:space="preserve">CYSTOMETRIE PLNÍCÍ                                </t>
  </si>
  <si>
    <t>76129</t>
  </si>
  <si>
    <t xml:space="preserve">SYNCHRONNÍ URODYNAMICKÝ ZÁZNAM                    </t>
  </si>
  <si>
    <t>76213</t>
  </si>
  <si>
    <t>KATETRIZACE MOČOVÉHO MĚCHÝŘE PERMANENTNÍ CÉVKOU DL</t>
  </si>
  <si>
    <t>76217</t>
  </si>
  <si>
    <t xml:space="preserve">VÝPLACH MĚCHÝŘE, ODSTRANĚNÍ KOAGUL, EV. INSTILACE </t>
  </si>
  <si>
    <t>76223</t>
  </si>
  <si>
    <t xml:space="preserve">DILATACE STRIKTURY URETRY MUŽE                    </t>
  </si>
  <si>
    <t>76233</t>
  </si>
  <si>
    <t xml:space="preserve">ASPIRACE HYDROKELY                                </t>
  </si>
  <si>
    <t>76253</t>
  </si>
  <si>
    <t xml:space="preserve">BIOPSIE Z PENISU                                  </t>
  </si>
  <si>
    <t>76317</t>
  </si>
  <si>
    <t xml:space="preserve">VÝMĚNA EPICYSTOSTOMIE                             </t>
  </si>
  <si>
    <t>76319</t>
  </si>
  <si>
    <t xml:space="preserve">FRENULOPLASTIKA JAKO SAMOSTATNÝ VÝKON             </t>
  </si>
  <si>
    <t>76449</t>
  </si>
  <si>
    <t>INCIZE A DRENÁŽ ABSCESU SKROTA, VARLETE A NADVARLE</t>
  </si>
  <si>
    <t>76497</t>
  </si>
  <si>
    <t xml:space="preserve">VÝMĚNA NEFROSTOMIE                                </t>
  </si>
  <si>
    <t>76539</t>
  </si>
  <si>
    <t>PERKUTÁNNÍ NEFROSTOMIE JEDNOSTRANNÁ (EV. PŘIČTI CY</t>
  </si>
  <si>
    <t>09253</t>
  </si>
  <si>
    <t>UVOLNĚNÍ PREPUCIA, VČETNĚ NEOPERAČNÍ REPOZICE PARA</t>
  </si>
  <si>
    <t>09543</t>
  </si>
  <si>
    <t xml:space="preserve">Signalni kod                                      </t>
  </si>
  <si>
    <t>09139</t>
  </si>
  <si>
    <t>UZ VYŠETŘENÍ TŘÍ A VÍCE ORGÁNŮ V NĚKOLIKA ROVINÁCH</t>
  </si>
  <si>
    <t>76121</t>
  </si>
  <si>
    <t xml:space="preserve">NEFROSTOMOGRAM (JEN KLINICKÝ VÝKON)               </t>
  </si>
  <si>
    <t>09119</t>
  </si>
  <si>
    <t xml:space="preserve">ODBĚR KRVE ZE ŽÍLY U DOSPĚLÉHO NEBO DÍTĚTE NAD 10 </t>
  </si>
  <si>
    <t>09233</t>
  </si>
  <si>
    <t xml:space="preserve">INJEKČNÍ OKRSKOVÁ ANESTÉZIE                       </t>
  </si>
  <si>
    <t>09135</t>
  </si>
  <si>
    <t>UZ VYŠETŘENÍ POUZE JEDNOHO ORGÁNU V NĚKOLIKA ROVIN</t>
  </si>
  <si>
    <t>09215</t>
  </si>
  <si>
    <t xml:space="preserve">INJEKCE I. M., S. C., I. D.                       </t>
  </si>
  <si>
    <t>09223</t>
  </si>
  <si>
    <t>INTRAVENÓZNÍ INFÚZE U DOSPĚLÉHO NEBO DÍTĚTE NAD 10</t>
  </si>
  <si>
    <t>09513</t>
  </si>
  <si>
    <t>TELEFONICKÁ KONZULTACE OŠETŘUJÍCÍHO LÉKAŘE PACIENT</t>
  </si>
  <si>
    <t>76255</t>
  </si>
  <si>
    <t xml:space="preserve">PUNKČNÍ BIOPSIE PROSTATY                          </t>
  </si>
  <si>
    <t>09219</t>
  </si>
  <si>
    <t xml:space="preserve">INTRAVENÓZNÍ INJEKCE U DOSPĚLÉHO ČI DÍTĚTE NAD 10 </t>
  </si>
  <si>
    <t>76235</t>
  </si>
  <si>
    <t>EXTRAKORPORÁLNÍ LITOTRYPSE SOLITÁRNÍHO KONKREMENTU</t>
  </si>
  <si>
    <t>09115</t>
  </si>
  <si>
    <t>ODBĚR BIOLOGICKÉHO MATERIÁLU JINÉHO NEŽ KREV NA KV</t>
  </si>
  <si>
    <t>51881</t>
  </si>
  <si>
    <t>MULTIDISCIPLINÁRNÍ INDIKAČNÍ SEMINÁŘ K URČENÍ OPTI</t>
  </si>
  <si>
    <t>09235</t>
  </si>
  <si>
    <t xml:space="preserve">ODSTRANĚNÍ MALÝCH LÉZÍ KŮŽE                       </t>
  </si>
  <si>
    <t>51811</t>
  </si>
  <si>
    <t xml:space="preserve">INCIZE A DRENÁŽ ABSCESU NEBO HEMATOMU             </t>
  </si>
  <si>
    <t>76125</t>
  </si>
  <si>
    <t xml:space="preserve">UROFLOWMETRIE                                     </t>
  </si>
  <si>
    <t>89511</t>
  </si>
  <si>
    <t xml:space="preserve">UZ INTRAKAVITÁLNÍ VYŠETŘENÍ                       </t>
  </si>
  <si>
    <t>09249</t>
  </si>
  <si>
    <t xml:space="preserve">KATETRIZACE MOČOVÉHO MĚCHÝŘE U MUŽE JEDNORÁZOVÁ   </t>
  </si>
  <si>
    <t>76801</t>
  </si>
  <si>
    <t>POUŽITÍ TELEVIZNÍHO ŘETĚZCE PŘI ENDOSKOPICKÉM VÝKO</t>
  </si>
  <si>
    <t>76365</t>
  </si>
  <si>
    <t xml:space="preserve">PUNKČNÍ EPICYSTOSTOMIE                            </t>
  </si>
  <si>
    <t>09123</t>
  </si>
  <si>
    <t xml:space="preserve">ANALÝZA MOČI CHEMICKY                             </t>
  </si>
  <si>
    <t>76021</t>
  </si>
  <si>
    <t xml:space="preserve">KOMPLEXNÍ VYŠETŘENÍ UROLOGEM                      </t>
  </si>
  <si>
    <t>76131</t>
  </si>
  <si>
    <t xml:space="preserve">URETRÁLNÍ TLAKOVÝ PROFIL                          </t>
  </si>
  <si>
    <t>76211</t>
  </si>
  <si>
    <t xml:space="preserve">KATETRIZACE MOČOVÉHO MĚCHÝŘE PERMANENTNÍ CÉVKOU   </t>
  </si>
  <si>
    <t>09509</t>
  </si>
  <si>
    <t xml:space="preserve">OŠETŘENÍ HANDICAPOVANÉHO PACIENTA                 </t>
  </si>
  <si>
    <t>76225</t>
  </si>
  <si>
    <t xml:space="preserve">SUPRAPUBICKÁ PUNKCE MĚCHÝŘE JEHLOU                </t>
  </si>
  <si>
    <t>76231</t>
  </si>
  <si>
    <t>PENIS - INTRAKAVERNOZNÍ INJEKCE VAZOAKTIVNÍCH LÁTE</t>
  </si>
  <si>
    <t>0055824</t>
  </si>
  <si>
    <t>707</t>
  </si>
  <si>
    <t>77022</t>
  </si>
  <si>
    <t xml:space="preserve">CÍLENÉ VYŠETŘENÍ DĚTSKÝM UROLOGEM                 </t>
  </si>
  <si>
    <t>77023</t>
  </si>
  <si>
    <t xml:space="preserve">KONTROLNÍ VYŠETŘENÍ DĚTSKÝM UROLOGEM              </t>
  </si>
  <si>
    <t>89517</t>
  </si>
  <si>
    <t>UZ DUPLEXNÍ VYŠETŘENÍ DVOU A VÍCE CÉV, T. J. MORFO</t>
  </si>
  <si>
    <t>09555</t>
  </si>
  <si>
    <t xml:space="preserve">OŠETŘENÍ DÍTĚTE DO 6 LET                          </t>
  </si>
  <si>
    <t>89515</t>
  </si>
  <si>
    <t>UZ DUPLEXNÍ VYŠETŘENÍ POUZE JEDNÉ CÉVY, T. J. MORF</t>
  </si>
  <si>
    <t>77021</t>
  </si>
  <si>
    <t xml:space="preserve">KOMPLEXNÍ VYŠETŘENÍ DĚTSKÝM UROLOGEM              </t>
  </si>
  <si>
    <t>09</t>
  </si>
  <si>
    <t>809</t>
  </si>
  <si>
    <t>89143</t>
  </si>
  <si>
    <t xml:space="preserve">RTG BŘICHA                                        </t>
  </si>
  <si>
    <t>89163</t>
  </si>
  <si>
    <t xml:space="preserve">VYLUČOVACÍ UROGRAFIE                              </t>
  </si>
  <si>
    <t>89167</t>
  </si>
  <si>
    <t xml:space="preserve">CYSTOGRAFIE                                       </t>
  </si>
  <si>
    <t>89173</t>
  </si>
  <si>
    <t xml:space="preserve">ANTEGRÁDNÍ PYELOGRAFIE JEDNOSTRANNÁ               </t>
  </si>
  <si>
    <t>89198</t>
  </si>
  <si>
    <t xml:space="preserve">SKIASKOPIE                                        </t>
  </si>
  <si>
    <t>89311</t>
  </si>
  <si>
    <t xml:space="preserve">INTERVENČNÍ VÝKON ŘÍZENÝ RDG METODOU (SKIASKOPIE, </t>
  </si>
  <si>
    <t>89169</t>
  </si>
  <si>
    <t xml:space="preserve">CYSTOURETROGRAFIE                                 </t>
  </si>
  <si>
    <t>89455</t>
  </si>
  <si>
    <t xml:space="preserve">PERKUTÁNNÍ NEFROSTOMIE JEDNOSTRANNÁ               </t>
  </si>
  <si>
    <t>89165</t>
  </si>
  <si>
    <t xml:space="preserve">RETROGRÁDNÍ PYELOGRAFIE JEDNOSTRANNÁ              </t>
  </si>
  <si>
    <t>89189</t>
  </si>
  <si>
    <t xml:space="preserve">FISTULOGRAFIE                                    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</si>
  <si>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</si>
  <si>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</si>
  <si>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</si>
  <si>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</si>
  <si>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</si>
  <si>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</si>
  <si>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</si>
  <si>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</si>
  <si>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</si>
  <si>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</si>
  <si>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</si>
  <si>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</si>
  <si>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</si>
  <si>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</si>
  <si>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</si>
  <si>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</si>
  <si>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</si>
  <si>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</si>
  <si>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21 - Onkologická klinika</t>
  </si>
  <si>
    <t>22 - Klinika nukleární medicíny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</si>
  <si>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</si>
  <si>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</si>
  <si>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</si>
  <si>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</si>
  <si>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</si>
  <si>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</si>
  <si>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</si>
  <si>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</si>
  <si>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</si>
  <si>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0058624</t>
  </si>
  <si>
    <t>SET NEFROSTOMICKÝ PUNKČNÍ RENODRAIN TYP YELLOW</t>
  </si>
  <si>
    <t>04</t>
  </si>
  <si>
    <t>05</t>
  </si>
  <si>
    <t>76345</t>
  </si>
  <si>
    <t xml:space="preserve">REIMPLANTACE URETERU (UCNA)                       </t>
  </si>
  <si>
    <t>07</t>
  </si>
  <si>
    <t>08</t>
  </si>
  <si>
    <t>10</t>
  </si>
  <si>
    <t>0056344</t>
  </si>
  <si>
    <t>SADA PUNKČNÍ SUPRAPUBICKÁ - EASYCYST, 170718..1707</t>
  </si>
  <si>
    <t>76347</t>
  </si>
  <si>
    <t xml:space="preserve">REIMPLANTACE URETERU S JEHO MODELACÍ              </t>
  </si>
  <si>
    <t>51711</t>
  </si>
  <si>
    <t xml:space="preserve">VÝKON LAPAROSKOPICKÝ A TORAKOSKOPICKÝ             </t>
  </si>
  <si>
    <t>77115</t>
  </si>
  <si>
    <t xml:space="preserve">ORCHIDOPEXE JEDNOSTRANNÁ U DĚTÍ DO 3 LET          </t>
  </si>
  <si>
    <t>11</t>
  </si>
  <si>
    <t>5F1</t>
  </si>
  <si>
    <t>32510</t>
  </si>
  <si>
    <t>ZAVEDENÍ DLOUHODOBÉ KANYLACE CENTRÁLNÍHO ŽILNÍHO S</t>
  </si>
  <si>
    <t>51353</t>
  </si>
  <si>
    <t>PUNKCE, ODSÁTÍ TENKÉHO STŘEVA, MANIPULACE SE STŘEV</t>
  </si>
  <si>
    <t>51359</t>
  </si>
  <si>
    <t>RESEKCE A ANASTOMÓZA TLUSTÉHO STŘEVA NEBO REKTOSIG</t>
  </si>
  <si>
    <t>51388</t>
  </si>
  <si>
    <t>GASTROENTEROANASTOMÓZA  NEBO RESEKCE A (NEBO) ANAS</t>
  </si>
  <si>
    <t>51394</t>
  </si>
  <si>
    <t xml:space="preserve">UZÁVĚR STĚNY BŘIŠNÍ PO EVISCERACI                 </t>
  </si>
  <si>
    <t>51513</t>
  </si>
  <si>
    <t>INQUINÁLNÍ, FEMORÁLNÍ KÝLA PRO USKŘINUTÍ VYŽADUJÍC</t>
  </si>
  <si>
    <t>51819</t>
  </si>
  <si>
    <t>OŠETŘENÍ A OBVAZ ROZSÁHLÉ RÁNY V CELKOVÉ ANESTEZII</t>
  </si>
  <si>
    <t>90781</t>
  </si>
  <si>
    <t>(DRG) CÍLENÝ ODBĚR BIOPSIE LAPAROSKOPICKY NEBO THO</t>
  </si>
  <si>
    <t>07546</t>
  </si>
  <si>
    <t xml:space="preserve">(DRG) OTEVŘENÝ PŘÍSTUP                            </t>
  </si>
  <si>
    <t>07521</t>
  </si>
  <si>
    <t xml:space="preserve">(VZP) VYTVOŘENÍ A-V SHUNTU PROTÉZOU               </t>
  </si>
  <si>
    <t>07532</t>
  </si>
  <si>
    <t xml:space="preserve">(VZP) TRANSLUMINÁLNÍ ANGIOPLASTIKA PEROPERAČNÍ    </t>
  </si>
  <si>
    <t>07543</t>
  </si>
  <si>
    <t xml:space="preserve">(DRG) PRIMOOPERACE                                </t>
  </si>
  <si>
    <t>51371</t>
  </si>
  <si>
    <t xml:space="preserve">CHOLECYSTEKTOMIE                                  </t>
  </si>
  <si>
    <t>54190</t>
  </si>
  <si>
    <t xml:space="preserve">OSTATNÍ REKONSTRUKCE TEPEN A BY-PASSY             </t>
  </si>
  <si>
    <t>51825</t>
  </si>
  <si>
    <t xml:space="preserve">SEKUNDÁRNÍ SUTURA RÁNY                            </t>
  </si>
  <si>
    <t>51850</t>
  </si>
  <si>
    <t>PŘEVAZ RÁNY METODOU V. A. C. (VACUUM ASISTED CLOSU</t>
  </si>
  <si>
    <t>51386</t>
  </si>
  <si>
    <t>SUTURA EV. EXCIZE A SUTURA LÉZE STĚNY ŽALUDKU NEBO</t>
  </si>
  <si>
    <t>51511</t>
  </si>
  <si>
    <t>OPERACE KÝLY INQUINÁLNÍ A FEMORÁLNÍ - DOSPĚLÍ, VČE</t>
  </si>
  <si>
    <t>07552</t>
  </si>
  <si>
    <t xml:space="preserve">(DRG) OPERAČNÍ VÝKON BEZ MIMOTĚLNÍHO OBĚHU        </t>
  </si>
  <si>
    <t>54325</t>
  </si>
  <si>
    <t>AORTOILICKÁ EMBOLEKTOMIE NEBO TROMBEKTOMIE BIFURKA</t>
  </si>
  <si>
    <t>07468</t>
  </si>
  <si>
    <t xml:space="preserve">(VZP) TROMBECTOMIE  A. POPLITEA A BÉRCOVÝCH TEPEN </t>
  </si>
  <si>
    <t>07563</t>
  </si>
  <si>
    <t xml:space="preserve">(DRG) URGENTNÍ OPERACE KVCH                       </t>
  </si>
  <si>
    <t>54340</t>
  </si>
  <si>
    <t xml:space="preserve">TEPENNÁ EMBOLEKTOMIE, TROMBEKTOMIE                </t>
  </si>
  <si>
    <t>07389</t>
  </si>
  <si>
    <t xml:space="preserve">(VZP) TROMBECTOMIE A.ILIACA                       </t>
  </si>
  <si>
    <t>51355</t>
  </si>
  <si>
    <t>DVOJ - A VÍCENÁSOBNÁ RESEKCE A (NEBO) ANASTOMÓZA T</t>
  </si>
  <si>
    <t>07523</t>
  </si>
  <si>
    <t xml:space="preserve">(VZP) TROMBECTOMIE A-V SHUNTU                     </t>
  </si>
  <si>
    <t>66915</t>
  </si>
  <si>
    <t xml:space="preserve">DEKOMPRESE FASCIÁLNÍHO LOŽE                       </t>
  </si>
  <si>
    <t>90952</t>
  </si>
  <si>
    <t>(DRG) EXTRAKCE TROMBU NEBO EMBOLU ENDOVASKULÁRNÍ C</t>
  </si>
  <si>
    <t>90954</t>
  </si>
  <si>
    <t xml:space="preserve">(DRG) KRITICKÁ KONČETINOVÁ ISCHEMIE               </t>
  </si>
  <si>
    <t>6F1</t>
  </si>
  <si>
    <t>NEKREKTOMIE DO 5 % POVRCHU TĚLA - TANGENCIÁLNÍ NEB</t>
  </si>
  <si>
    <t>62660</t>
  </si>
  <si>
    <t xml:space="preserve">ODBĚR DERMOEPIDERMÁLNÍHO ŠTĚPU: 5 - 10 % Z PLOCHY </t>
  </si>
  <si>
    <t>62460</t>
  </si>
  <si>
    <t>ŠTĚP PŘI POPÁLENÍ (A OSTATNCH KOŽNÍCH ZTRÁTÁCH), 5</t>
  </si>
  <si>
    <t>62720</t>
  </si>
  <si>
    <t>SÍŤOVÁNÍ (MESHOVÁNÍ) ŠTĚPU NAD 5 % DO 20 % POVRCHU</t>
  </si>
  <si>
    <t>0003952</t>
  </si>
  <si>
    <t>0011785</t>
  </si>
  <si>
    <t>0016600</t>
  </si>
  <si>
    <t>UNASYN</t>
  </si>
  <si>
    <t>0025746</t>
  </si>
  <si>
    <t>INVANZ</t>
  </si>
  <si>
    <t>0026127</t>
  </si>
  <si>
    <t>0058092</t>
  </si>
  <si>
    <t>CEFAZOLIN SANDOZ</t>
  </si>
  <si>
    <t>0064831</t>
  </si>
  <si>
    <t>AXETINE</t>
  </si>
  <si>
    <t>0064946</t>
  </si>
  <si>
    <t>DIFLUCAN I.V.</t>
  </si>
  <si>
    <t>0066137</t>
  </si>
  <si>
    <t>OFLOXIN INF</t>
  </si>
  <si>
    <t>0072972</t>
  </si>
  <si>
    <t>AMOKSIKLAV 1,2 G</t>
  </si>
  <si>
    <t>0072973</t>
  </si>
  <si>
    <t>AMOKSIKLAV 600 MG</t>
  </si>
  <si>
    <t>0076360</t>
  </si>
  <si>
    <t>ZINACEF</t>
  </si>
  <si>
    <t>0083417</t>
  </si>
  <si>
    <t>MERONEM</t>
  </si>
  <si>
    <t>0087239</t>
  </si>
  <si>
    <t>FANHDI</t>
  </si>
  <si>
    <t>0087240</t>
  </si>
  <si>
    <t>0092290</t>
  </si>
  <si>
    <t>EDICIN</t>
  </si>
  <si>
    <t>0094155</t>
  </si>
  <si>
    <t>0094176</t>
  </si>
  <si>
    <t>CEFOTAXIME LEK</t>
  </si>
  <si>
    <t>0096414</t>
  </si>
  <si>
    <t>GENTAMICIN LEK</t>
  </si>
  <si>
    <t>0097000</t>
  </si>
  <si>
    <t>0131654</t>
  </si>
  <si>
    <t>CEFTAZIDIM KABI</t>
  </si>
  <si>
    <t>0137499</t>
  </si>
  <si>
    <t>KLACID I.V.</t>
  </si>
  <si>
    <t>0142077</t>
  </si>
  <si>
    <t>0151458</t>
  </si>
  <si>
    <t>CEFUROXIM KABI</t>
  </si>
  <si>
    <t>0156259</t>
  </si>
  <si>
    <t>VANCOMYCIN KABI</t>
  </si>
  <si>
    <t>0162180</t>
  </si>
  <si>
    <t>CIPROFLOXACIN KABI</t>
  </si>
  <si>
    <t>0162187</t>
  </si>
  <si>
    <t>0164350</t>
  </si>
  <si>
    <t>0164401</t>
  </si>
  <si>
    <t>0164407</t>
  </si>
  <si>
    <t>0141836</t>
  </si>
  <si>
    <t>AMIKACIN B. BRAUN</t>
  </si>
  <si>
    <t>0134595</t>
  </si>
  <si>
    <t>MEDOCLAV</t>
  </si>
  <si>
    <t>0113453</t>
  </si>
  <si>
    <t>0124348</t>
  </si>
  <si>
    <t>EPIRUBICIN ACCORD</t>
  </si>
  <si>
    <t>0155098</t>
  </si>
  <si>
    <t>0151460</t>
  </si>
  <si>
    <t>0129834</t>
  </si>
  <si>
    <t>0049128</t>
  </si>
  <si>
    <t>0183926</t>
  </si>
  <si>
    <t>AZEPO</t>
  </si>
  <si>
    <t>0113424</t>
  </si>
  <si>
    <t>PIPERACILLIN/TAZOBACTAM IBIGEN</t>
  </si>
  <si>
    <t>0141263</t>
  </si>
  <si>
    <t>PIPERACILLIN/TAZOBACTAM MYLAN</t>
  </si>
  <si>
    <t>0195147</t>
  </si>
  <si>
    <t>0183812</t>
  </si>
  <si>
    <t>0183817</t>
  </si>
  <si>
    <t>2</t>
  </si>
  <si>
    <t>0007917</t>
  </si>
  <si>
    <t>Erytrocyty bez buffy coatu</t>
  </si>
  <si>
    <t>0007955</t>
  </si>
  <si>
    <t>Erytrocyty deleukotizované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</si>
  <si>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</si>
  <si>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</si>
  <si>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</si>
  <si>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</si>
  <si>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</si>
  <si>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</si>
  <si>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0012886</t>
  </si>
  <si>
    <t>JEHLA ULTRA VERESSIHO                  (PN 150)</t>
  </si>
  <si>
    <t>0012892</t>
  </si>
  <si>
    <t>APLIKÁTOR KLIPŮ ENDOSKOPIC.ROTAČNÍ ER 220.320.420</t>
  </si>
  <si>
    <t>0028370</t>
  </si>
  <si>
    <t>SET RENÁLNÍ A NEFROSTOMICKÝ RE 421112</t>
  </si>
  <si>
    <t>0029181</t>
  </si>
  <si>
    <t>SET NEFROSTOMICKÝ PUNKČNÍ, 340012,.13,.14;341200</t>
  </si>
  <si>
    <t>0029254</t>
  </si>
  <si>
    <t>KATETR TAMPONÁŽNÍ BALÓNKOVÝ, 202201..202600</t>
  </si>
  <si>
    <t>0034333</t>
  </si>
  <si>
    <t>JEHLA PUNKČNÍ, MITTY-POLACKOVA,ECHOTIP</t>
  </si>
  <si>
    <t>0034907</t>
  </si>
  <si>
    <t>KATETR DVOUCESTNÝ VČETNĚ ZAVÁDĚCÍHO SETU    K 43/2</t>
  </si>
  <si>
    <t>0037139</t>
  </si>
  <si>
    <t>PROTÉZA GORE-TEX CÉVNÍ - PRUŽNÁ TENKOSTĚNNÁ</t>
  </si>
  <si>
    <t>0047574</t>
  </si>
  <si>
    <t>DRÁT DIAGNOST.ZAVÁDĚCÍ ST J1.5, J3.0, J6.0, DE</t>
  </si>
  <si>
    <t>0051181</t>
  </si>
  <si>
    <t>TROKAR S OSTŘÍM XCEL, PRŮMĚR 11,12MM, DÉLKA 100MM</t>
  </si>
  <si>
    <t>0053529</t>
  </si>
  <si>
    <t>SÍŤKA SURGIPRO MESH</t>
  </si>
  <si>
    <t>0056288</t>
  </si>
  <si>
    <t>KATETR BALÓNKOVÝ FOGARTY EMBOLEKTOMICKÝ - 120403F</t>
  </si>
  <si>
    <t>0056291</t>
  </si>
  <si>
    <t>KATETR BALÓNKOVÝ FOGARTY EMBOLEKTOMICKÝ - 120804F</t>
  </si>
  <si>
    <t>0058352</t>
  </si>
  <si>
    <t>CÍLENÝ ODBĚR BIOPSIE DRG 90781</t>
  </si>
  <si>
    <t>0058383</t>
  </si>
  <si>
    <t>VARIKOKÉLA DRG 90837</t>
  </si>
  <si>
    <t>0058396</t>
  </si>
  <si>
    <t>ADRENALEKTOMIE DRG 90857</t>
  </si>
  <si>
    <t>0058401</t>
  </si>
  <si>
    <t>NEFREKTOMIE DRG 90866</t>
  </si>
  <si>
    <t>0058423</t>
  </si>
  <si>
    <t>ENUKLEACE JEDNODUCHÉ CYSTY DRG 90805</t>
  </si>
  <si>
    <t>0067171</t>
  </si>
  <si>
    <t>IMPLANTÁT UROLOGICKÝ ZÁVĚS.TOT PÁSKA</t>
  </si>
  <si>
    <t>0151180</t>
  </si>
  <si>
    <t>KAUTER MONOPOLÁRNÍ - 8MM (STAND+S/SI) - ZAHNUTÉ NŮ</t>
  </si>
  <si>
    <t>0151183</t>
  </si>
  <si>
    <t>KAUTER BIPOLÁRNÍ - 8MM (STAND+S/SI) - KLEŠTĚ MARYL</t>
  </si>
  <si>
    <t>0151189</t>
  </si>
  <si>
    <t>JEHELEC - 8MM (STAND+S/SI) - VELKÝ</t>
  </si>
  <si>
    <t>0151193</t>
  </si>
  <si>
    <t>KLEŠTĚ - 8MM (STAND+S/SI)</t>
  </si>
  <si>
    <t>0151210</t>
  </si>
  <si>
    <t>PŘÍSLUŠENSTVÍ (S/SI/XI) - KRYTKA NA MONOPOLÁRNÍ NŮ</t>
  </si>
  <si>
    <t>0151218</t>
  </si>
  <si>
    <t>PŘÍSLUŠENSTVÍ (S)- ROUŠKY STER. ROBOTICKÉ - NÁSTRO</t>
  </si>
  <si>
    <t>0151220</t>
  </si>
  <si>
    <t>PŘÍSLUŠENSTVÍ (S)- ROUŠKY STER. ROBOTICKÉ - KAMERO</t>
  </si>
  <si>
    <t>0151221</t>
  </si>
  <si>
    <t>PŘÍSLUŠENSTVÍ (S)- ROUŠKY STERILNÍ ROBOTICKÉ - KAM</t>
  </si>
  <si>
    <t>0013054</t>
  </si>
  <si>
    <t>STAPLER KOŽNÍ, 35 NEREZ.OCEL. NÁPLNÍ PMW35,PMR35</t>
  </si>
  <si>
    <t>0048555</t>
  </si>
  <si>
    <t>SÍŤKA KÝLNÍ INGUINÁLNÍ/UMBILIK.BIODESIGN INTRAPER.</t>
  </si>
  <si>
    <t>0069986</t>
  </si>
  <si>
    <t>IMPLANTÁT UROLOGICKÝ ZÁVĚS. BULBOURETRÁLNÍ BIO-SLI</t>
  </si>
  <si>
    <t>0082145</t>
  </si>
  <si>
    <t>NPWT-RENASYS GO SBĚRNÁ NÁDOBA MALÁ</t>
  </si>
  <si>
    <t>0081995</t>
  </si>
  <si>
    <t>NPWT-RENASYS EZ SBĚRNÁ NÁDOBA VELKÁ</t>
  </si>
  <si>
    <t>0082142</t>
  </si>
  <si>
    <t>NPWT-RENASYS F PŘEVAZOVÝ SET STŘEDNÍ M</t>
  </si>
  <si>
    <t>0028392</t>
  </si>
  <si>
    <t>EXTRAKTOR KAMENŮ NITINOLOVÝ STN 4-XXX</t>
  </si>
  <si>
    <t>0082143</t>
  </si>
  <si>
    <t>NPWT-RENASYS F PŘEVAZOVÝ SET VELKÝ L</t>
  </si>
  <si>
    <t>0049999</t>
  </si>
  <si>
    <t>EXTRAKTOR KOŽNÍCH SVOREK - PROXIMATE</t>
  </si>
  <si>
    <t>0152241</t>
  </si>
  <si>
    <t>EXTRAKTOR UROLOGICKÝ - DORMIA NO-TIP; KOŠÍČEK; NIT</t>
  </si>
  <si>
    <t>0152130</t>
  </si>
  <si>
    <t>STAPLER LINEÁRNÍ S NOŽEM - LC8045 (PRO PZT 0152134</t>
  </si>
  <si>
    <t>0052556</t>
  </si>
  <si>
    <t>KATETR URETERÁLNÍ DILATAČNÍ PŘÍSTUP.U-FUS-09/12,14</t>
  </si>
  <si>
    <t>0170137</t>
  </si>
  <si>
    <t>NPWT-RENASYS GO SBĚRNÁ NÁDOBA VELKÁ</t>
  </si>
  <si>
    <t>0051783</t>
  </si>
  <si>
    <t>EXTRAKTOR DORMIA NSTONE, 4 HELIKÁLNÍ VLÁKNA - EXT2</t>
  </si>
  <si>
    <t>0082413</t>
  </si>
  <si>
    <t>JEHLA BIOPTICKÁ - ASPIRAČNÍ STERNÁLNÍ ERGON.+EXPLA</t>
  </si>
  <si>
    <t>0052553</t>
  </si>
  <si>
    <t>KATETR URETERÁLNÍ DILATAČNÍ TFE,SADA U-076600</t>
  </si>
  <si>
    <t>0028383</t>
  </si>
  <si>
    <t>STENT PERIFERNÍ URETERÁLNÍ YELLOW STAR TU DOUBLE-J</t>
  </si>
  <si>
    <t>0051815</t>
  </si>
  <si>
    <t>KATETR SINGL.LOOP K TU/PERK.DREN.LEDV.,VODIČ FIX.P</t>
  </si>
  <si>
    <t>0052534</t>
  </si>
  <si>
    <t>KATETR URETERÁLNÍ DILATAČNÍ U-0760</t>
  </si>
  <si>
    <t>0052219</t>
  </si>
  <si>
    <t>KATETR URETERÁLNÍ BAL.OKLUZ.- AC5L..AC5K..</t>
  </si>
  <si>
    <t>09227</t>
  </si>
  <si>
    <t xml:space="preserve">I. V. APLIKACE KRVE NEBO KREVNÍCH DERIVÁTŮ        </t>
  </si>
  <si>
    <t>51392</t>
  </si>
  <si>
    <t>RELAPAROTOMIE PRO POOPERAČNÍ KRVÁCENÍ, PERITONITID</t>
  </si>
  <si>
    <t>51623</t>
  </si>
  <si>
    <t xml:space="preserve">POUŽITÍ ULTRAZVUKOVÉHO SKALPELU                   </t>
  </si>
  <si>
    <t>76092</t>
  </si>
  <si>
    <t xml:space="preserve">Roboticka radikalni prostatektomie                </t>
  </si>
  <si>
    <t>76329</t>
  </si>
  <si>
    <t xml:space="preserve">SNESENÍ PERIGENITÁLNÍCH KONDYLOMAT                </t>
  </si>
  <si>
    <t>76363</t>
  </si>
  <si>
    <t xml:space="preserve">CYSTOTOMIE EV. CYSTOSTOMIE (EXTRAKCE KONKREMENTU, </t>
  </si>
  <si>
    <t>76369</t>
  </si>
  <si>
    <t xml:space="preserve">RESEKCE MĚCHÝŘE, EV. DIVERTIKULEKTOMIE            </t>
  </si>
  <si>
    <t>76389</t>
  </si>
  <si>
    <t>UZAVŘENÍ VEZIKOVAGINÁLNÍ PÍŠTĚLE CESTOU TRANSVEZIK</t>
  </si>
  <si>
    <t>76397</t>
  </si>
  <si>
    <t xml:space="preserve">INCIZE A DRENÁŽ PERIURETRÁLNÍHO ABSCESU, HEMATOMU </t>
  </si>
  <si>
    <t>76413</t>
  </si>
  <si>
    <t xml:space="preserve">URETREKTOMIE RADIKÁLNÍ                            </t>
  </si>
  <si>
    <t>76427</t>
  </si>
  <si>
    <t xml:space="preserve">CIRKUMCIZE, DĚTI OD 3 LET A DOSPĚLÍ               </t>
  </si>
  <si>
    <t>76429</t>
  </si>
  <si>
    <t xml:space="preserve">PARCIÁLNÍ AMPUTACE PENISU                         </t>
  </si>
  <si>
    <t>76437</t>
  </si>
  <si>
    <t>OPERAČNÍ KOREKCE M. PEYRONIE (SEC. NESBIT, KELAMI)</t>
  </si>
  <si>
    <t>76439</t>
  </si>
  <si>
    <t xml:space="preserve">ORCHIECTOMIE JEDNOSTRANNÁ                         </t>
  </si>
  <si>
    <t>76453</t>
  </si>
  <si>
    <t xml:space="preserve">EPIDIDYMEKTOMIE JEDNOSTRANNÁ                      </t>
  </si>
  <si>
    <t>76459</t>
  </si>
  <si>
    <t xml:space="preserve">LIGATURA VAS DEFERENS (VAZEKTOMIE) JEDNOSTRANNÁ   </t>
  </si>
  <si>
    <t>76467</t>
  </si>
  <si>
    <t xml:space="preserve">PROSTATEKTOMIE SUPRAPUBICKÁ                       </t>
  </si>
  <si>
    <t>76469</t>
  </si>
  <si>
    <t>PROSTATEKTOMIE RETROPUBICKÁ RADIKÁLNÍ S  VEZIKULEK</t>
  </si>
  <si>
    <t>76473</t>
  </si>
  <si>
    <t>ADRENALEKTOMIE JEDNOSTRANNÁ (JAKO SAMOSTATNÝ VÝKON</t>
  </si>
  <si>
    <t>76477</t>
  </si>
  <si>
    <t xml:space="preserve">NEFREKTOMIE LUMBÁLNÍ JEDNOSTRANNÁ                 </t>
  </si>
  <si>
    <t>76479</t>
  </si>
  <si>
    <t xml:space="preserve">NEFREKTOMIE TRANSPERITONEÁLNÍ                     </t>
  </si>
  <si>
    <t>76483</t>
  </si>
  <si>
    <t xml:space="preserve">RESEKCE LEDVINY NEBO HEMINEFREKTOMIE JEDNOSTRANNÁ </t>
  </si>
  <si>
    <t>76513</t>
  </si>
  <si>
    <t xml:space="preserve">VÝKON FLEXIBILNÍM URETERORENOSKOPEM               </t>
  </si>
  <si>
    <t>76517</t>
  </si>
  <si>
    <t>VÝKON FLEXIBILNÍM NEFROSKOPEM (PŘIČTI K NEFROSKOPI</t>
  </si>
  <si>
    <t>76527</t>
  </si>
  <si>
    <t xml:space="preserve">URETERORENOSKOPIE                                 </t>
  </si>
  <si>
    <t>76529</t>
  </si>
  <si>
    <t>URETEROSKOPIE S TRIPSÍ KONKREMENTU NEBO EXTRAKCÍ V</t>
  </si>
  <si>
    <t>76533</t>
  </si>
  <si>
    <t xml:space="preserve">TRANSURETRÁLNÍ PROSTATEKTOMIE                     </t>
  </si>
  <si>
    <t>76543</t>
  </si>
  <si>
    <t>NEFROSKOPIE PERKUTÁNNÍ JEDNOSTRANNÁ (BEZ CYSTOSKOP</t>
  </si>
  <si>
    <t>76547</t>
  </si>
  <si>
    <t>PERKUTÁNNÍ EXTRAKCE KONKREMENTU JEDNOSTRANNÁ S TRI</t>
  </si>
  <si>
    <t>76553</t>
  </si>
  <si>
    <t>DILATACE URETERU JEDNOSTRANNÁ (PŘIČTI K ZÁKLADNÍMU</t>
  </si>
  <si>
    <t>76557</t>
  </si>
  <si>
    <t xml:space="preserve">TRANSURETRÁLNÍ RESEKCE TUMORU MOČOVÉHO MĚCHÝŘE DO </t>
  </si>
  <si>
    <t>76559</t>
  </si>
  <si>
    <t>TRANSURETRÁLNÍ RESEKCE TUMORU MOČOVÉHO MĚCHÝŘE NAD</t>
  </si>
  <si>
    <t>76563</t>
  </si>
  <si>
    <t>TRANSURETRÁLNÍ RESEKCE NEBO DISCIZE HRDLA MĚCHÝŘE,</t>
  </si>
  <si>
    <t>76569</t>
  </si>
  <si>
    <t>TRIPSE KONKREMENTU V MOČOVÉM MĚCHÝŘI S EXTRAKCÍ FR</t>
  </si>
  <si>
    <t>77129</t>
  </si>
  <si>
    <t>JEDNODOBÁ URETROPLASTIKA BEZ CHORDEKTOMIE NEBO II.</t>
  </si>
  <si>
    <t>00880</t>
  </si>
  <si>
    <t>ROZLIŠENÍ VYKÁZANÉ HOSPITALIZACE JAKO: = NOVÁ HOSP</t>
  </si>
  <si>
    <t>00881</t>
  </si>
  <si>
    <t>ROZLIŠENÍ VYKÁZANÉ HOSPITALIZACE JAKO: = POKRAČOVÁ</t>
  </si>
  <si>
    <t>90857</t>
  </si>
  <si>
    <t xml:space="preserve">(DRG) ADRENALEKTOMIE LAPAROSKOPICKY               </t>
  </si>
  <si>
    <t>90936</t>
  </si>
  <si>
    <t xml:space="preserve">(VZP) PYELOPLASTIKA LAPAROSKOPICKY                </t>
  </si>
  <si>
    <t>90837</t>
  </si>
  <si>
    <t xml:space="preserve">(DRG) LAPAROSKOPICKÁ OPERACE VARIKOKÉLY           </t>
  </si>
  <si>
    <t>90935</t>
  </si>
  <si>
    <t xml:space="preserve">(VZP) PROSTATEKTOMIE LAPAROSKOPICKY               </t>
  </si>
  <si>
    <t>90780</t>
  </si>
  <si>
    <t>(DRG) CÍLENÁ PUNKCE ORGÁNU NEBO LOŽISKA LAPAROSKOP</t>
  </si>
  <si>
    <t>90866</t>
  </si>
  <si>
    <t xml:space="preserve">(DRG) NEFREKTOMIE LAPAROSKOPICKY                  </t>
  </si>
  <si>
    <t>90937</t>
  </si>
  <si>
    <t xml:space="preserve">(VZP) RESEKCE LEDVINY LAPAROSKOPICKY              </t>
  </si>
  <si>
    <t>09225</t>
  </si>
  <si>
    <t>KANYLACE CENTRÁLNÍ ŽÍLY ZA KONTROLY CELKOVÉHO STAV</t>
  </si>
  <si>
    <t>00602</t>
  </si>
  <si>
    <t xml:space="preserve">OD TYPU 02 - PRO NEMOCNICE TYPU 3, (KATEGORIE 6)  </t>
  </si>
  <si>
    <t>99999</t>
  </si>
  <si>
    <t xml:space="preserve">Nespecifikovany vykon                             </t>
  </si>
  <si>
    <t>51367</t>
  </si>
  <si>
    <t>APENDEKTOMIE NEBO OPERAČNÍ DRENÁŽ PERIAPENDIKULÁRN</t>
  </si>
  <si>
    <t>76571</t>
  </si>
  <si>
    <t xml:space="preserve">OPTICKÁ URETROTOMIE                               </t>
  </si>
  <si>
    <t>76441</t>
  </si>
  <si>
    <t xml:space="preserve">LYMFADENEKTOMIE RETROPERITONEÁLNÍ                 </t>
  </si>
  <si>
    <t>99980</t>
  </si>
  <si>
    <t>(VZP) PACIENT S DIAGNOSTIKOVANÝM POLYTRAUMATEM S I</t>
  </si>
  <si>
    <t>76440</t>
  </si>
  <si>
    <t xml:space="preserve">ORCHIEKTOMIE RADIKÁLNÍ JEDNOSTRANNÁ               </t>
  </si>
  <si>
    <t>76601</t>
  </si>
  <si>
    <t>MINIMÁLNĚ INVAZIVNÍ URETROPEXE K LÉČBĚ STRESSOVÉ I</t>
  </si>
  <si>
    <t>76471</t>
  </si>
  <si>
    <t xml:space="preserve">LYMFADENEKTOMIE PÁNEVNÍ                           </t>
  </si>
  <si>
    <t>76451</t>
  </si>
  <si>
    <t>EXCIZE SPERMATOKÉLY NEBO OPERACE HYDROKÉLY JEDNOST</t>
  </si>
  <si>
    <t>76481</t>
  </si>
  <si>
    <t>NEFREKTOMIE TORAKOABDOMINÁLNÍ RADIKÁLNÍ NEBO NEFRO</t>
  </si>
  <si>
    <t>76221</t>
  </si>
  <si>
    <t xml:space="preserve">DILATACE STRIKTURY URETRY ŽENY                    </t>
  </si>
  <si>
    <t>77131</t>
  </si>
  <si>
    <t>JEDNODOBÁ URETROPLASTIKA S ŽIVÝM LALOKEM NEBO SLIZ</t>
  </si>
  <si>
    <t>76375</t>
  </si>
  <si>
    <t xml:space="preserve">CYSTEKTOMIE KOMPLETNÍ S URETEROILEÁLNÍM KONDUITEM </t>
  </si>
  <si>
    <t>76395</t>
  </si>
  <si>
    <t xml:space="preserve">MEATOTOMIE A REKONSTRUKCE                         </t>
  </si>
  <si>
    <t>76651</t>
  </si>
  <si>
    <t>(VZP) roboticky asistovana radikalni prostatektomi</t>
  </si>
  <si>
    <t>76399</t>
  </si>
  <si>
    <t>OPERACE KARUNKULY NEBO PROLAPSU URETRY (VČETNĚ ZAV</t>
  </si>
  <si>
    <t>76311</t>
  </si>
  <si>
    <t>CYSTEKTOMIE KOMPLETNÍ S KONTINENTNÍM STŘEVNÍM KOND</t>
  </si>
  <si>
    <t>76385</t>
  </si>
  <si>
    <t>UZAVŘENÍ PÍŠTĚLE VEZIKOREKTÁLNÍ NEBO VEZIKOSIGMOID</t>
  </si>
  <si>
    <t>76411</t>
  </si>
  <si>
    <t xml:space="preserve">EXTIRPACE DIVERTIKLU URETRY                       </t>
  </si>
  <si>
    <t>76445</t>
  </si>
  <si>
    <t>KOREKCE TORZE VARLETE VČETNĚ FIXACE DRUHÉHO, POKUD</t>
  </si>
  <si>
    <t>76335</t>
  </si>
  <si>
    <t>OPERAČNÍ REVIZE PERIRENÁLNÍCH NEBO PERIURETERÁLNÍC</t>
  </si>
  <si>
    <t>76371</t>
  </si>
  <si>
    <t xml:space="preserve">RESEKCE MĚCHÝŘE S REIMPLANTACÍ URETERU            </t>
  </si>
  <si>
    <t>76355</t>
  </si>
  <si>
    <t xml:space="preserve">URETERO - URETEROSTOMIE JEDNOSTRANNÁ              </t>
  </si>
  <si>
    <t>76251</t>
  </si>
  <si>
    <t xml:space="preserve">BIOPSIE VARLETE OBOUSTRANNÁ                       </t>
  </si>
  <si>
    <t>76431</t>
  </si>
  <si>
    <t>TOTÁLNÍ AMPUTACE PENISU - EMASKULINIZACE (LYMFADEN</t>
  </si>
  <si>
    <t>A0001</t>
  </si>
  <si>
    <t xml:space="preserve">Signalni kod pro navazne doklady                  </t>
  </si>
  <si>
    <t>76466</t>
  </si>
  <si>
    <t xml:space="preserve">ELEKTROVAPORIZACE PROSTATY                        </t>
  </si>
  <si>
    <t>76421</t>
  </si>
  <si>
    <t xml:space="preserve">SUTURA RUPTURY PŘEDNÍ URETRY (EPICYSTOSTOMIE NENÍ </t>
  </si>
  <si>
    <t>76423</t>
  </si>
  <si>
    <t>SUTURA RUPTURY ZADNÍ URETRY (EPICYSTOSTOMIE NENÍ Z</t>
  </si>
  <si>
    <t>76654</t>
  </si>
  <si>
    <t xml:space="preserve">Signalni kod - roboticka resekce ledviny          </t>
  </si>
  <si>
    <t>76656</t>
  </si>
  <si>
    <t>Roboticky asistovana prostatektomie s lymfadenekto</t>
  </si>
  <si>
    <t>76391</t>
  </si>
  <si>
    <t xml:space="preserve">URETROTOMIE OPERAČNÍ (KÁMEN, CIZÍ TĚLESO)         </t>
  </si>
  <si>
    <t>D0010</t>
  </si>
  <si>
    <t xml:space="preserve">Resekce ledviny - roboticky pro ZP 207            </t>
  </si>
  <si>
    <t>76379</t>
  </si>
  <si>
    <t xml:space="preserve">REKONSTRUKCE MĚCHÝŘE STŘEVEM - AUGMENTACE         </t>
  </si>
  <si>
    <t>76351</t>
  </si>
  <si>
    <t xml:space="preserve">NÁHRADA URETERU STŘEVEM - JEDNOSTRANNÁ            </t>
  </si>
  <si>
    <t>76573</t>
  </si>
  <si>
    <t xml:space="preserve">VNITŘNÍ URETROTOMIE (OTIS)                        </t>
  </si>
  <si>
    <t>76387</t>
  </si>
  <si>
    <t xml:space="preserve">UZAVŘENÍ VEZIKOVAGINÁLNÍ PÍŠTĚLE VAGINÁLNÍ CESTOU </t>
  </si>
  <si>
    <t>76475</t>
  </si>
  <si>
    <t xml:space="preserve">ADRENALEKTOMIE OBOUSTRANNÁ                        </t>
  </si>
  <si>
    <t>76551</t>
  </si>
  <si>
    <t>PERKUTÁNNÍ PUNKCE A EV. SKLEROTIZACE CYSTY LEDVINY</t>
  </si>
  <si>
    <t>76381</t>
  </si>
  <si>
    <t xml:space="preserve">EXCIZE PERZISTUJÍCÍHO URACHU                      </t>
  </si>
  <si>
    <t>89113</t>
  </si>
  <si>
    <t xml:space="preserve">RTG LEBKY, CÍLENÉ SNÍMKY                          </t>
  </si>
  <si>
    <t>89137</t>
  </si>
  <si>
    <t xml:space="preserve">RENTGENOVÉ VYŠETŘENÍ KLOUBU - DRŽENÉ SNÍMKY       </t>
  </si>
  <si>
    <t>89313</t>
  </si>
  <si>
    <t xml:space="preserve">PERKUTÁNNÍ PUNKCE NEBO BIOPSIE ŘÍZENÁ RDG METODOU </t>
  </si>
  <si>
    <t>89327</t>
  </si>
  <si>
    <t xml:space="preserve">KONTROLNÍ NÁSTŘIK DRENÁŽNÍHO KATÉTRU              </t>
  </si>
  <si>
    <t>89171</t>
  </si>
  <si>
    <t xml:space="preserve">URETROGRAFIE RETROGRÁDNÍ                          </t>
  </si>
  <si>
    <t>13</t>
  </si>
  <si>
    <t>14</t>
  </si>
  <si>
    <t>16</t>
  </si>
  <si>
    <t>17</t>
  </si>
  <si>
    <t>18</t>
  </si>
  <si>
    <t>21</t>
  </si>
  <si>
    <t>NÁHRADA KOLENNÍHO KLOUBU SEARCH EVOLUTION  CEMENT.</t>
  </si>
  <si>
    <t>22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</si>
  <si>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</si>
  <si>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</si>
  <si>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</si>
  <si>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</si>
  <si>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</si>
  <si>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</si>
  <si>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</si>
  <si>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06101</t>
  </si>
  <si>
    <t>A</t>
  </si>
  <si>
    <t xml:space="preserve">JINÉ VÝKONY PŘI PORUCHÁCH A ONEMOCNĚNÍCH TRÁVICÍHO SYSTÉMU BE                                       </t>
  </si>
  <si>
    <t>06351</t>
  </si>
  <si>
    <t xml:space="preserve">OBSTRUKCE GASTROINTESTINÁLNÍHO SYSTÉMU BEZ CC                                                       </t>
  </si>
  <si>
    <t>06381</t>
  </si>
  <si>
    <t xml:space="preserve">JINÉ PORUCHY TRÁVICÍHO SYSTÉMU BEZ CC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</si>
  <si>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</si>
  <si>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</si>
  <si>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10011</t>
  </si>
  <si>
    <t xml:space="preserve">VÝKONY NA NADLEDVINKÁCH A PODVĚSKU MOZKOVÉM BEZ CC                                                  </t>
  </si>
  <si>
    <t>10012</t>
  </si>
  <si>
    <t xml:space="preserve">VÝKONY NA NADLEDVINKÁCH A PODVĚSKU MOZKOVÉM S CC                                                    </t>
  </si>
  <si>
    <t>10332</t>
  </si>
  <si>
    <t xml:space="preserve">JINÉ ENDOKRINNÍ PORUCHY S CC                                                                        </t>
  </si>
  <si>
    <t>11021</t>
  </si>
  <si>
    <t xml:space="preserve">VELKÉ VÝKONY NA MOČOVÉM MĚCHÝŘI BEZ CC                                                              </t>
  </si>
  <si>
    <t>11022</t>
  </si>
  <si>
    <t xml:space="preserve">VELKÉ VÝKONY NA MOČOVÉM MĚCHÝŘI S CC                                                                </t>
  </si>
  <si>
    <t>11023</t>
  </si>
  <si>
    <t xml:space="preserve">VELKÉ VÝKONY NA MOČOVÉM MĚCHÝŘI S MCC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</si>
  <si>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</si>
  <si>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</si>
  <si>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</si>
  <si>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</si>
  <si>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11033</t>
  </si>
  <si>
    <t xml:space="preserve">VELKÉ VÝKONY NA LEDVINÁCH A MOČOVÝCH CESTÁCH S MCC                                                  </t>
  </si>
  <si>
    <t>11051</t>
  </si>
  <si>
    <t xml:space="preserve">MENŠÍ VÝKONY NA LEDVINÁCH, MOČOVÝCH CESTÁCH A MOČOVÉM MĚCHÝŘI                                       </t>
  </si>
  <si>
    <t>11052</t>
  </si>
  <si>
    <t>11053</t>
  </si>
  <si>
    <t>11061</t>
  </si>
  <si>
    <t xml:space="preserve">PROSTATEKTOMIE BEZ CC                                                                               </t>
  </si>
  <si>
    <t>11071</t>
  </si>
  <si>
    <t xml:space="preserve">URETRÁLNÍ A TRANSURETRÁLNÍ VÝKONY BEZ CC                                                            </t>
  </si>
  <si>
    <t>11072</t>
  </si>
  <si>
    <t xml:space="preserve">URETRÁLNÍ A TRANSURETRÁLNÍ VÝKONY S CC                                                              </t>
  </si>
  <si>
    <t>11073</t>
  </si>
  <si>
    <t xml:space="preserve">URETRÁLNÍ A TRANSURETRÁLNÍ VÝKONY S MCC                                                             </t>
  </si>
  <si>
    <t>11081</t>
  </si>
  <si>
    <t xml:space="preserve">JINÉ VÝKONY PŘI PORUCHÁCH A ONEMOCNĚNÍCH LEDVIN A MOČOVÝCH CE                                       </t>
  </si>
  <si>
    <t>11301</t>
  </si>
  <si>
    <t xml:space="preserve">MALIGNÍ ONEMOCNĚNÍ LEDVIN A MOČOVÝCH CEST A LEDVINOVÉ SELHÁNÍ                                       </t>
  </si>
  <si>
    <t>11302</t>
  </si>
  <si>
    <t>11303</t>
  </si>
  <si>
    <t>11311</t>
  </si>
  <si>
    <t xml:space="preserve">NEFRITIDA BEZ CC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</si>
  <si>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</si>
  <si>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</si>
  <si>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</si>
  <si>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</si>
  <si>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</si>
  <si>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</si>
  <si>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11331</t>
  </si>
  <si>
    <t xml:space="preserve">MOČOVÉ KAMENY S LITOTRYPSÍ MIMOTĚLNÍ ŠOKOVOU VLNOU BEZ CC                                           </t>
  </si>
  <si>
    <t>11332</t>
  </si>
  <si>
    <t xml:space="preserve">MOČOVÉ KAMENY S LITOTRYPSÍ MIMOTĚLNÍ ŠOKOVOU VLNOU S CC                                             </t>
  </si>
  <si>
    <t>11341</t>
  </si>
  <si>
    <t xml:space="preserve">MOČOVÉ KAMENY BEZ EXTRAKORPORÁLNÍ LITOTRYPSE BEZ CC                                                 </t>
  </si>
  <si>
    <t>11342</t>
  </si>
  <si>
    <t xml:space="preserve">MOČOVÉ KAMENY BEZ EXTRAKORPORÁLNÍ LITOTRYPSE S CC                                                   </t>
  </si>
  <si>
    <t>11343</t>
  </si>
  <si>
    <t xml:space="preserve">MOČOVÉ KAMENY BEZ EXTRAKORPORÁLNÍ LITOTRYPSE S MCC                                                  </t>
  </si>
  <si>
    <t>11361</t>
  </si>
  <si>
    <t xml:space="preserve">PŘÍZNAKY A SYMPTOMY NA LEDVINÁCH A MOČOVÝCH CESTÁCH BEZ CC                                          </t>
  </si>
  <si>
    <t>11362</t>
  </si>
  <si>
    <t xml:space="preserve">PŘÍZNAKY A SYMPTOMY NA LEDVINÁCH A MOČOVÝCH CESTÁCH S CC                                            </t>
  </si>
  <si>
    <t>11371</t>
  </si>
  <si>
    <t xml:space="preserve">JINÉ PORUCHY LEDVIN A MOČOVÝCH CEST BEZ CC                                                          </t>
  </si>
  <si>
    <t>11372</t>
  </si>
  <si>
    <t xml:space="preserve">JINÉ PORUCHY LEDVIN A MOČOVÝCH CEST S CC                                                            </t>
  </si>
  <si>
    <t>11373</t>
  </si>
  <si>
    <t xml:space="preserve">JINÉ PORUCHY LEDVIN A MOČOVÝCH CEST S MCC                                                           </t>
  </si>
  <si>
    <t>12011</t>
  </si>
  <si>
    <t xml:space="preserve">VELKÉ VÝKONY V OBLASTI PÁNVE U MUŽE BEZ CC                                                          </t>
  </si>
  <si>
    <t>12012</t>
  </si>
  <si>
    <t xml:space="preserve">VELKÉ VÝKONY V OBLASTI PÁNVE U MUŽE S CC                                                            </t>
  </si>
  <si>
    <t>12013</t>
  </si>
  <si>
    <t xml:space="preserve">VELKÉ VÝKONY V OBLASTI PÁNVE U MUŽE S MCC                                                           </t>
  </si>
  <si>
    <t>12021</t>
  </si>
  <si>
    <t xml:space="preserve">VÝKONY NA PENISU BEZ CC                                                                             </t>
  </si>
  <si>
    <t>12022</t>
  </si>
  <si>
    <t xml:space="preserve">VÝKONY NA PENISU S CC                                                                               </t>
  </si>
  <si>
    <t>12031</t>
  </si>
  <si>
    <t xml:space="preserve">TRANSURETRÁLNÍ PROSTATEKTOMIE BEZ CC                                                                </t>
  </si>
  <si>
    <t>12032</t>
  </si>
  <si>
    <t xml:space="preserve">TRANSURETRÁLNÍ PROSTATEKTOMIE S CC                                                                  </t>
  </si>
  <si>
    <t>12033</t>
  </si>
  <si>
    <t xml:space="preserve">TRANSURETRÁLNÍ PROSTATEKTOMIE S MCC                                                                 </t>
  </si>
  <si>
    <t>12041</t>
  </si>
  <si>
    <t xml:space="preserve">VÝKONY NA VARLATECH BEZ CC                                                                          </t>
  </si>
  <si>
    <t>12042</t>
  </si>
  <si>
    <t xml:space="preserve">VÝKONY NA VARLATECH S CC                                                                            </t>
  </si>
  <si>
    <t>12043</t>
  </si>
  <si>
    <t xml:space="preserve">VÝKONY NA VARLATECH S MCC                                                                           </t>
  </si>
  <si>
    <t>12051</t>
  </si>
  <si>
    <t xml:space="preserve">CIRKUMCIZE BEZ CC                                                                                   </t>
  </si>
  <si>
    <t>12052</t>
  </si>
  <si>
    <t xml:space="preserve">CIRKUMCIZE S CC                                                                                     </t>
  </si>
  <si>
    <t>12061</t>
  </si>
  <si>
    <t xml:space="preserve">JINÉ VÝKONY NA MUŽSKÉM REPRODUKČNÍM SYSTÉMU BEZ CC                                                  </t>
  </si>
  <si>
    <t>12062</t>
  </si>
  <si>
    <t xml:space="preserve">JINÉ VÝKONY NA MUŽSKÉM REPRODUKČNÍM SYSTÉMU S CC                                                    </t>
  </si>
  <si>
    <t>12063</t>
  </si>
  <si>
    <t xml:space="preserve">JINÉ VÝKONY NA MUŽSKÉM REPRODUKČNÍM SYSTÉMU S MCC                                                   </t>
  </si>
  <si>
    <t>12301</t>
  </si>
  <si>
    <t xml:space="preserve">MALIGNÍ ONEMOCNĚNÍ MUŽSKÉHO REPRODUKČNÍHO SYSTÉMU BEZ CC                                            </t>
  </si>
  <si>
    <t>12302</t>
  </si>
  <si>
    <t xml:space="preserve">MALIGNÍ ONEMOCNĚNÍ MUŽSKÉHO REPRODUKČNÍHO SYSTÉMU S CC                                              </t>
  </si>
  <si>
    <t>12303</t>
  </si>
  <si>
    <t xml:space="preserve">MALIGNÍ ONEMOCNĚNÍ MUŽSKÉHO REPRODUKČNÍHO SYSTÉMU S MCC                                             </t>
  </si>
  <si>
    <t>12311</t>
  </si>
  <si>
    <t xml:space="preserve">PORUCHY MUŽSKÉHO REPRODUKČNÍHO SYSTÉMU, KROMĚ MALIGNÍHO ONEMO                                       </t>
  </si>
  <si>
    <t>12312</t>
  </si>
  <si>
    <t>12313</t>
  </si>
  <si>
    <t>13101</t>
  </si>
  <si>
    <t xml:space="preserve">JINÉ VÝKONY PŘI PORUCHÁCH A ONEMOCNĚNÍCH ŽENSKÉHO REPRODUKČNÍ                                       </t>
  </si>
  <si>
    <t>17041</t>
  </si>
  <si>
    <t xml:space="preserve">MYELOPROLIFERATIVNÍ PORUCHY A ŠPATNĚ DIFERENCOVANÉ NÁDORY S J                                       </t>
  </si>
  <si>
    <t>17341</t>
  </si>
  <si>
    <t xml:space="preserve">JINÉ MYELOPROLIFERATIVNÍ PORUCHY A DIAGNÓZA NEDIFERENCOVANÝCH                                       </t>
  </si>
  <si>
    <t>18302</t>
  </si>
  <si>
    <t xml:space="preserve">SEPTIKÉMIE S CC                                                                                     </t>
  </si>
  <si>
    <t>19011</t>
  </si>
  <si>
    <t xml:space="preserve">OPERAČNÍ VÝKONY S HLAVNÍ DIAGNÓZOU DUŠEVNÍ NEMOCI BEZ CC                                            </t>
  </si>
  <si>
    <t>23011</t>
  </si>
  <si>
    <t xml:space="preserve">OPERAČNÍ VÝKON S DIAGNÓZOU JINÉHO KONTAKTU SE ZDRAVOTNICKÝMI                                        </t>
  </si>
  <si>
    <t>23012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</si>
  <si>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</si>
  <si>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</si>
  <si>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</si>
  <si>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</si>
  <si>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</si>
  <si>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</si>
  <si>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88881</t>
  </si>
  <si>
    <t xml:space="preserve">PROSTATICKÉ VÝKONY, KTERÉ SE NETÝKAJÍ HLAVNÍ DIAGNÓZY BEZ CC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</si>
  <si>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</si>
  <si>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</si>
  <si>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</si>
  <si>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</si>
  <si>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</si>
  <si>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</si>
  <si>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</si>
  <si>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</si>
  <si>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</si>
  <si>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</si>
  <si>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</si>
  <si>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407</t>
  </si>
  <si>
    <t>0093626</t>
  </si>
  <si>
    <t>0095609</t>
  </si>
  <si>
    <t>MICROPAQUE CT</t>
  </si>
  <si>
    <t>0002028</t>
  </si>
  <si>
    <t>99mTc-DMSA inj.</t>
  </si>
  <si>
    <t>0002035</t>
  </si>
  <si>
    <t>99mTc-MAG3 inj.</t>
  </si>
  <si>
    <t>0002061</t>
  </si>
  <si>
    <t>99mTc-leukocyty značené HM PAO</t>
  </si>
  <si>
    <t>0002073</t>
  </si>
  <si>
    <t>99mTc-oxidronát disodný inj.</t>
  </si>
  <si>
    <t>0002087</t>
  </si>
  <si>
    <t>18F-FDG</t>
  </si>
  <si>
    <t>47215</t>
  </si>
  <si>
    <t xml:space="preserve">SCINTIGRAFIE LEDVIN S VÝPOČTEM RELATIVNÍ FUNKCE   </t>
  </si>
  <si>
    <t>47219</t>
  </si>
  <si>
    <t xml:space="preserve">SCINTIGRAFIE LEDVIN DYNAMICKÁ VČETNĚ STANOVENÍ GF </t>
  </si>
  <si>
    <t>47269</t>
  </si>
  <si>
    <t xml:space="preserve">TOMOGRAFICKÁ SCINTIGRAFIE - SPECT                 </t>
  </si>
  <si>
    <t>47355</t>
  </si>
  <si>
    <t>HYBRIDNÍ VÝPOČETNÍ A POZITRONOVÁ EMISNÍ TOMOGRAFIE</t>
  </si>
  <si>
    <t>47241</t>
  </si>
  <si>
    <t xml:space="preserve">SCINTIGRAFIE SKELETU                              </t>
  </si>
  <si>
    <t>47237</t>
  </si>
  <si>
    <t>DETEKCE ZÁNĚTLIVÝCH LOŽISEK POMOCI AUTOLOGNÍCH LEU</t>
  </si>
  <si>
    <t>47213</t>
  </si>
  <si>
    <t xml:space="preserve">SCINTIGRAFIE LEDVIN PROSTÁ                        </t>
  </si>
  <si>
    <t>47137</t>
  </si>
  <si>
    <t xml:space="preserve">RADIONUKLIDOVÁ ANGIOGRAFIE                        </t>
  </si>
  <si>
    <t>818</t>
  </si>
  <si>
    <t>96157</t>
  </si>
  <si>
    <t xml:space="preserve">STANOVENÍ HEPARINOVÝCH JEDNOTEK ANTI XA           </t>
  </si>
  <si>
    <t>96167</t>
  </si>
  <si>
    <t>KREVNÍ OBRAZ S PĚTI POPULAČNÍM DIFERENCIÁLNÍM POČT</t>
  </si>
  <si>
    <t>96191</t>
  </si>
  <si>
    <t xml:space="preserve">FAKTOR VIII - STANOVENÍ AKTIVITY                  </t>
  </si>
  <si>
    <t>96321</t>
  </si>
  <si>
    <t xml:space="preserve">POČET TROMBOCYTŮ MIKROSKOPICKY                    </t>
  </si>
  <si>
    <t>96617</t>
  </si>
  <si>
    <t xml:space="preserve">TROMBINOVÝ ČAS                                    </t>
  </si>
  <si>
    <t>96621</t>
  </si>
  <si>
    <t xml:space="preserve">AKTIVOVANÝ PARTIALNÍ TROMBOPLASTINOVÝ TEST (APTT) </t>
  </si>
  <si>
    <t>96711</t>
  </si>
  <si>
    <t>PANOPTICKÉ OBARVENÍ NÁTĚRU PERIFERNÍ KRVE NEBO ASP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</si>
  <si>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</si>
  <si>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</si>
  <si>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</si>
  <si>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</si>
  <si>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</si>
  <si>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 xml:space="preserve">ANTITROMBIN III, CHROMOGENNÍ METODOU (SÉRIE)      </t>
  </si>
  <si>
    <t>96515</t>
  </si>
  <si>
    <t xml:space="preserve">FIBRIN DEGRADAČNÍ PRODUKTY KVANTITATIVNĚ          </t>
  </si>
  <si>
    <t>96325</t>
  </si>
  <si>
    <t xml:space="preserve">FIBRINOGEN (SÉRIE)                                </t>
  </si>
  <si>
    <t>96613</t>
  </si>
  <si>
    <t xml:space="preserve">VYŠETŘENÍ NÁTĚRU NA SCHIZOCYTY                    </t>
  </si>
  <si>
    <t>96863</t>
  </si>
  <si>
    <t>STANOVENÍ POČTU ERYTROBLASTŮ NA AUTOMATICKÉM ANALY</t>
  </si>
  <si>
    <t>96155</t>
  </si>
  <si>
    <t xml:space="preserve">VON WILLEBRANDŮV  FAKTOR KVANTITATIVNĚ            </t>
  </si>
  <si>
    <t>96629</t>
  </si>
  <si>
    <t xml:space="preserve">VON WILLEBRANDOVŮV FAKTOR - RISTOCETIN KOFAKTOR - </t>
  </si>
  <si>
    <t>96889</t>
  </si>
  <si>
    <t xml:space="preserve">TROMBIN GENERAČNÍ ČAS                             </t>
  </si>
  <si>
    <t>33</t>
  </si>
  <si>
    <t>801</t>
  </si>
  <si>
    <t>81111</t>
  </si>
  <si>
    <t xml:space="preserve">A L T  STATIM                                     </t>
  </si>
  <si>
    <t>81117</t>
  </si>
  <si>
    <t xml:space="preserve">AMYLASA (SÉRUM, MOČ) STATIM                       </t>
  </si>
  <si>
    <t>81121</t>
  </si>
  <si>
    <t xml:space="preserve">BILIRUBIN CELKOVÝ STATIM                          </t>
  </si>
  <si>
    <t>81137</t>
  </si>
  <si>
    <t xml:space="preserve">UREA STATIM                                       </t>
  </si>
  <si>
    <t>81147</t>
  </si>
  <si>
    <t xml:space="preserve">FOSFATÁZA ALKALICKÁ STATIM                        </t>
  </si>
  <si>
    <t>81157</t>
  </si>
  <si>
    <t xml:space="preserve">CHLORIDY STATIM                                   </t>
  </si>
  <si>
    <t>81161</t>
  </si>
  <si>
    <t xml:space="preserve">AMYLÁZA PANKREATICKÁ STATIM                       </t>
  </si>
  <si>
    <t>81171</t>
  </si>
  <si>
    <t xml:space="preserve">KYSELINA MLÉČNÁ (LAKTÁT) STATIM                   </t>
  </si>
  <si>
    <t>81227</t>
  </si>
  <si>
    <t xml:space="preserve">PROSTATICKÝ SPECIFICKÝ ANTIGEN (PSA) - VOLNÝ      </t>
  </si>
  <si>
    <t>81237</t>
  </si>
  <si>
    <t xml:space="preserve">TROPONIN - T NEBO I ELISA                         </t>
  </si>
  <si>
    <t>81341</t>
  </si>
  <si>
    <t xml:space="preserve">AMONIAK                                           </t>
  </si>
  <si>
    <t>81397</t>
  </si>
  <si>
    <t xml:space="preserve">ELEKTROFORÉZA PROTEINŮ (SÉRUM)                    </t>
  </si>
  <si>
    <t>81427</t>
  </si>
  <si>
    <t xml:space="preserve">FOSFOR ANORGANICKÝ                                </t>
  </si>
  <si>
    <t>81451</t>
  </si>
  <si>
    <t xml:space="preserve">HEMOGLOBIN VOLNÝ V PLAZMĚ                         </t>
  </si>
  <si>
    <t>81481</t>
  </si>
  <si>
    <t xml:space="preserve">AMYLÁZA PANKREATICKÁ                              </t>
  </si>
  <si>
    <t>81527</t>
  </si>
  <si>
    <t xml:space="preserve">CHOLESTEROL LDL                                   </t>
  </si>
  <si>
    <t>81641</t>
  </si>
  <si>
    <t xml:space="preserve">ŽELEZO CELKOVÉ                                    </t>
  </si>
  <si>
    <t>81707</t>
  </si>
  <si>
    <t>CHORIOGONADOTROPIN V SÉRU - VOLNÁ \BETA - PODJEDNO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</si>
  <si>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</si>
  <si>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</si>
  <si>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</si>
  <si>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</si>
  <si>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</si>
  <si>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 xml:space="preserve">STANOVENÍ IgA                                     </t>
  </si>
  <si>
    <t>91481</t>
  </si>
  <si>
    <t xml:space="preserve">STANOVENÍ KONCENTRACE PROCALCITONINU              </t>
  </si>
  <si>
    <t>93131</t>
  </si>
  <si>
    <t xml:space="preserve">KORTISOL                                          </t>
  </si>
  <si>
    <t>93151</t>
  </si>
  <si>
    <t xml:space="preserve">FERRITIN                                          </t>
  </si>
  <si>
    <t>93167</t>
  </si>
  <si>
    <t xml:space="preserve">NEURON - SPECIFICKÁ ENOLÁZA (NSE)                 </t>
  </si>
  <si>
    <t>93171</t>
  </si>
  <si>
    <t xml:space="preserve">PARATHORMON                                       </t>
  </si>
  <si>
    <t>93191</t>
  </si>
  <si>
    <t xml:space="preserve">TESTOSTERON                                       </t>
  </si>
  <si>
    <t>93217</t>
  </si>
  <si>
    <t xml:space="preserve">AUTOPROTILÁTKY PROTI MIKROSOMÁLNÍMU ANTIGENU      </t>
  </si>
  <si>
    <t>93227</t>
  </si>
  <si>
    <t xml:space="preserve">ANTIGEN SQUAMÓZNÍCH NÁDOROVÝCH BUNĚK (SCC)        </t>
  </si>
  <si>
    <t>93267</t>
  </si>
  <si>
    <t xml:space="preserve">VOLNÝ TESTOSTERON                                 </t>
  </si>
  <si>
    <t>81135</t>
  </si>
  <si>
    <t xml:space="preserve">SODÍK STATIM                                      </t>
  </si>
  <si>
    <t>81473</t>
  </si>
  <si>
    <t xml:space="preserve">CHOLESTEROL HDL                                   </t>
  </si>
  <si>
    <t>81563</t>
  </si>
  <si>
    <t xml:space="preserve">OSMOLALITA (SÉRUM, MOČ)                           </t>
  </si>
  <si>
    <t>93189</t>
  </si>
  <si>
    <t xml:space="preserve">TYROXIN VOLNÝ (FT4)                               </t>
  </si>
  <si>
    <t>81585</t>
  </si>
  <si>
    <t xml:space="preserve">ACIDOBAZICKÁ ROVNOVÁHA                            </t>
  </si>
  <si>
    <t>93245</t>
  </si>
  <si>
    <t xml:space="preserve">TRIJODTYRONIN VOLNÝ (FT3)                         </t>
  </si>
  <si>
    <t>91153</t>
  </si>
  <si>
    <t xml:space="preserve">STANOVENÍ  C - REAKTIVNÍHO PROTEINU               </t>
  </si>
  <si>
    <t>81145</t>
  </si>
  <si>
    <t xml:space="preserve">DRASLÍK STATIM                                    </t>
  </si>
  <si>
    <t>81153</t>
  </si>
  <si>
    <t xml:space="preserve">GAMA-GLUTAMYLTRANSFERÁZA (GMT) STATIM             </t>
  </si>
  <si>
    <t>81113</t>
  </si>
  <si>
    <t xml:space="preserve">A S T  STATIM                                     </t>
  </si>
  <si>
    <t>93225</t>
  </si>
  <si>
    <t xml:space="preserve">PROSTATICKÝ SPECIFICKÝ ANTIGEN (PSA)              </t>
  </si>
  <si>
    <t>93129</t>
  </si>
  <si>
    <t xml:space="preserve">FOLITROPIN (FSH)                                  </t>
  </si>
  <si>
    <t>81383</t>
  </si>
  <si>
    <t xml:space="preserve">LAKTÁTDEHYDROGENÁZA (L D)                         </t>
  </si>
  <si>
    <t>81169</t>
  </si>
  <si>
    <t xml:space="preserve">KREATININ STATIM                                  </t>
  </si>
  <si>
    <t>81143</t>
  </si>
  <si>
    <t xml:space="preserve">LAKTÁTDEHYDROGENÁZA STATIM                        </t>
  </si>
  <si>
    <t>81495</t>
  </si>
  <si>
    <t xml:space="preserve">KREATINKINÁZA (CK)                                </t>
  </si>
  <si>
    <t>81449</t>
  </si>
  <si>
    <t xml:space="preserve">GLYKOVANÝ HEMOGLOBIN                              </t>
  </si>
  <si>
    <t>81149</t>
  </si>
  <si>
    <t xml:space="preserve">FOSFOR ANORGANICKÝ STATIM                         </t>
  </si>
  <si>
    <t>81173</t>
  </si>
  <si>
    <t xml:space="preserve">LIPÁZA STATIM                                     </t>
  </si>
  <si>
    <t>93195</t>
  </si>
  <si>
    <t xml:space="preserve">TYREOTROPIN (TSH)                                 </t>
  </si>
  <si>
    <t>93213</t>
  </si>
  <si>
    <t xml:space="preserve">VITAMIN B12                                       </t>
  </si>
  <si>
    <t>81329</t>
  </si>
  <si>
    <t xml:space="preserve">ALBUMIN (SÉRUM)                                   </t>
  </si>
  <si>
    <t>81115</t>
  </si>
  <si>
    <t xml:space="preserve">ALBUMIN SÉRUM (STATIM)                            </t>
  </si>
  <si>
    <t>93115</t>
  </si>
  <si>
    <t xml:space="preserve">FOLÁTY                                            </t>
  </si>
  <si>
    <t>81345</t>
  </si>
  <si>
    <t xml:space="preserve">AMYLÁZA                                           </t>
  </si>
  <si>
    <t>81155</t>
  </si>
  <si>
    <t xml:space="preserve">GLUKÓZA KVANTITATIVNÍ STANOVENÍ STATIM            </t>
  </si>
  <si>
    <t>91129</t>
  </si>
  <si>
    <t xml:space="preserve">STANOVENÍ IgG                                     </t>
  </si>
  <si>
    <t>81249</t>
  </si>
  <si>
    <t xml:space="preserve">CEA (MEIA)                                        </t>
  </si>
  <si>
    <t>81139</t>
  </si>
  <si>
    <t xml:space="preserve">VÁPNÍK CELKOVÝ STATIM                             </t>
  </si>
  <si>
    <t>91143</t>
  </si>
  <si>
    <t xml:space="preserve">STANOVENÍ PREALBUMINU                             </t>
  </si>
  <si>
    <t>81363</t>
  </si>
  <si>
    <t xml:space="preserve">BILIRUBIN KONJUGOVANÝ                             </t>
  </si>
  <si>
    <t>81625</t>
  </si>
  <si>
    <t xml:space="preserve">VÁPNÍK CELKOVÝ                                    </t>
  </si>
  <si>
    <t>81465</t>
  </si>
  <si>
    <t xml:space="preserve">HOŘČÍK                                            </t>
  </si>
  <si>
    <t>93215</t>
  </si>
  <si>
    <t xml:space="preserve">ALFA - 1 - FETOPROTEIN (AFP)                      </t>
  </si>
  <si>
    <t>93159</t>
  </si>
  <si>
    <t xml:space="preserve">CHORIOGONADOTROPIN (HCG)                          </t>
  </si>
  <si>
    <t>91193</t>
  </si>
  <si>
    <t xml:space="preserve">STANOVENÍ B2 - MIKROGLOBULINU ELISA               </t>
  </si>
  <si>
    <t>93133</t>
  </si>
  <si>
    <t xml:space="preserve">LUTROPIN (LH)                                     </t>
  </si>
  <si>
    <t>91133</t>
  </si>
  <si>
    <t xml:space="preserve">STANOVENÍ IgM                                     </t>
  </si>
  <si>
    <t>81533</t>
  </si>
  <si>
    <t xml:space="preserve">LIPÁZA                                            </t>
  </si>
  <si>
    <t>81629</t>
  </si>
  <si>
    <t xml:space="preserve">VAZEBNÁ KAPACITA ŽELEZA                           </t>
  </si>
  <si>
    <t>81369</t>
  </si>
  <si>
    <t>BÍLKOVINA KVANTITATIVNĚ (MOČ, MOZKOM. MOK, VÝPOTEK</t>
  </si>
  <si>
    <t>81125</t>
  </si>
  <si>
    <t xml:space="preserve">BÍLKOVINY CELKOVÉ (SÉRUM) STATIM                  </t>
  </si>
  <si>
    <t>81235</t>
  </si>
  <si>
    <t xml:space="preserve">TUMORMARKERY CA 19-9, CA 15-3, CA 72-4, CA 125    </t>
  </si>
  <si>
    <t>91145</t>
  </si>
  <si>
    <t xml:space="preserve">STANOVENÍ HAPTOGLOBINU                            </t>
  </si>
  <si>
    <t>93193</t>
  </si>
  <si>
    <t xml:space="preserve">THYMIDINKINÁZA                                    </t>
  </si>
  <si>
    <t>81123</t>
  </si>
  <si>
    <t xml:space="preserve">BILIRUBIN KONJUGOVANÝ STATIM                      </t>
  </si>
  <si>
    <t>93265</t>
  </si>
  <si>
    <t>CYFRA 21-1 (NÁDOROVÝ ANTIGEN, CYTOKERATIN FRAGMENT</t>
  </si>
  <si>
    <t>93135</t>
  </si>
  <si>
    <t xml:space="preserve">MYOGLOBIN V SÉRII                                 </t>
  </si>
  <si>
    <t>81165</t>
  </si>
  <si>
    <t xml:space="preserve">KREATINKINÁZA (CK) STATIM                         </t>
  </si>
  <si>
    <t>93223</t>
  </si>
  <si>
    <t xml:space="preserve">NÁDOROVÉ ANTIGENY CA - TYPU                       </t>
  </si>
  <si>
    <t>81129</t>
  </si>
  <si>
    <t>BÍLKOVINA KVANTITATIVNĚ (MOČ, VÝPOTEK, CSF) STATIM</t>
  </si>
  <si>
    <t>93139</t>
  </si>
  <si>
    <t xml:space="preserve">ADRENOKORTIKOTROPIN (ACTH)                        </t>
  </si>
  <si>
    <t>81773</t>
  </si>
  <si>
    <t xml:space="preserve">KREATINKINÁZA IZOENZYMY CK-MB MASS                </t>
  </si>
  <si>
    <t>81775</t>
  </si>
  <si>
    <t xml:space="preserve">KVANTITATIVNÍ ANALÝZA MOCE                        </t>
  </si>
  <si>
    <t>81761</t>
  </si>
  <si>
    <t xml:space="preserve">KVANTITATIVNÍ STANOVENÍ KYSELINY HYALURONOVÉ /HA/ </t>
  </si>
  <si>
    <t>81753</t>
  </si>
  <si>
    <t>VYŠETŘENÍ AKTIVITY BIOTINIDÁZY V RÁMCI NOVOROZENEC</t>
  </si>
  <si>
    <t>813</t>
  </si>
  <si>
    <t>91197</t>
  </si>
  <si>
    <t xml:space="preserve">STANOVENÍ CYTOKINU ELISA                          </t>
  </si>
  <si>
    <t>34</t>
  </si>
  <si>
    <t>0003134</t>
  </si>
  <si>
    <t>GADOVIST</t>
  </si>
  <si>
    <t>0022075</t>
  </si>
  <si>
    <t>IOMERON 400</t>
  </si>
  <si>
    <t>0042433</t>
  </si>
  <si>
    <t>0059494</t>
  </si>
  <si>
    <t>LIPIODOL ULTRA-FLUIDE</t>
  </si>
  <si>
    <t>0077024</t>
  </si>
  <si>
    <t>ULTRAVIST 300</t>
  </si>
  <si>
    <t>0095607</t>
  </si>
  <si>
    <t>MICROPAQUE</t>
  </si>
  <si>
    <t>0151208</t>
  </si>
  <si>
    <t>0038462</t>
  </si>
  <si>
    <t>DRÁT VODÍCÍ GUIDE WIRE M</t>
  </si>
  <si>
    <t>0038482</t>
  </si>
  <si>
    <t>0038503</t>
  </si>
  <si>
    <t>SOUPRAVA ZAVÁDĚCÍ INTRODUCER</t>
  </si>
  <si>
    <t>0048668</t>
  </si>
  <si>
    <t>DRÁT VODÍCÍ NITINOL</t>
  </si>
  <si>
    <t>0053563</t>
  </si>
  <si>
    <t>KATETR DIAGNOSTICKÝ TEMPO4F,5F</t>
  </si>
  <si>
    <t>0053643</t>
  </si>
  <si>
    <t>KATETR BALÓNKOVÝ PTA - QUADRIMATRIX/MARS</t>
  </si>
  <si>
    <t>0056361</t>
  </si>
  <si>
    <t>ZAVADĚČ FLEXOR BALKIN RADIOOPÁKNÍ ZNAČKA</t>
  </si>
  <si>
    <t>0057824</t>
  </si>
  <si>
    <t>KATETR ANGIOGRAFICKÝ TORCON,PRŮMĚR 4.1 AŽ 7 FRENCH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</si>
  <si>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</si>
  <si>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</si>
  <si>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</si>
  <si>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</si>
  <si>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</si>
  <si>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</si>
  <si>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</si>
  <si>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</si>
  <si>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</si>
  <si>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</si>
  <si>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0092125</t>
  </si>
  <si>
    <t>MIKROKATETR PROGREAT PC2411-2813, PP27111-27131</t>
  </si>
  <si>
    <t>0092128</t>
  </si>
  <si>
    <t>SOUPRAVA ZAVÁDĚCÍ DESTINATION - 45CM</t>
  </si>
  <si>
    <t>0092559</t>
  </si>
  <si>
    <t>SADA AG - SYSTÉM PRO UZAVÍRÁNÍ CÉV - FEMORÁLNÍ - S</t>
  </si>
  <si>
    <t>0092932</t>
  </si>
  <si>
    <t>SADA DRENÁŽNÍ</t>
  </si>
  <si>
    <t>0051244</t>
  </si>
  <si>
    <t>KATETR VODÍCÍ GUIDER</t>
  </si>
  <si>
    <t>0052146</t>
  </si>
  <si>
    <t>EXTRAKTOR - AMPLATZ GOOSE NECK SET SKXXX - PERIFER</t>
  </si>
  <si>
    <t>0059796</t>
  </si>
  <si>
    <t>DRÁT VODÍCÍ ANGIODYN J3 SFC-FS 150-0,35</t>
  </si>
  <si>
    <t>0075340</t>
  </si>
  <si>
    <t>JEHLA BIOPTICKÁ C1610B,C1616B,C1620B</t>
  </si>
  <si>
    <t>0152522</t>
  </si>
  <si>
    <t>STENT PERIFERNÍ VASKULÁRNÍ - RADIX2; BALONEXPANDIB</t>
  </si>
  <si>
    <t>89119</t>
  </si>
  <si>
    <t xml:space="preserve">RTG HRUDNÍ NEBO BEDERNÍ PÁTEŘE                    </t>
  </si>
  <si>
    <t>89123</t>
  </si>
  <si>
    <t xml:space="preserve">RTG PÁNVE NEBO KYČELNÍHO KLOUBU                   </t>
  </si>
  <si>
    <t>89127</t>
  </si>
  <si>
    <t xml:space="preserve">RTG KOSTÍ A KLOUBŮ KONČETIN                       </t>
  </si>
  <si>
    <t>89147</t>
  </si>
  <si>
    <t xml:space="preserve">RTG ŽALUDKU A DUODENA                             </t>
  </si>
  <si>
    <t>89323</t>
  </si>
  <si>
    <t xml:space="preserve">TERAPEUTICKÁ EMBOLIZACE V CÉVNÍM ŘEČIŠTI          </t>
  </si>
  <si>
    <t>89339</t>
  </si>
  <si>
    <t>STEREOTAKTICKÁ BIOPSIE NEBO  STEREOTAKTICKÁ LOKALI</t>
  </si>
  <si>
    <t>89417</t>
  </si>
  <si>
    <t xml:space="preserve">PŘEHLEDNÁ ČI SELEKTIVNÍ ANGIOGRAFIE NAVAZUJÍCÍ NA </t>
  </si>
  <si>
    <t>89423</t>
  </si>
  <si>
    <t xml:space="preserve">PERKUTÁNNÍ TRANSLUMINÁLNÍ ANGIOPLASTIKA           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</si>
  <si>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</si>
  <si>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</si>
  <si>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</si>
  <si>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</si>
  <si>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</si>
  <si>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</si>
  <si>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89131</t>
  </si>
  <si>
    <t xml:space="preserve">RTG HRUDNÍKU                                      </t>
  </si>
  <si>
    <t>89615</t>
  </si>
  <si>
    <t>CT VYŠETŘENÍ S VĚTŠÍM POČTEM SKENŮ (NAD 30), BEZ P</t>
  </si>
  <si>
    <t>89725</t>
  </si>
  <si>
    <t xml:space="preserve">OPAKOVANÉ ČI DOPLŇUJÍCÍ VYŠETŘENÍ MR              </t>
  </si>
  <si>
    <t>89715</t>
  </si>
  <si>
    <t>MR ZOBRAZENÍ KRKU, HRUDNÍKU, BŘICHA, PÁNVE (VČETNĚ</t>
  </si>
  <si>
    <t>89151</t>
  </si>
  <si>
    <t xml:space="preserve">PASÁŽ TRÁVICÍ TRUBICÍ                             </t>
  </si>
  <si>
    <t>89331</t>
  </si>
  <si>
    <t xml:space="preserve">ZAVEDENÍ STENTU DO TEPENNÉHO ČI ŽILNÍHO ŘEČIŠTĚ   </t>
  </si>
  <si>
    <t>89125</t>
  </si>
  <si>
    <t xml:space="preserve">RTG RAMENNÍHO KLOUBU                              </t>
  </si>
  <si>
    <t>89201</t>
  </si>
  <si>
    <t>SKIASKOPIE NA OPERAČNÍM ČI ZÁKROKOVÉM SÁLE MOBILNÍ</t>
  </si>
  <si>
    <t>89145</t>
  </si>
  <si>
    <t xml:space="preserve">RTG JÍCNU                                         </t>
  </si>
  <si>
    <t>89161</t>
  </si>
  <si>
    <t xml:space="preserve">CHOLANGIOGRAFIE PEROPERAČNÍ NEBO T-DRÉNEM         </t>
  </si>
  <si>
    <t>89611</t>
  </si>
  <si>
    <t xml:space="preserve">CT VYŠETŘENÍ HLAVY NEBO TĚLA NATIVNÍ A KONTRASTNÍ </t>
  </si>
  <si>
    <t>89415</t>
  </si>
  <si>
    <t>89411</t>
  </si>
  <si>
    <t xml:space="preserve">PŘEHLEDNÁ  ČI SELEKTIVNÍ ANGIOGRAFIE              </t>
  </si>
  <si>
    <t>89325</t>
  </si>
  <si>
    <t>PERKUTÁNNÍ DRENÁŽ ABSCESU, CYSTY EV. JINÉ DUTINY R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</si>
  <si>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</si>
  <si>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</si>
  <si>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</si>
  <si>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</si>
  <si>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</si>
  <si>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</si>
  <si>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</si>
  <si>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</si>
  <si>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 xml:space="preserve">UPŘESNĚNÍ TYPU SENZIBILIZACE ERYTROCYTŮ           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</si>
  <si>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</si>
  <si>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</si>
  <si>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</si>
  <si>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</si>
  <si>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</si>
  <si>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</si>
  <si>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</si>
  <si>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</si>
  <si>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</si>
  <si>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</si>
  <si>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 xml:space="preserve">VYŠETŘENÍ KREVNÍ SKUPINY ABO RH (D) - STATIM      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</si>
  <si>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</si>
  <si>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</si>
  <si>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</si>
  <si>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</si>
  <si>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</si>
  <si>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</si>
  <si>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</si>
  <si>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</si>
  <si>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 xml:space="preserve">VYŠETŘENÍ KREVNÍ SKUPINY ABO, RH (D) V SÉRII      </t>
  </si>
  <si>
    <t>22117</t>
  </si>
  <si>
    <t>22131</t>
  </si>
  <si>
    <t xml:space="preserve">VYŠETŘENÍ CHLADOVÝCH AGLUTININŮ                   </t>
  </si>
  <si>
    <t>22347</t>
  </si>
  <si>
    <t>IDENTIFIKACE ANTIERYTROCYTÁRNÍCH PROTILÁTEK - SLOU</t>
  </si>
  <si>
    <t>22133</t>
  </si>
  <si>
    <t xml:space="preserve">PŘÍMÝ ANTIGLOBULINOVÝ TEST                        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</si>
  <si>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</si>
  <si>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</si>
  <si>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</si>
  <si>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</si>
  <si>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</si>
  <si>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</si>
  <si>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</si>
  <si>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</si>
  <si>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</si>
  <si>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</si>
  <si>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</si>
  <si>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</si>
  <si>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</si>
  <si>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</si>
  <si>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</si>
  <si>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</si>
  <si>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</si>
  <si>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</si>
  <si>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</si>
  <si>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</si>
  <si>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</si>
  <si>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 xml:space="preserve">IMUNOHISTOCHEMIE (ZA KAŽDÝ MARKER Z 1 BLOKU)      </t>
  </si>
  <si>
    <t>87413</t>
  </si>
  <si>
    <t xml:space="preserve">CYTOLOGICKÉ OTISKY A STĚRY -  ZA 1-3 PREPARÁTY    </t>
  </si>
  <si>
    <t>87431</t>
  </si>
  <si>
    <t xml:space="preserve">PREPARÁTY METODOU CYTOBLOKU - ZA KAŽDÝ PREPARÁT   </t>
  </si>
  <si>
    <t>87433</t>
  </si>
  <si>
    <t xml:space="preserve">STANDARDNÍ CYTOLOGICKÉ BARVENÍ,  ZA 1-3 PREPARÁTY </t>
  </si>
  <si>
    <t>87447</t>
  </si>
  <si>
    <t xml:space="preserve">CYTOLOGICKÉ PREPARÁTY ZHOTOVENÉ CYTOCENTRIFUGOU   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</si>
  <si>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</si>
  <si>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</si>
  <si>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</si>
  <si>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</si>
  <si>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</si>
  <si>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</si>
  <si>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</si>
  <si>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</si>
  <si>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</si>
  <si>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</si>
  <si>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</si>
  <si>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 xml:space="preserve">STANOVENÍ BIOPTICKÉ DIAGNÓZY I. STUPNĚ OBTÍŽNOSTI </t>
  </si>
  <si>
    <t>87525</t>
  </si>
  <si>
    <t>STANOVENÍ CYTOLOGICKÉ DIAGNÓZY III. STUPNĚ OBTÍŽNO</t>
  </si>
  <si>
    <t>94119</t>
  </si>
  <si>
    <t xml:space="preserve">IZOLACE A UCHOVÁNÍ LIDSKÉ DNA (RNA)               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</si>
  <si>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</si>
  <si>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</si>
  <si>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</si>
  <si>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</si>
  <si>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</si>
  <si>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</si>
  <si>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</si>
  <si>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</si>
  <si>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</si>
  <si>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</si>
  <si>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94199</t>
  </si>
  <si>
    <t xml:space="preserve">AMPLIFIKACE METODOU PCR                           </t>
  </si>
  <si>
    <t>87435</t>
  </si>
  <si>
    <t>STANDARDNÍ CYTOLOGICKÉ BARVENÍ,  ZA 4-10  PREPARÁT</t>
  </si>
  <si>
    <t>94123</t>
  </si>
  <si>
    <t xml:space="preserve">PCR ANALÝZA LIDSKÉ DNA                            </t>
  </si>
  <si>
    <t>87519</t>
  </si>
  <si>
    <t>STANOVENÍ CYTOLOGICKÉ DIAGNÓZY II. STUPNĚ OBTÍŽNOS</t>
  </si>
  <si>
    <t>87135</t>
  </si>
  <si>
    <t xml:space="preserve">VYŠETŘENÍ MORFOMETRICKÉ - ZA KAŽDÝ PARAMETR       </t>
  </si>
  <si>
    <t>87411</t>
  </si>
  <si>
    <t>PEROPERAČNÍ CYTOLOGIE (TECHNICKÁ KOMPONENTA ZA KAŽ</t>
  </si>
  <si>
    <t>87611</t>
  </si>
  <si>
    <t>TECHNICKÁ KOMPONENTA MIKROSKOPICKÉHO VYŠETŘENÍ PIT</t>
  </si>
  <si>
    <t>87125</t>
  </si>
  <si>
    <t>87209</t>
  </si>
  <si>
    <t xml:space="preserve">HISTOTOPOGRAM (5 X 5 CM A VĚTŠÍ)                  </t>
  </si>
  <si>
    <t>87445</t>
  </si>
  <si>
    <t xml:space="preserve">IMUNOCYTOCHEMIE -  ZA KAŽDÝ MARKER Z 1 VZORKU     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</si>
  <si>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</si>
  <si>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</si>
  <si>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</si>
  <si>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</si>
  <si>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</si>
  <si>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</si>
  <si>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</si>
  <si>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 xml:space="preserve">IDENTIFIKACE KMENE ORIENTAČNÍ JEDNODUCHÝM TESTEM  </t>
  </si>
  <si>
    <t>82087</t>
  </si>
  <si>
    <t xml:space="preserve">STANOVENÍ PROTILÁTEK AGLUTINACÍ                   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</si>
  <si>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</si>
  <si>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</si>
  <si>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</si>
  <si>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</si>
  <si>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</si>
  <si>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</si>
  <si>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82211</t>
  </si>
  <si>
    <t xml:space="preserve">KULTIVAČNÍ VYŠETŘENÍ NA MYKOBAKTERIA              </t>
  </si>
  <si>
    <t>82221</t>
  </si>
  <si>
    <t>KULTIVAČNÍ VYŠETŘENÍ NA MYKOBAKTERIA RYCHLOU KULTI</t>
  </si>
  <si>
    <t>82231</t>
  </si>
  <si>
    <t>KULTIVAČNÍ VYŠETŘENÍ MYKOPLASMAT A L-FOREM BAKTÉRI</t>
  </si>
  <si>
    <t>98111</t>
  </si>
  <si>
    <t xml:space="preserve">MYKOLOGICKÉ VYŠETŘENÍ KULTIVAČNÍ                  </t>
  </si>
  <si>
    <t>98117</t>
  </si>
  <si>
    <t xml:space="preserve">CÍLENÁ IDENTIFIKACE CANDIDA ALBICANS              </t>
  </si>
  <si>
    <t>82065</t>
  </si>
  <si>
    <t xml:space="preserve">STANOVENÍ CITLIVOSTI NA ATB KVANTITATIVNÍ METODOU </t>
  </si>
  <si>
    <t>82003</t>
  </si>
  <si>
    <t>TELEFONICKÁ KONZULTACE K MIKROBIOLOGICKÉMU, PARAZI</t>
  </si>
  <si>
    <t>82025</t>
  </si>
  <si>
    <t xml:space="preserve">KULTIVAČNÍ VYŠETŘENÍ NA GO                        </t>
  </si>
  <si>
    <t>82069</t>
  </si>
  <si>
    <t xml:space="preserve">STANOVENÍ PRODUKCE BETA-LAKTAMÁZY                 </t>
  </si>
  <si>
    <t>82063</t>
  </si>
  <si>
    <t xml:space="preserve">STANOVENÍ CITLIVOSTI NA ATB KVALITATIVNÍ METODOU  </t>
  </si>
  <si>
    <t>82083</t>
  </si>
  <si>
    <t xml:space="preserve">PRŮKAZ BAKTERIÁLNÍHO TOXINU NEBO ANTIGENU         </t>
  </si>
  <si>
    <t>82233</t>
  </si>
  <si>
    <t xml:space="preserve">IDENTIFIKACE MYKOPLASMAT                          </t>
  </si>
  <si>
    <t>82060</t>
  </si>
  <si>
    <t xml:space="preserve">ANALÝZA HMOTOVÉHO SPEKTRA                         </t>
  </si>
  <si>
    <t>41</t>
  </si>
  <si>
    <t>82241</t>
  </si>
  <si>
    <t>DETEKCE IN VITRO STIMULACE T LYMFOCYTŮ SPECIFICKÝM</t>
  </si>
  <si>
    <t>86413</t>
  </si>
  <si>
    <t xml:space="preserve">SCREENING PROTILÁTEK NA PANELU 30TI DÁRCŮ         </t>
  </si>
  <si>
    <t>91111</t>
  </si>
  <si>
    <t xml:space="preserve">STANOVENÍ IgG1 RID                                </t>
  </si>
  <si>
    <t>91116</t>
  </si>
  <si>
    <t xml:space="preserve">STANOVENÍ IgG4 RID                                </t>
  </si>
  <si>
    <t>91161</t>
  </si>
  <si>
    <t xml:space="preserve">STANOVENÍ C4 SLOŽKY KOMPLEMENTU                   </t>
  </si>
  <si>
    <t>91171</t>
  </si>
  <si>
    <t xml:space="preserve">STANOVENÍ IgG ELISA                               </t>
  </si>
  <si>
    <t>91261</t>
  </si>
  <si>
    <t xml:space="preserve">STANOVENÍ ANTI ENA Ab ELISA                       </t>
  </si>
  <si>
    <t>91267</t>
  </si>
  <si>
    <t xml:space="preserve">STANOVENÍ ANTI Sm Ab ELISA                        </t>
  </si>
  <si>
    <t>91271</t>
  </si>
  <si>
    <t xml:space="preserve">STANOVENÍ ANTI Scl-70 Ab ELISA                    </t>
  </si>
  <si>
    <t>91285</t>
  </si>
  <si>
    <t xml:space="preserve">STANOVENÍ REVMATOIDNÍHO FAKTORU IgM ELISA         </t>
  </si>
  <si>
    <t>91287</t>
  </si>
  <si>
    <t xml:space="preserve">STANOVENÍ REVMATOIDNÍHO FAKTORU IgG ELISA         </t>
  </si>
  <si>
    <t>91317</t>
  </si>
  <si>
    <t xml:space="preserve">PRŮKAZ ANTINUKLEÁRNÍCH PROTILÁTEK IF              </t>
  </si>
  <si>
    <t>91501</t>
  </si>
  <si>
    <t>STANOVENÍ HLADIN REVMATOIDNÍHO FAKTORU (RF) NEFELO</t>
  </si>
  <si>
    <t>91567</t>
  </si>
  <si>
    <t xml:space="preserve">IMUNOANALYTICKÉ STANOVENÍ AUTOPROTILÁTEK          </t>
  </si>
  <si>
    <t>91439</t>
  </si>
  <si>
    <t>IMUNOFENOTYPIZACE BUNĚČNÝCH SUBPOPULACÍ DLE POVRCH</t>
  </si>
  <si>
    <t>91323</t>
  </si>
  <si>
    <t xml:space="preserve">PRŮKAZ ANCA IF                                    </t>
  </si>
  <si>
    <t>91259</t>
  </si>
  <si>
    <t xml:space="preserve">STANOVENÍ ANTI NUKLEOHISTON Ab ELISA              </t>
  </si>
  <si>
    <t>91493</t>
  </si>
  <si>
    <t>IMUNOANALYTICKÉ STANOVENÍ AUTOPROTILÁTEK PROTI SPE</t>
  </si>
  <si>
    <t>91265</t>
  </si>
  <si>
    <t xml:space="preserve">STANOVENÍ ANTI SS-B/La Ab ELISA                   </t>
  </si>
  <si>
    <t>91263</t>
  </si>
  <si>
    <t xml:space="preserve">STANOVENÍ ANTI SS-A/Ro Ab ELISA                   </t>
  </si>
  <si>
    <t>91255</t>
  </si>
  <si>
    <t xml:space="preserve">STANOVENÍ ANTI ss-DNA Ab ELISA                    </t>
  </si>
  <si>
    <t>91253</t>
  </si>
  <si>
    <t xml:space="preserve">STANOVENÍ ANTI ds-DNA Ab ELISA                    </t>
  </si>
  <si>
    <t>91289</t>
  </si>
  <si>
    <t xml:space="preserve">STANOVENÍ REVMATOIDNÍHO FAKTORU IgA ELISA         </t>
  </si>
  <si>
    <t>91115</t>
  </si>
  <si>
    <t xml:space="preserve">STANOVENÍ IgG3 RID                                </t>
  </si>
  <si>
    <t>91159</t>
  </si>
  <si>
    <t xml:space="preserve">STANOVENÍ C3 SLOŽKY KOMPLEMENTU                   </t>
  </si>
  <si>
    <t>91489</t>
  </si>
  <si>
    <t>IMUNOANALYTICKÉ STANOVENÍ AUTOPROTILÁTEK PROTI LKM</t>
  </si>
  <si>
    <t>91269</t>
  </si>
  <si>
    <t xml:space="preserve">STANOVENÍ ANTI U1-RNP Ab ELISA                    </t>
  </si>
  <si>
    <t>91113</t>
  </si>
  <si>
    <t xml:space="preserve">STANOVENÍ IgG2 RID                                </t>
  </si>
  <si>
    <t>91273</t>
  </si>
  <si>
    <t xml:space="preserve">STANOVENÍ ANTI GBM Ab ELISA                       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</si>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</sst>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09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7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3" xfId="53" applyFont="1" applyFill="1" applyBorder="1" applyAlignment="1">
      <alignment horizontal="right"/>
    </xf>
    <xf numFmtId="164" fontId="33" fillId="0" borderId="78" xfId="53" applyNumberFormat="1" applyFont="1" applyFill="1" applyBorder="1"/>
    <xf numFmtId="164" fontId="33" fillId="0" borderId="79" xfId="53" applyNumberFormat="1" applyFont="1" applyFill="1" applyBorder="1"/>
    <xf numFmtId="9" fontId="33" fillId="0" borderId="80" xfId="83" applyNumberFormat="1" applyFont="1" applyFill="1" applyBorder="1"/>
    <xf numFmtId="3" fontId="33" fillId="0" borderId="80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4" xfId="26" applyNumberFormat="1" applyFont="1" applyFill="1" applyBorder="1"/>
    <xf numFmtId="3" fontId="31" fillId="7" borderId="64" xfId="26" applyNumberFormat="1" applyFont="1" applyFill="1" applyBorder="1"/>
    <xf numFmtId="167" fontId="33" fillId="7" borderId="72" xfId="86" applyNumberFormat="1" applyFont="1" applyFill="1" applyBorder="1" applyAlignment="1">
      <alignment horizontal="right"/>
    </xf>
    <xf numFmtId="3" fontId="31" fillId="7" borderId="85" xfId="26" applyNumberFormat="1" applyFont="1" applyFill="1" applyBorder="1"/>
    <xf numFmtId="167" fontId="33" fillId="7" borderId="72" xfId="86" applyNumberFormat="1" applyFont="1" applyFill="1" applyBorder="1"/>
    <xf numFmtId="3" fontId="31" fillId="0" borderId="84" xfId="26" applyNumberFormat="1" applyFont="1" applyFill="1" applyBorder="1" applyAlignment="1">
      <alignment horizontal="center"/>
    </xf>
    <xf numFmtId="3" fontId="31" fillId="0" borderId="72" xfId="26" applyNumberFormat="1" applyFont="1" applyFill="1" applyBorder="1" applyAlignment="1">
      <alignment horizontal="center"/>
    </xf>
    <xf numFmtId="3" fontId="31" fillId="7" borderId="84" xfId="26" applyNumberFormat="1" applyFont="1" applyFill="1" applyBorder="1" applyAlignment="1">
      <alignment horizontal="center"/>
    </xf>
    <xf numFmtId="3" fontId="31" fillId="7" borderId="72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6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3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3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0" xfId="74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8" xfId="53" applyNumberFormat="1" applyFont="1" applyFill="1" applyBorder="1"/>
    <xf numFmtId="3" fontId="33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99" xfId="0" applyFont="1" applyFill="1" applyBorder="1"/>
    <xf numFmtId="0" fontId="34" fillId="0" borderId="100" xfId="0" applyFont="1" applyBorder="1" applyAlignment="1"/>
    <xf numFmtId="9" fontId="34" fillId="0" borderId="98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8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7" xfId="26" applyNumberFormat="1" applyFont="1" applyFill="1" applyBorder="1"/>
    <xf numFmtId="167" fontId="31" fillId="7" borderId="114" xfId="26" applyNumberFormat="1" applyFont="1" applyFill="1" applyBorder="1"/>
    <xf numFmtId="0" fontId="27" fillId="4" borderId="96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7" xfId="0" applyFont="1" applyBorder="1"/>
    <xf numFmtId="0" fontId="33" fillId="2" borderId="87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3" xfId="26" applyNumberFormat="1" applyFont="1" applyFill="1" applyBorder="1"/>
    <xf numFmtId="3" fontId="33" fillId="7" borderId="96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2" xfId="0" applyNumberFormat="1" applyFont="1" applyBorder="1" applyAlignment="1">
      <alignment horizontal="right" vertical="center"/>
    </xf>
    <xf numFmtId="9" fontId="41" fillId="0" borderId="118" xfId="0" applyNumberFormat="1" applyFont="1" applyBorder="1" applyAlignment="1">
      <alignment horizontal="right" vertical="center"/>
    </xf>
    <xf numFmtId="173" fontId="41" fillId="0" borderId="118" xfId="0" applyNumberFormat="1" applyFont="1" applyBorder="1" applyAlignment="1">
      <alignment horizontal="right" vertical="center"/>
    </xf>
    <xf numFmtId="173" fontId="41" fillId="0" borderId="85" xfId="0" applyNumberFormat="1" applyFont="1" applyBorder="1" applyAlignment="1">
      <alignment horizontal="right" vertical="center"/>
    </xf>
    <xf numFmtId="173" fontId="41" fillId="0" borderId="87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118" xfId="0" applyNumberFormat="1" applyFont="1" applyBorder="1" applyAlignment="1">
      <alignment vertical="center"/>
    </xf>
    <xf numFmtId="173" fontId="41" fillId="0" borderId="85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4" fontId="41" fillId="0" borderId="121" xfId="0" applyNumberFormat="1" applyFont="1" applyBorder="1" applyAlignment="1">
      <alignment vertical="center"/>
    </xf>
    <xf numFmtId="174" fontId="41" fillId="0" borderId="118" xfId="0" applyNumberFormat="1" applyFont="1" applyBorder="1" applyAlignment="1">
      <alignment vertical="center"/>
    </xf>
    <xf numFmtId="174" fontId="41" fillId="0" borderId="85" xfId="0" applyNumberFormat="1" applyFont="1" applyBorder="1" applyAlignment="1">
      <alignment vertical="center"/>
    </xf>
    <xf numFmtId="168" fontId="41" fillId="0" borderId="111" xfId="0" applyNumberFormat="1" applyFont="1" applyBorder="1" applyAlignment="1">
      <alignment vertical="center"/>
    </xf>
    <xf numFmtId="0" fontId="34" fillId="0" borderId="119" xfId="0" applyFont="1" applyBorder="1" applyAlignment="1">
      <alignment horizontal="center" vertical="center"/>
    </xf>
    <xf numFmtId="166" fontId="41" fillId="2" borderId="85" xfId="0" applyNumberFormat="1" applyFont="1" applyFill="1" applyBorder="1" applyAlignment="1">
      <alignment horizontal="center" vertical="center"/>
    </xf>
    <xf numFmtId="173" fontId="41" fillId="0" borderId="94" xfId="0" applyNumberFormat="1" applyFont="1" applyBorder="1" applyAlignment="1">
      <alignment horizontal="right" vertical="center"/>
    </xf>
    <xf numFmtId="175" fontId="41" fillId="0" borderId="93" xfId="0" applyNumberFormat="1" applyFont="1" applyBorder="1" applyAlignment="1">
      <alignment horizontal="right" vertical="center"/>
    </xf>
    <xf numFmtId="173" fontId="41" fillId="0" borderId="93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3" fontId="41" fillId="0" borderId="92" xfId="0" applyNumberFormat="1" applyFont="1" applyBorder="1" applyAlignment="1">
      <alignment vertical="center"/>
    </xf>
    <xf numFmtId="176" fontId="41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8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0" fontId="42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7" xfId="0" applyNumberFormat="1" applyFont="1" applyFill="1" applyBorder="1"/>
    <xf numFmtId="3" fontId="0" fillId="8" borderId="86" xfId="0" applyNumberFormat="1" applyFont="1" applyFill="1" applyBorder="1"/>
    <xf numFmtId="0" fontId="0" fillId="0" borderId="128" xfId="0" applyNumberFormat="1" applyFont="1" applyBorder="1"/>
    <xf numFmtId="3" fontId="0" fillId="0" borderId="129" xfId="0" applyNumberFormat="1" applyFont="1" applyBorder="1"/>
    <xf numFmtId="0" fontId="0" fillId="8" borderId="128" xfId="0" applyNumberFormat="1" applyFont="1" applyFill="1" applyBorder="1"/>
    <xf numFmtId="3" fontId="0" fillId="8" borderId="129" xfId="0" applyNumberFormat="1" applyFont="1" applyFill="1" applyBorder="1"/>
    <xf numFmtId="0" fontId="59" fillId="9" borderId="128" xfId="0" applyNumberFormat="1" applyFont="1" applyFill="1" applyBorder="1"/>
    <xf numFmtId="3" fontId="59" fillId="9" borderId="129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8" xfId="81" applyFont="1" applyFill="1" applyBorder="1" applyAlignment="1">
      <alignment horizontal="center"/>
    </xf>
    <xf numFmtId="0" fontId="33" fillId="2" borderId="109" xfId="81" applyFont="1" applyFill="1" applyBorder="1" applyAlignment="1">
      <alignment horizontal="center"/>
    </xf>
    <xf numFmtId="0" fontId="33" fillId="2" borderId="103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8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8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2" xfId="80" applyNumberFormat="1" applyFont="1" applyFill="1" applyBorder="1" applyAlignment="1">
      <alignment horizontal="left"/>
    </xf>
    <xf numFmtId="3" fontId="3" fillId="2" borderId="105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1" xfId="0" applyNumberFormat="1" applyFont="1" applyFill="1" applyBorder="1" applyAlignment="1">
      <alignment horizontal="center" vertical="center"/>
    </xf>
    <xf numFmtId="3" fontId="61" fillId="4" borderId="116" xfId="0" applyNumberFormat="1" applyFont="1" applyFill="1" applyBorder="1" applyAlignment="1">
      <alignment horizontal="center" vertical="center"/>
    </xf>
    <xf numFmtId="9" fontId="61" fillId="4" borderId="101" xfId="0" applyNumberFormat="1" applyFont="1" applyFill="1" applyBorder="1" applyAlignment="1">
      <alignment horizontal="center" vertical="center"/>
    </xf>
    <xf numFmtId="9" fontId="61" fillId="4" borderId="116" xfId="0" applyNumberFormat="1" applyFont="1" applyFill="1" applyBorder="1" applyAlignment="1">
      <alignment horizontal="center" vertical="center"/>
    </xf>
    <xf numFmtId="3" fontId="61" fillId="4" borderId="102" xfId="0" applyNumberFormat="1" applyFont="1" applyFill="1" applyBorder="1" applyAlignment="1">
      <alignment horizontal="center" vertical="center" wrapText="1"/>
    </xf>
    <xf numFmtId="3" fontId="61" fillId="4" borderId="117" xfId="0" applyNumberFormat="1" applyFont="1" applyFill="1" applyBorder="1" applyAlignment="1">
      <alignment horizontal="center" vertical="center" wrapText="1"/>
    </xf>
    <xf numFmtId="0" fontId="41" fillId="2" borderId="124" xfId="0" applyFont="1" applyFill="1" applyBorder="1" applyAlignment="1">
      <alignment horizontal="center" vertical="center" wrapText="1"/>
    </xf>
    <xf numFmtId="0" fontId="41" fillId="2" borderId="105" xfId="0" applyFont="1" applyFill="1" applyBorder="1" applyAlignment="1">
      <alignment horizontal="center" vertical="center" wrapText="1"/>
    </xf>
    <xf numFmtId="0" fontId="61" fillId="11" borderId="126" xfId="0" applyFont="1" applyFill="1" applyBorder="1" applyAlignment="1">
      <alignment horizontal="center"/>
    </xf>
    <xf numFmtId="0" fontId="61" fillId="11" borderId="125" xfId="0" applyFont="1" applyFill="1" applyBorder="1" applyAlignment="1">
      <alignment horizontal="center"/>
    </xf>
    <xf numFmtId="0" fontId="61" fillId="11" borderId="100" xfId="0" applyFont="1" applyFill="1" applyBorder="1" applyAlignment="1">
      <alignment horizontal="center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41" fillId="4" borderId="111" xfId="0" applyFont="1" applyFill="1" applyBorder="1" applyAlignment="1">
      <alignment horizontal="center" vertical="center" wrapText="1"/>
    </xf>
    <xf numFmtId="0" fontId="41" fillId="4" borderId="88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8" xfId="0" applyFont="1" applyFill="1" applyBorder="1" applyAlignment="1">
      <alignment horizontal="center"/>
    </xf>
    <xf numFmtId="0" fontId="66" fillId="2" borderId="95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0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0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166" fontId="41" fillId="2" borderId="92" xfId="0" applyNumberFormat="1" applyFont="1" applyFill="1" applyBorder="1" applyAlignment="1">
      <alignment horizontal="center" vertical="center"/>
    </xf>
    <xf numFmtId="0" fontId="34" fillId="0" borderId="122" xfId="0" applyFont="1" applyBorder="1" applyAlignment="1">
      <alignment horizontal="center" vertical="center"/>
    </xf>
    <xf numFmtId="0" fontId="61" fillId="4" borderId="115" xfId="0" applyFont="1" applyFill="1" applyBorder="1" applyAlignment="1">
      <alignment horizontal="center" vertical="center" wrapText="1"/>
    </xf>
    <xf numFmtId="0" fontId="61" fillId="4" borderId="123" xfId="0" applyFont="1" applyFill="1" applyBorder="1" applyAlignment="1">
      <alignment horizontal="center" vertical="center" wrapText="1"/>
    </xf>
    <xf numFmtId="0" fontId="61" fillId="4" borderId="101" xfId="0" applyFont="1" applyFill="1" applyBorder="1" applyAlignment="1">
      <alignment horizontal="center" vertical="center" wrapText="1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5" xfId="0" applyNumberFormat="1" applyFont="1" applyFill="1" applyBorder="1" applyAlignment="1">
      <alignment horizontal="center" vertical="center" wrapText="1"/>
    </xf>
    <xf numFmtId="168" fontId="61" fillId="2" borderId="123" xfId="0" applyNumberFormat="1" applyFont="1" applyFill="1" applyBorder="1" applyAlignment="1">
      <alignment horizontal="center" vertical="center" wrapText="1"/>
    </xf>
    <xf numFmtId="0" fontId="61" fillId="2" borderId="101" xfId="0" applyFont="1" applyFill="1" applyBorder="1" applyAlignment="1">
      <alignment horizontal="center" vertical="center" wrapText="1"/>
    </xf>
    <xf numFmtId="0" fontId="61" fillId="2" borderId="116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6" xfId="0" applyFont="1" applyFill="1" applyBorder="1" applyAlignment="1">
      <alignment vertical="center"/>
    </xf>
    <xf numFmtId="3" fontId="33" fillId="2" borderId="68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6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1" xfId="26" applyNumberFormat="1" applyFont="1" applyFill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7" xfId="0" applyNumberFormat="1" applyFont="1" applyFill="1" applyBorder="1" applyAlignment="1">
      <alignment horizontal="center" vertical="top"/>
    </xf>
    <xf numFmtId="0" fontId="33" fillId="2" borderId="87" xfId="0" applyFont="1" applyFill="1" applyBorder="1" applyAlignment="1">
      <alignment horizontal="center" vertical="top" wrapText="1"/>
    </xf>
    <xf numFmtId="0" fontId="33" fillId="2" borderId="68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6" xfId="0" applyFont="1" applyFill="1" applyBorder="1" applyAlignment="1">
      <alignment horizontal="right" vertical="top"/>
    </xf>
    <xf numFmtId="3" fontId="33" fillId="10" borderId="87" xfId="26" applyNumberFormat="1" applyFont="1" applyFill="1" applyBorder="1" applyAlignment="1">
      <alignment horizontal="center" vertical="center" wrapText="1"/>
    </xf>
    <xf numFmtId="3" fontId="33" fillId="10" borderId="67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6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7" xfId="26" applyNumberFormat="1" applyFont="1" applyFill="1" applyBorder="1" applyAlignment="1">
      <alignment horizontal="center" vertical="center" wrapText="1"/>
    </xf>
    <xf numFmtId="3" fontId="33" fillId="4" borderId="67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6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 vertical="center"/>
    </xf>
    <xf numFmtId="3" fontId="33" fillId="2" borderId="67" xfId="26" applyNumberFormat="1" applyFont="1" applyFill="1" applyBorder="1" applyAlignment="1">
      <alignment horizontal="center" vertical="center"/>
    </xf>
    <xf numFmtId="3" fontId="33" fillId="0" borderId="106" xfId="26" applyNumberFormat="1" applyFont="1" applyFill="1" applyBorder="1" applyAlignment="1">
      <alignment horizontal="right" vertical="top"/>
    </xf>
    <xf numFmtId="3" fontId="33" fillId="3" borderId="87" xfId="26" applyNumberFormat="1" applyFont="1" applyFill="1" applyBorder="1" applyAlignment="1">
      <alignment horizontal="center" vertical="center" wrapText="1"/>
    </xf>
    <xf numFmtId="3" fontId="33" fillId="3" borderId="67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6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1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1" xfId="0" applyNumberFormat="1" applyFont="1" applyFill="1" applyBorder="1" applyAlignment="1">
      <alignment horizontal="right" vertical="top"/>
    </xf>
    <xf numFmtId="3" fontId="35" fillId="12" borderId="132" xfId="0" applyNumberFormat="1" applyFont="1" applyFill="1" applyBorder="1" applyAlignment="1">
      <alignment horizontal="right" vertical="top"/>
    </xf>
    <xf numFmtId="177" fontId="35" fillId="12" borderId="133" xfId="0" applyNumberFormat="1" applyFont="1" applyFill="1" applyBorder="1" applyAlignment="1">
      <alignment horizontal="right" vertical="top"/>
    </xf>
    <xf numFmtId="3" fontId="35" fillId="0" borderId="131" xfId="0" applyNumberFormat="1" applyFont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7" fillId="12" borderId="136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0" fontId="37" fillId="12" borderId="138" xfId="0" applyFont="1" applyFill="1" applyBorder="1" applyAlignment="1">
      <alignment horizontal="right" vertical="top"/>
    </xf>
    <xf numFmtId="3" fontId="37" fillId="0" borderId="136" xfId="0" applyNumberFormat="1" applyFont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0" fontId="35" fillId="12" borderId="133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177" fontId="37" fillId="12" borderId="138" xfId="0" applyNumberFormat="1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3" fontId="37" fillId="0" borderId="140" xfId="0" applyNumberFormat="1" applyFont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0" fontId="37" fillId="0" borderId="142" xfId="0" applyFont="1" applyBorder="1" applyAlignment="1">
      <alignment horizontal="right" vertical="top"/>
    </xf>
    <xf numFmtId="177" fontId="37" fillId="12" borderId="143" xfId="0" applyNumberFormat="1" applyFont="1" applyFill="1" applyBorder="1" applyAlignment="1">
      <alignment horizontal="right" vertical="top"/>
    </xf>
    <xf numFmtId="0" fontId="39" fillId="13" borderId="130" xfId="0" applyFont="1" applyFill="1" applyBorder="1" applyAlignment="1">
      <alignment vertical="top"/>
    </xf>
    <xf numFmtId="0" fontId="39" fillId="13" borderId="130" xfId="0" applyFont="1" applyFill="1" applyBorder="1" applyAlignment="1">
      <alignment vertical="top" indent="2"/>
    </xf>
    <xf numFmtId="0" fontId="39" fillId="13" borderId="130" xfId="0" applyFont="1" applyFill="1" applyBorder="1" applyAlignment="1">
      <alignment vertical="top" indent="4"/>
    </xf>
    <xf numFmtId="0" fontId="40" fillId="13" borderId="135" xfId="0" applyFont="1" applyFill="1" applyBorder="1" applyAlignment="1">
      <alignment vertical="top" indent="6"/>
    </xf>
    <xf numFmtId="0" fontId="39" fillId="13" borderId="130" xfId="0" applyFont="1" applyFill="1" applyBorder="1" applyAlignment="1">
      <alignment vertical="top" indent="8"/>
    </xf>
    <xf numFmtId="0" fontId="40" fillId="13" borderId="135" xfId="0" applyFont="1" applyFill="1" applyBorder="1" applyAlignment="1">
      <alignment vertical="top" indent="2"/>
    </xf>
    <xf numFmtId="0" fontId="39" fillId="13" borderId="130" xfId="0" applyFont="1" applyFill="1" applyBorder="1" applyAlignment="1">
      <alignment vertical="top" indent="6"/>
    </xf>
    <xf numFmtId="0" fontId="40" fillId="13" borderId="135" xfId="0" applyFont="1" applyFill="1" applyBorder="1" applyAlignment="1">
      <alignment vertical="top" indent="4"/>
    </xf>
    <xf numFmtId="0" fontId="34" fillId="13" borderId="130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0" xfId="53" applyNumberFormat="1" applyFont="1" applyFill="1" applyBorder="1" applyAlignment="1">
      <alignment horizontal="left"/>
    </xf>
    <xf numFmtId="164" fontId="33" fillId="2" borderId="144" xfId="53" applyNumberFormat="1" applyFont="1" applyFill="1" applyBorder="1" applyAlignment="1">
      <alignment horizontal="left"/>
    </xf>
    <xf numFmtId="0" fontId="33" fillId="2" borderId="144" xfId="53" applyNumberFormat="1" applyFont="1" applyFill="1" applyBorder="1" applyAlignment="1">
      <alignment horizontal="left"/>
    </xf>
    <xf numFmtId="164" fontId="33" fillId="2" borderId="118" xfId="53" applyNumberFormat="1" applyFont="1" applyFill="1" applyBorder="1" applyAlignment="1">
      <alignment horizontal="left"/>
    </xf>
    <xf numFmtId="3" fontId="33" fillId="2" borderId="118" xfId="53" applyNumberFormat="1" applyFont="1" applyFill="1" applyBorder="1" applyAlignment="1">
      <alignment horizontal="left"/>
    </xf>
    <xf numFmtId="3" fontId="33" fillId="2" borderId="72" xfId="53" applyNumberFormat="1" applyFont="1" applyFill="1" applyBorder="1" applyAlignment="1">
      <alignment horizontal="left"/>
    </xf>
    <xf numFmtId="0" fontId="34" fillId="0" borderId="89" xfId="0" applyFont="1" applyFill="1" applyBorder="1"/>
    <xf numFmtId="0" fontId="34" fillId="0" borderId="90" xfId="0" applyFont="1" applyFill="1" applyBorder="1"/>
    <xf numFmtId="164" fontId="34" fillId="0" borderId="90" xfId="0" applyNumberFormat="1" applyFont="1" applyFill="1" applyBorder="1"/>
    <xf numFmtId="164" fontId="34" fillId="0" borderId="90" xfId="0" applyNumberFormat="1" applyFont="1" applyFill="1" applyBorder="1" applyAlignment="1">
      <alignment horizontal="right"/>
    </xf>
    <xf numFmtId="0" fontId="34" fillId="0" borderId="90" xfId="0" applyNumberFormat="1" applyFont="1" applyFill="1" applyBorder="1"/>
    <xf numFmtId="3" fontId="34" fillId="0" borderId="90" xfId="0" applyNumberFormat="1" applyFont="1" applyFill="1" applyBorder="1"/>
    <xf numFmtId="3" fontId="34" fillId="0" borderId="91" xfId="0" applyNumberFormat="1" applyFont="1" applyFill="1" applyBorder="1"/>
    <xf numFmtId="0" fontId="34" fillId="0" borderId="97" xfId="0" applyFont="1" applyFill="1" applyBorder="1"/>
    <xf numFmtId="0" fontId="34" fillId="0" borderId="98" xfId="0" applyFont="1" applyFill="1" applyBorder="1"/>
    <xf numFmtId="164" fontId="34" fillId="0" borderId="98" xfId="0" applyNumberFormat="1" applyFont="1" applyFill="1" applyBorder="1"/>
    <xf numFmtId="164" fontId="34" fillId="0" borderId="98" xfId="0" applyNumberFormat="1" applyFont="1" applyFill="1" applyBorder="1" applyAlignment="1">
      <alignment horizontal="right"/>
    </xf>
    <xf numFmtId="0" fontId="34" fillId="0" borderId="98" xfId="0" applyNumberFormat="1" applyFont="1" applyFill="1" applyBorder="1"/>
    <xf numFmtId="3" fontId="34" fillId="0" borderId="98" xfId="0" applyNumberFormat="1" applyFont="1" applyFill="1" applyBorder="1"/>
    <xf numFmtId="3" fontId="34" fillId="0" borderId="99" xfId="0" applyNumberFormat="1" applyFont="1" applyFill="1" applyBorder="1"/>
    <xf numFmtId="0" fontId="34" fillId="0" borderId="92" xfId="0" applyFont="1" applyFill="1" applyBorder="1"/>
    <xf numFmtId="0" fontId="34" fillId="0" borderId="93" xfId="0" applyFont="1" applyFill="1" applyBorder="1"/>
    <xf numFmtId="164" fontId="34" fillId="0" borderId="93" xfId="0" applyNumberFormat="1" applyFont="1" applyFill="1" applyBorder="1"/>
    <xf numFmtId="164" fontId="34" fillId="0" borderId="93" xfId="0" applyNumberFormat="1" applyFont="1" applyFill="1" applyBorder="1" applyAlignment="1">
      <alignment horizontal="right"/>
    </xf>
    <xf numFmtId="0" fontId="34" fillId="0" borderId="93" xfId="0" applyNumberFormat="1" applyFont="1" applyFill="1" applyBorder="1"/>
    <xf numFmtId="3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2" borderId="120" xfId="0" applyFont="1" applyFill="1" applyBorder="1"/>
    <xf numFmtId="3" fontId="41" fillId="2" borderId="121" xfId="0" applyNumberFormat="1" applyFont="1" applyFill="1" applyBorder="1"/>
    <xf numFmtId="9" fontId="41" fillId="2" borderId="85" xfId="0" applyNumberFormat="1" applyFont="1" applyFill="1" applyBorder="1"/>
    <xf numFmtId="3" fontId="41" fillId="2" borderId="72" xfId="0" applyNumberFormat="1" applyFont="1" applyFill="1" applyBorder="1"/>
    <xf numFmtId="9" fontId="34" fillId="0" borderId="90" xfId="0" applyNumberFormat="1" applyFont="1" applyFill="1" applyBorder="1"/>
    <xf numFmtId="9" fontId="34" fillId="0" borderId="98" xfId="0" applyNumberFormat="1" applyFont="1" applyFill="1" applyBorder="1"/>
    <xf numFmtId="9" fontId="34" fillId="0" borderId="93" xfId="0" applyNumberFormat="1" applyFont="1" applyFill="1" applyBorder="1"/>
    <xf numFmtId="3" fontId="34" fillId="0" borderId="101" xfId="0" applyNumberFormat="1" applyFont="1" applyFill="1" applyBorder="1"/>
    <xf numFmtId="9" fontId="34" fillId="0" borderId="101" xfId="0" applyNumberFormat="1" applyFont="1" applyFill="1" applyBorder="1"/>
    <xf numFmtId="3" fontId="34" fillId="0" borderId="102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89" xfId="0" applyFont="1" applyFill="1" applyBorder="1"/>
    <xf numFmtId="0" fontId="41" fillId="0" borderId="115" xfId="0" applyFont="1" applyFill="1" applyBorder="1"/>
    <xf numFmtId="0" fontId="34" fillId="5" borderId="12" xfId="0" applyFont="1" applyFill="1" applyBorder="1" applyAlignment="1">
      <alignment wrapText="1"/>
    </xf>
    <xf numFmtId="0" fontId="41" fillId="0" borderId="97" xfId="0" applyFont="1" applyFill="1" applyBorder="1"/>
    <xf numFmtId="0" fontId="41" fillId="2" borderId="144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0" xfId="79" applyFont="1" applyFill="1" applyBorder="1" applyAlignment="1">
      <alignment horizontal="left"/>
    </xf>
    <xf numFmtId="3" fontId="3" fillId="2" borderId="101" xfId="80" applyNumberFormat="1" applyFont="1" applyFill="1" applyBorder="1"/>
    <xf numFmtId="3" fontId="3" fillId="2" borderId="102" xfId="80" applyNumberFormat="1" applyFont="1" applyFill="1" applyBorder="1"/>
    <xf numFmtId="9" fontId="3" fillId="2" borderId="145" xfId="80" applyNumberFormat="1" applyFont="1" applyFill="1" applyBorder="1"/>
    <xf numFmtId="9" fontId="3" fillId="2" borderId="101" xfId="80" applyNumberFormat="1" applyFont="1" applyFill="1" applyBorder="1"/>
    <xf numFmtId="9" fontId="3" fillId="2" borderId="102" xfId="8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0" fontId="41" fillId="0" borderId="110" xfId="0" applyFont="1" applyFill="1" applyBorder="1"/>
    <xf numFmtId="0" fontId="41" fillId="0" borderId="126" xfId="0" applyFont="1" applyFill="1" applyBorder="1" applyAlignment="1">
      <alignment horizontal="left" indent="1"/>
    </xf>
    <xf numFmtId="0" fontId="41" fillId="0" borderId="109" xfId="0" applyFont="1" applyFill="1" applyBorder="1" applyAlignment="1">
      <alignment horizontal="left" indent="1"/>
    </xf>
    <xf numFmtId="9" fontId="34" fillId="0" borderId="146" xfId="0" applyNumberFormat="1" applyFont="1" applyFill="1" applyBorder="1"/>
    <xf numFmtId="9" fontId="34" fillId="0" borderId="100" xfId="0" applyNumberFormat="1" applyFont="1" applyFill="1" applyBorder="1"/>
    <xf numFmtId="9" fontId="34" fillId="0" borderId="104" xfId="0" applyNumberFormat="1" applyFont="1" applyFill="1" applyBorder="1"/>
    <xf numFmtId="3" fontId="34" fillId="0" borderId="89" xfId="0" applyNumberFormat="1" applyFont="1" applyFill="1" applyBorder="1"/>
    <xf numFmtId="3" fontId="34" fillId="0" borderId="97" xfId="0" applyNumberFormat="1" applyFont="1" applyFill="1" applyBorder="1"/>
    <xf numFmtId="3" fontId="34" fillId="0" borderId="92" xfId="0" applyNumberFormat="1" applyFont="1" applyFill="1" applyBorder="1"/>
    <xf numFmtId="9" fontId="34" fillId="0" borderId="147" xfId="0" applyNumberFormat="1" applyFont="1" applyFill="1" applyBorder="1"/>
    <xf numFmtId="9" fontId="34" fillId="0" borderId="107" xfId="0" applyNumberFormat="1" applyFont="1" applyFill="1" applyBorder="1"/>
    <xf numFmtId="9" fontId="34" fillId="0" borderId="122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0" xfId="0" applyFont="1" applyFill="1" applyBorder="1"/>
    <xf numFmtId="0" fontId="41" fillId="13" borderId="126" xfId="0" applyFont="1" applyFill="1" applyBorder="1"/>
    <xf numFmtId="0" fontId="41" fillId="13" borderId="109" xfId="0" applyFont="1" applyFill="1" applyBorder="1"/>
    <xf numFmtId="0" fontId="3" fillId="2" borderId="101" xfId="80" applyFont="1" applyFill="1" applyBorder="1"/>
    <xf numFmtId="3" fontId="34" fillId="0" borderId="147" xfId="0" applyNumberFormat="1" applyFont="1" applyFill="1" applyBorder="1"/>
    <xf numFmtId="3" fontId="34" fillId="0" borderId="107" xfId="0" applyNumberFormat="1" applyFont="1" applyFill="1" applyBorder="1"/>
    <xf numFmtId="3" fontId="34" fillId="0" borderId="122" xfId="0" applyNumberFormat="1" applyFont="1" applyFill="1" applyBorder="1"/>
    <xf numFmtId="0" fontId="34" fillId="0" borderId="110" xfId="0" applyFont="1" applyFill="1" applyBorder="1"/>
    <xf numFmtId="0" fontId="34" fillId="0" borderId="126" xfId="0" applyFont="1" applyFill="1" applyBorder="1"/>
    <xf numFmtId="0" fontId="34" fillId="0" borderId="109" xfId="0" applyFont="1" applyFill="1" applyBorder="1"/>
    <xf numFmtId="3" fontId="34" fillId="0" borderId="146" xfId="0" applyNumberFormat="1" applyFont="1" applyFill="1" applyBorder="1"/>
    <xf numFmtId="3" fontId="34" fillId="0" borderId="100" xfId="0" applyNumberFormat="1" applyFont="1" applyFill="1" applyBorder="1"/>
    <xf numFmtId="3" fontId="34" fillId="0" borderId="104" xfId="0" applyNumberFormat="1" applyFont="1" applyFill="1" applyBorder="1"/>
    <xf numFmtId="0" fontId="3" fillId="2" borderId="148" xfId="79" applyFont="1" applyFill="1" applyBorder="1" applyAlignment="1">
      <alignment horizontal="left"/>
    </xf>
    <xf numFmtId="0" fontId="3" fillId="2" borderId="149" xfId="79" applyFont="1" applyFill="1" applyBorder="1" applyAlignment="1">
      <alignment horizontal="left"/>
    </xf>
    <xf numFmtId="0" fontId="3" fillId="2" borderId="150" xfId="80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2" xfId="0" applyFont="1" applyFill="1" applyBorder="1"/>
    <xf numFmtId="0" fontId="34" fillId="0" borderId="153" xfId="0" applyFont="1" applyFill="1" applyBorder="1"/>
    <xf numFmtId="0" fontId="34" fillId="0" borderId="153" xfId="0" applyFont="1" applyFill="1" applyBorder="1" applyAlignment="1">
      <alignment horizontal="right"/>
    </xf>
    <xf numFmtId="0" fontId="34" fillId="0" borderId="153" xfId="0" applyFont="1" applyFill="1" applyBorder="1" applyAlignment="1">
      <alignment horizontal="left"/>
    </xf>
    <xf numFmtId="164" fontId="34" fillId="0" borderId="153" xfId="0" applyNumberFormat="1" applyFont="1" applyFill="1" applyBorder="1"/>
    <xf numFmtId="165" fontId="34" fillId="0" borderId="153" xfId="0" applyNumberFormat="1" applyFont="1" applyFill="1" applyBorder="1"/>
    <xf numFmtId="9" fontId="34" fillId="0" borderId="153" xfId="0" applyNumberFormat="1" applyFont="1" applyFill="1" applyBorder="1"/>
    <xf numFmtId="9" fontId="34" fillId="0" borderId="154" xfId="0" applyNumberFormat="1" applyFont="1" applyFill="1" applyBorder="1"/>
    <xf numFmtId="0" fontId="34" fillId="0" borderId="155" xfId="0" applyFont="1" applyFill="1" applyBorder="1"/>
    <xf numFmtId="0" fontId="34" fillId="0" borderId="156" xfId="0" applyFont="1" applyFill="1" applyBorder="1"/>
    <xf numFmtId="0" fontId="34" fillId="0" borderId="156" xfId="0" applyFont="1" applyFill="1" applyBorder="1" applyAlignment="1">
      <alignment horizontal="right"/>
    </xf>
    <xf numFmtId="0" fontId="34" fillId="0" borderId="156" xfId="0" applyFont="1" applyFill="1" applyBorder="1" applyAlignment="1">
      <alignment horizontal="left"/>
    </xf>
    <xf numFmtId="164" fontId="34" fillId="0" borderId="156" xfId="0" applyNumberFormat="1" applyFont="1" applyFill="1" applyBorder="1"/>
    <xf numFmtId="165" fontId="34" fillId="0" borderId="156" xfId="0" applyNumberFormat="1" applyFont="1" applyFill="1" applyBorder="1"/>
    <xf numFmtId="9" fontId="34" fillId="0" borderId="156" xfId="0" applyNumberFormat="1" applyFont="1" applyFill="1" applyBorder="1"/>
    <xf numFmtId="9" fontId="34" fillId="0" borderId="157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3" xfId="0" applyNumberFormat="1" applyFont="1" applyFill="1" applyBorder="1"/>
    <xf numFmtId="3" fontId="34" fillId="0" borderId="154" xfId="0" applyNumberFormat="1" applyFont="1" applyFill="1" applyBorder="1"/>
    <xf numFmtId="3" fontId="34" fillId="0" borderId="156" xfId="0" applyNumberFormat="1" applyFont="1" applyFill="1" applyBorder="1"/>
    <xf numFmtId="3" fontId="34" fillId="0" borderId="157" xfId="0" applyNumberFormat="1" applyFont="1" applyFill="1" applyBorder="1"/>
    <xf numFmtId="3" fontId="34" fillId="0" borderId="159" xfId="0" applyNumberFormat="1" applyFont="1" applyFill="1" applyBorder="1"/>
    <xf numFmtId="9" fontId="34" fillId="0" borderId="159" xfId="0" applyNumberFormat="1" applyFont="1" applyFill="1" applyBorder="1"/>
    <xf numFmtId="3" fontId="34" fillId="0" borderId="160" xfId="0" applyNumberFormat="1" applyFont="1" applyFill="1" applyBorder="1"/>
    <xf numFmtId="0" fontId="41" fillId="0" borderId="27" xfId="0" applyFont="1" applyFill="1" applyBorder="1"/>
    <xf numFmtId="0" fontId="41" fillId="0" borderId="152" xfId="0" applyFont="1" applyFill="1" applyBorder="1"/>
    <xf numFmtId="0" fontId="41" fillId="0" borderId="158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3" xfId="0" applyNumberFormat="1" applyFont="1" applyFill="1" applyBorder="1" applyAlignment="1">
      <alignment horizontal="right"/>
    </xf>
    <xf numFmtId="164" fontId="34" fillId="0" borderId="156" xfId="0" applyNumberFormat="1" applyFont="1" applyFill="1" applyBorder="1" applyAlignment="1">
      <alignment horizontal="right"/>
    </xf>
    <xf numFmtId="0" fontId="34" fillId="2" borderId="72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3" xfId="0" applyNumberFormat="1" applyBorder="1"/>
    <xf numFmtId="9" fontId="0" fillId="0" borderId="153" xfId="0" applyNumberFormat="1" applyBorder="1"/>
    <xf numFmtId="9" fontId="0" fillId="0" borderId="154" xfId="0" applyNumberFormat="1" applyBorder="1"/>
    <xf numFmtId="0" fontId="66" fillId="4" borderId="152" xfId="0" applyFont="1" applyFill="1" applyBorder="1" applyAlignment="1">
      <alignment horizontal="left"/>
    </xf>
    <xf numFmtId="169" fontId="66" fillId="4" borderId="153" xfId="0" applyNumberFormat="1" applyFont="1" applyFill="1" applyBorder="1"/>
    <xf numFmtId="9" fontId="66" fillId="4" borderId="153" xfId="0" applyNumberFormat="1" applyFont="1" applyFill="1" applyBorder="1"/>
    <xf numFmtId="9" fontId="66" fillId="4" borderId="154" xfId="0" applyNumberFormat="1" applyFont="1" applyFill="1" applyBorder="1"/>
    <xf numFmtId="169" fontId="0" fillId="0" borderId="156" xfId="0" applyNumberFormat="1" applyBorder="1"/>
    <xf numFmtId="9" fontId="0" fillId="0" borderId="156" xfId="0" applyNumberFormat="1" applyBorder="1"/>
    <xf numFmtId="9" fontId="0" fillId="0" borderId="157" xfId="0" applyNumberFormat="1" applyBorder="1"/>
    <xf numFmtId="0" fontId="66" fillId="0" borderId="152" xfId="0" applyFont="1" applyBorder="1" applyAlignment="1">
      <alignment horizontal="left" indent="1"/>
    </xf>
    <xf numFmtId="0" fontId="66" fillId="0" borderId="155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3" xfId="0" applyNumberFormat="1" applyFont="1" applyFill="1" applyBorder="1"/>
    <xf numFmtId="169" fontId="34" fillId="0" borderId="154" xfId="0" applyNumberFormat="1" applyFont="1" applyFill="1" applyBorder="1"/>
    <xf numFmtId="169" fontId="34" fillId="0" borderId="156" xfId="0" applyNumberFormat="1" applyFont="1" applyFill="1" applyBorder="1"/>
    <xf numFmtId="169" fontId="34" fillId="0" borderId="157" xfId="0" applyNumberFormat="1" applyFont="1" applyFill="1" applyBorder="1"/>
    <xf numFmtId="0" fontId="41" fillId="0" borderId="155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62" xfId="0" applyNumberFormat="1" applyFont="1" applyBorder="1" applyAlignment="1">
      <alignment horizontal="right"/>
    </xf>
    <xf numFmtId="166" fontId="69" fillId="0" borderId="162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3" fontId="5" fillId="0" borderId="162" xfId="0" applyNumberFormat="1" applyFont="1" applyBorder="1" applyAlignment="1">
      <alignment horizontal="right"/>
    </xf>
    <xf numFmtId="166" fontId="5" fillId="0" borderId="162" xfId="0" applyNumberFormat="1" applyFont="1" applyBorder="1" applyAlignment="1">
      <alignment horizontal="right"/>
    </xf>
    <xf numFmtId="166" fontId="5" fillId="0" borderId="163" xfId="0" applyNumberFormat="1" applyFont="1" applyBorder="1" applyAlignment="1">
      <alignment horizontal="right"/>
    </xf>
    <xf numFmtId="178" fontId="5" fillId="0" borderId="162" xfId="0" applyNumberFormat="1" applyFont="1" applyBorder="1" applyAlignment="1">
      <alignment horizontal="right"/>
    </xf>
    <xf numFmtId="4" fontId="5" fillId="0" borderId="162" xfId="0" applyNumberFormat="1" applyFont="1" applyBorder="1" applyAlignment="1">
      <alignment horizontal="right"/>
    </xf>
    <xf numFmtId="3" fontId="5" fillId="0" borderId="162" xfId="0" applyNumberFormat="1" applyFont="1" applyBorder="1"/>
    <xf numFmtId="166" fontId="70" fillId="0" borderId="163" xfId="0" applyNumberFormat="1" applyFont="1" applyBorder="1" applyAlignment="1">
      <alignment horizontal="right"/>
    </xf>
    <xf numFmtId="3" fontId="69" fillId="0" borderId="162" xfId="0" applyNumberFormat="1" applyFont="1" applyBorder="1"/>
    <xf numFmtId="166" fontId="69" fillId="0" borderId="162" xfId="0" applyNumberFormat="1" applyFont="1" applyBorder="1"/>
    <xf numFmtId="166" fontId="69" fillId="0" borderId="163" xfId="0" applyNumberFormat="1" applyFont="1" applyBorder="1"/>
    <xf numFmtId="166" fontId="69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3" fontId="34" fillId="0" borderId="162" xfId="0" applyNumberFormat="1" applyFont="1" applyBorder="1"/>
    <xf numFmtId="166" fontId="34" fillId="0" borderId="162" xfId="0" applyNumberFormat="1" applyFont="1" applyBorder="1"/>
    <xf numFmtId="166" fontId="34" fillId="0" borderId="163" xfId="0" applyNumberFormat="1" applyFont="1" applyBorder="1"/>
    <xf numFmtId="0" fontId="5" fillId="0" borderId="162" xfId="0" applyFont="1" applyBorder="1"/>
    <xf numFmtId="3" fontId="34" fillId="0" borderId="162" xfId="0" applyNumberFormat="1" applyFont="1" applyBorder="1" applyAlignment="1">
      <alignment horizontal="right"/>
    </xf>
    <xf numFmtId="166" fontId="34" fillId="0" borderId="19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49" fontId="3" fillId="0" borderId="164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7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69" fillId="0" borderId="2" xfId="0" applyNumberFormat="1" applyFont="1" applyBorder="1" applyAlignment="1">
      <alignment horizontal="right"/>
    </xf>
    <xf numFmtId="166" fontId="69" fillId="0" borderId="2" xfId="0" applyNumberFormat="1" applyFont="1" applyBorder="1" applyAlignment="1">
      <alignment horizontal="right"/>
    </xf>
    <xf numFmtId="166" fontId="69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63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64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2" xfId="0" applyNumberFormat="1" applyFont="1" applyBorder="1"/>
    <xf numFmtId="9" fontId="34" fillId="0" borderId="0" xfId="0" applyNumberFormat="1" applyFont="1" applyBorder="1"/>
    <xf numFmtId="3" fontId="34" fillId="0" borderId="161" xfId="0" applyNumberFormat="1" applyFont="1" applyBorder="1"/>
    <xf numFmtId="3" fontId="34" fillId="0" borderId="18" xfId="0" applyNumberFormat="1" applyFont="1" applyBorder="1"/>
    <xf numFmtId="3" fontId="34" fillId="0" borderId="68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7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4" xfId="76" applyNumberFormat="1" applyFont="1" applyFill="1" applyBorder="1" applyAlignment="1">
      <alignment horizontal="center" vertical="center"/>
    </xf>
    <xf numFmtId="3" fontId="33" fillId="2" borderId="118" xfId="76" applyNumberFormat="1" applyFont="1" applyFill="1" applyBorder="1" applyAlignment="1">
      <alignment horizontal="center" vertical="center"/>
    </xf>
    <xf numFmtId="0" fontId="31" fillId="0" borderId="22" xfId="76" applyFont="1" applyFill="1" applyBorder="1"/>
    <xf numFmtId="0" fontId="31" fillId="0" borderId="57" xfId="76" applyFont="1" applyFill="1" applyBorder="1"/>
    <xf numFmtId="0" fontId="33" fillId="2" borderId="159" xfId="76" applyNumberFormat="1" applyFont="1" applyFill="1" applyBorder="1" applyAlignment="1">
      <alignment horizontal="left"/>
    </xf>
    <xf numFmtId="0" fontId="33" fillId="2" borderId="166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  <xf numFmtId="3" fontId="31" fillId="0" borderId="30" xfId="76" applyNumberFormat="1" applyFont="1" applyFill="1" applyBorder="1"/>
    <xf numFmtId="9" fontId="31" fillId="0" borderId="57" xfId="76" applyNumberFormat="1" applyFont="1" applyFill="1" applyBorder="1"/>
    <xf numFmtId="0" fontId="33" fillId="2" borderId="165" xfId="76" applyNumberFormat="1" applyFont="1" applyFill="1" applyBorder="1" applyAlignment="1">
      <alignment horizontal="left"/>
    </xf>
    <xf numFmtId="0" fontId="33" fillId="2" borderId="160" xfId="76" applyNumberFormat="1" applyFont="1" applyFill="1" applyBorder="1" applyAlignment="1">
      <alignment horizontal="left"/>
    </xf>
    <xf numFmtId="3" fontId="31" fillId="0" borderId="2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0.73752607819665861</c:v>
                </c:pt>
                <c:pt idx="1">
                  <c:v>0.7501979368824585</c:v>
                </c:pt>
                <c:pt idx="2">
                  <c:v>0.7256944180428847</c:v>
                </c:pt>
                <c:pt idx="3">
                  <c:v>0.74434866774033626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4701024"/>
        <c:axId val="-69469939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1.1555995836068933</c:v>
                </c:pt>
                <c:pt idx="1">
                  <c:v>1.1555995836068933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94698304"/>
        <c:axId val="-694702656"/>
      </c:scatterChart>
      <c:catAx>
        <c:axId val="-694701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694699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946993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694701024"/>
        <c:crosses val="autoZero"/>
        <c:crossBetween val="between"/>
      </c:valAx>
      <c:valAx>
        <c:axId val="-69469830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694702656"/>
        <c:crosses val="max"/>
        <c:crossBetween val="midCat"/>
      </c:valAx>
      <c:valAx>
        <c:axId val="-69470265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69469830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ALOS!$E$33:$E$36</c:f>
              <c:numCache>
                <c:formatCode>0%</c:formatCode>
                <c:ptCount val="4"/>
                <c:pt idx="0">
                  <c:v>0.92139737991266379</c:v>
                </c:pt>
                <c:pt idx="1">
                  <c:v>0.92069214131218458</c:v>
                </c:pt>
                <c:pt idx="2">
                  <c:v>0.91183633706770584</c:v>
                </c:pt>
                <c:pt idx="3">
                  <c:v>0.90073658365485798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4694496"/>
        <c:axId val="-69469667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31883344"/>
        <c:axId val="-831896400"/>
      </c:scatterChart>
      <c:catAx>
        <c:axId val="-694694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694696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9469667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694694496"/>
        <c:crosses val="autoZero"/>
        <c:crossBetween val="between"/>
      </c:valAx>
      <c:valAx>
        <c:axId val="-83188334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831896400"/>
        <c:crosses val="max"/>
        <c:crossBetween val="midCat"/>
      </c:valAx>
      <c:valAx>
        <c:axId val="-83189640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83188334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1" totalsRowShown="0" headerRowDxfId="112" tableBorderDxfId="111">
  <autoFilter ref="A7:S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53" totalsRowShown="0">
  <autoFilter ref="C3:S53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7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1357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2956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7" t="s">
        <v>2957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3006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3515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3538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3545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3787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3788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4271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4412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4978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27458.783042270661</v>
      </c>
      <c r="D4" s="280">
        <f ca="1">IF(ISERROR(VLOOKUP("Náklady celkem",INDIRECT("HI!$A:$G"),5,0)),0,VLOOKUP("Náklady celkem",INDIRECT("HI!$A:$G"),5,0))</f>
        <v>28060.131259999995</v>
      </c>
      <c r="E4" s="281">
        <f ca="1">IF(C4=0,0,D4/C4)</f>
        <v>1.0219000316512064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1311.6666770324707</v>
      </c>
      <c r="D7" s="288">
        <f>IF(ISERROR(HI!E5),"",HI!E5)</f>
        <v>1301.2507300000002</v>
      </c>
      <c r="E7" s="285">
        <f t="shared" ref="E7:E15" si="0">IF(C7=0,0,D7/C7)</f>
        <v>0.9920589985132231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0.99223111485658666</v>
      </c>
      <c r="E8" s="285">
        <f t="shared" si="0"/>
        <v>1.1024790165073184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0.34407894736842104</v>
      </c>
      <c r="E9" s="285">
        <f>IF(C9=0,0,D9/C9)</f>
        <v>1.1469298245614035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0.72760317751292047</v>
      </c>
      <c r="E11" s="285">
        <f t="shared" si="0"/>
        <v>1.2126719625215341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0.88729587599319382</v>
      </c>
      <c r="E12" s="285">
        <f t="shared" si="0"/>
        <v>1.1091198449914923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6468.8838267211904</v>
      </c>
      <c r="D15" s="288">
        <f>IF(ISERROR(HI!E6),"",HI!E6)</f>
        <v>6919.9479999999985</v>
      </c>
      <c r="E15" s="285">
        <f t="shared" si="0"/>
        <v>1.0697282847182361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16420.79639428711</v>
      </c>
      <c r="D16" s="284">
        <f ca="1">IF(ISERROR(VLOOKUP("Osobní náklady (Kč) *",INDIRECT("HI!$A:$G"),5,0)),0,VLOOKUP("Osobní náklady (Kč) *",INDIRECT("HI!$A:$G"),5,0))</f>
        <v>16163.052380000001</v>
      </c>
      <c r="E16" s="285">
        <f ca="1">IF(C16=0,0,D16/C16)</f>
        <v>0.98430380548553786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31731.358250000001</v>
      </c>
      <c r="D18" s="303">
        <f ca="1">IF(ISERROR(VLOOKUP("Výnosy celkem",INDIRECT("HI!$A:$G"),5,0)),0,VLOOKUP("Výnosy celkem",INDIRECT("HI!$A:$G"),5,0))</f>
        <v>20886.521570000001</v>
      </c>
      <c r="E18" s="304">
        <f t="shared" ref="E18:E31" ca="1" si="1">IF(C18=0,0,D18/C18)</f>
        <v>0.65822967316566094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4599.2982500000007</v>
      </c>
      <c r="D19" s="284">
        <f ca="1">IF(ISERROR(VLOOKUP("Ambulance *",INDIRECT("HI!$A:$G"),5,0)),0,VLOOKUP("Ambulance *",INDIRECT("HI!$A:$G"),5,0))</f>
        <v>4521.5815700000012</v>
      </c>
      <c r="E19" s="285">
        <f t="shared" ca="1" si="1"/>
        <v>0.98310249177687059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0.98310249177687059</v>
      </c>
      <c r="E20" s="285">
        <f t="shared" si="1"/>
        <v>0.98310249177687059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0.98962200307905568</v>
      </c>
      <c r="E21" s="285">
        <f t="shared" si="1"/>
        <v>0.98962200307905568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>
        <f>IF(ISERROR(VLOOKUP("Ambulantní péče ve vyjmenovaných odbornostech (§9) *",'ZV Vykáz.-A'!$A:$AB,10,0)),"",VLOOKUP("Ambulantní péče ve vyjmenovaných odbornostech (§9) *",'ZV Vykáz.-A'!$A:$AB,10,0))</f>
        <v>0.46202977091177816</v>
      </c>
      <c r="E22" s="285">
        <f>IF(OR(C22=0,D22=""),0,IF(C22="","",D22/C22))</f>
        <v>0.46202977091177816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0.81000622117289967</v>
      </c>
      <c r="E23" s="285">
        <f t="shared" si="1"/>
        <v>0.95294849549752902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27132.06</v>
      </c>
      <c r="D24" s="284">
        <f ca="1">IF(ISERROR(VLOOKUP("Hospitalizace *",INDIRECT("HI!$A:$G"),5,0)),0,VLOOKUP("Hospitalizace *",INDIRECT("HI!$A:$G"),5,0))</f>
        <v>16364.939999999999</v>
      </c>
      <c r="E24" s="285">
        <f ca="1">IF(C24=0,0,D24/C24)</f>
        <v>0.60315877231585058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0.60315877231585058</v>
      </c>
      <c r="E25" s="285">
        <f t="shared" si="1"/>
        <v>0.60315877231585058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0.60315877231585058</v>
      </c>
      <c r="E26" s="285">
        <f t="shared" si="1"/>
        <v>0.60315877231585058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0.78044596912521436</v>
      </c>
      <c r="E29" s="285">
        <f t="shared" si="1"/>
        <v>0.82152207276338363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0.90073658365485798</v>
      </c>
      <c r="E30" s="285">
        <f t="shared" si="1"/>
        <v>0.90073658365485798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0.15631754463170111</v>
      </c>
      <c r="D31" s="289">
        <f>IF(ISERROR(VLOOKUP("Celkem:",'ZV Vyžád.'!$A:$M,7,0)),"",VLOOKUP("Celkem:",'ZV Vyžád.'!$A:$M,7,0))</f>
        <v>1.0482089780485824</v>
      </c>
      <c r="E31" s="285">
        <f t="shared" si="1"/>
        <v>6.7056387081709969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2017</v>
      </c>
      <c r="D3" s="11"/>
      <c r="E3" s="518">
        <v>2018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1424.6815499999998</v>
      </c>
      <c r="C5" s="33">
        <v>1350.73829</v>
      </c>
      <c r="D5" s="12"/>
      <c r="E5" s="226">
        <v>1301.2507300000002</v>
      </c>
      <c r="F5" s="32">
        <v>1311.6666770324707</v>
      </c>
      <c r="G5" s="225">
        <f>E5-F5</f>
        <v>-10.415947032470513</v>
      </c>
      <c r="H5" s="231">
        <f>IF(F5&lt;0.00000001,"",E5/F5)</f>
        <v>0.9920589985132231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6599.1530400000011</v>
      </c>
      <c r="C6" s="35">
        <v>6679.5682800000004</v>
      </c>
      <c r="D6" s="12"/>
      <c r="E6" s="227">
        <v>6919.9479999999985</v>
      </c>
      <c r="F6" s="34">
        <v>6468.8838267211904</v>
      </c>
      <c r="G6" s="228">
        <f>E6-F6</f>
        <v>451.06417327880808</v>
      </c>
      <c r="H6" s="232">
        <f>IF(F6&lt;0.00000001,"",E6/F6)</f>
        <v>1.0697282847182361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13661.142530000001</v>
      </c>
      <c r="C7" s="35">
        <v>14773.614370000001</v>
      </c>
      <c r="D7" s="12"/>
      <c r="E7" s="227">
        <v>16163.052380000001</v>
      </c>
      <c r="F7" s="34">
        <v>16420.79639428711</v>
      </c>
      <c r="G7" s="228">
        <f>E7-F7</f>
        <v>-257.74401428710917</v>
      </c>
      <c r="H7" s="232">
        <f>IF(F7&lt;0.00000001,"",E7/F7)</f>
        <v>0.98430380548553786</v>
      </c>
    </row>
    <row r="8" spans="1:10" ht="14.4" customHeight="1" thickBot="1" x14ac:dyDescent="0.35">
      <c r="A8" s="1" t="s">
        <v>96</v>
      </c>
      <c r="B8" s="15">
        <v>3179.8605199999929</v>
      </c>
      <c r="C8" s="37">
        <v>3023.9435500000027</v>
      </c>
      <c r="D8" s="12"/>
      <c r="E8" s="229">
        <v>3675.880149999999</v>
      </c>
      <c r="F8" s="36">
        <v>3257.4361442298905</v>
      </c>
      <c r="G8" s="230">
        <f>E8-F8</f>
        <v>418.44400577010856</v>
      </c>
      <c r="H8" s="233">
        <f>IF(F8&lt;0.00000001,"",E8/F8)</f>
        <v>1.1284580839785074</v>
      </c>
    </row>
    <row r="9" spans="1:10" ht="14.4" customHeight="1" thickBot="1" x14ac:dyDescent="0.35">
      <c r="A9" s="2" t="s">
        <v>97</v>
      </c>
      <c r="B9" s="3">
        <v>24864.837639999998</v>
      </c>
      <c r="C9" s="39">
        <v>25827.864490000007</v>
      </c>
      <c r="D9" s="12"/>
      <c r="E9" s="3">
        <v>28060.131259999995</v>
      </c>
      <c r="F9" s="38">
        <v>27458.783042270661</v>
      </c>
      <c r="G9" s="38">
        <f>E9-F9</f>
        <v>601.34821772933356</v>
      </c>
      <c r="H9" s="234">
        <f>IF(F9&lt;0.00000001,"",E9/F9)</f>
        <v>1.0219000316512064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4346.6806499999993</v>
      </c>
      <c r="C11" s="33">
        <f>IF(ISERROR(VLOOKUP("Celkem:",'ZV Vykáz.-A'!A:H,5,0)),0,VLOOKUP("Celkem:",'ZV Vykáz.-A'!A:H,5,0)/1000)</f>
        <v>4599.2982500000007</v>
      </c>
      <c r="D11" s="12"/>
      <c r="E11" s="226">
        <f>IF(ISERROR(VLOOKUP("Celkem:",'ZV Vykáz.-A'!A:H,8,0)),0,VLOOKUP("Celkem:",'ZV Vykáz.-A'!A:H,8,0)/1000)</f>
        <v>4521.5815700000012</v>
      </c>
      <c r="F11" s="32">
        <f>C11</f>
        <v>4599.2982500000007</v>
      </c>
      <c r="G11" s="225">
        <f>E11-F11</f>
        <v>-77.716679999999542</v>
      </c>
      <c r="H11" s="231">
        <f>IF(F11&lt;0.00000001,"",E11/F11)</f>
        <v>0.98310249177687059</v>
      </c>
      <c r="I11" s="225">
        <f>E11-B11</f>
        <v>174.90092000000186</v>
      </c>
      <c r="J11" s="231">
        <f>IF(B11&lt;0.00000001,"",E11/B11)</f>
        <v>1.0402378122717624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25651.26</v>
      </c>
      <c r="C12" s="37">
        <f>IF(ISERROR(VLOOKUP("Celkem",CaseMix!A:D,3,0)),0,VLOOKUP("Celkem",CaseMix!A:D,3,0)*30)</f>
        <v>27132.06</v>
      </c>
      <c r="D12" s="12"/>
      <c r="E12" s="229">
        <f>IF(ISERROR(VLOOKUP("Celkem",CaseMix!A:D,4,0)),0,VLOOKUP("Celkem",CaseMix!A:D,4,0)*30)</f>
        <v>16364.939999999999</v>
      </c>
      <c r="F12" s="36">
        <f>C12</f>
        <v>27132.06</v>
      </c>
      <c r="G12" s="230">
        <f>E12-F12</f>
        <v>-10767.120000000003</v>
      </c>
      <c r="H12" s="233">
        <f>IF(F12&lt;0.00000001,"",E12/F12)</f>
        <v>0.60315877231585058</v>
      </c>
      <c r="I12" s="230">
        <f>E12-B12</f>
        <v>-9286.32</v>
      </c>
      <c r="J12" s="233">
        <f>IF(B12&lt;0.00000001,"",E12/B12)</f>
        <v>0.63797801745411331</v>
      </c>
    </row>
    <row r="13" spans="1:10" ht="14.4" customHeight="1" thickBot="1" x14ac:dyDescent="0.35">
      <c r="A13" s="4" t="s">
        <v>100</v>
      </c>
      <c r="B13" s="9">
        <f>SUM(B11:B12)</f>
        <v>29997.940649999997</v>
      </c>
      <c r="C13" s="41">
        <f>SUM(C11:C12)</f>
        <v>31731.358250000001</v>
      </c>
      <c r="D13" s="12"/>
      <c r="E13" s="9">
        <f>SUM(E11:E12)</f>
        <v>20886.521570000001</v>
      </c>
      <c r="F13" s="40">
        <f>SUM(F11:F12)</f>
        <v>31731.358250000001</v>
      </c>
      <c r="G13" s="40">
        <f>E13-F13</f>
        <v>-10844.83668</v>
      </c>
      <c r="H13" s="235">
        <f>IF(F13&lt;0.00000001,"",E13/F13)</f>
        <v>0.65822967316566094</v>
      </c>
      <c r="I13" s="40">
        <f>SUM(I11:I12)</f>
        <v>-9111.4190799999978</v>
      </c>
      <c r="J13" s="235">
        <f>IF(B13&lt;0.00000001,"",E13/B13)</f>
        <v>0.6962651807900021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1.2064402383928052</v>
      </c>
      <c r="C15" s="43">
        <f>IF(C9=0,"",C13/C9)</f>
        <v>1.2285707268708066</v>
      </c>
      <c r="D15" s="12"/>
      <c r="E15" s="10">
        <f>IF(E9=0,"",E13/E9)</f>
        <v>0.74434867664977578</v>
      </c>
      <c r="F15" s="42">
        <f>IF(F9=0,"",F13/F9)</f>
        <v>1.1555995836068933</v>
      </c>
      <c r="G15" s="42">
        <f>IF(ISERROR(F15-E15),"",E15-F15)</f>
        <v>-0.41125090695711752</v>
      </c>
      <c r="H15" s="236">
        <f>IF(ISERROR(F15-E15),"",IF(F15&lt;0.00000001,"",E15/F15))</f>
        <v>0.64412335138309029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302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0.73752607819665861</v>
      </c>
      <c r="C4" s="323">
        <f t="shared" ref="C4:M4" si="0">(C10+C8)/C6</f>
        <v>0.7501979368824585</v>
      </c>
      <c r="D4" s="323">
        <f t="shared" si="0"/>
        <v>0.7256944180428847</v>
      </c>
      <c r="E4" s="323">
        <f t="shared" si="0"/>
        <v>0.74434866774033626</v>
      </c>
      <c r="F4" s="323">
        <f t="shared" si="0"/>
        <v>0.16113899390219716</v>
      </c>
      <c r="G4" s="323">
        <f t="shared" si="0"/>
        <v>0.16113899390219716</v>
      </c>
      <c r="H4" s="323">
        <f t="shared" si="0"/>
        <v>0.16113899390219716</v>
      </c>
      <c r="I4" s="323">
        <f t="shared" si="0"/>
        <v>0.16113899390219716</v>
      </c>
      <c r="J4" s="323">
        <f t="shared" si="0"/>
        <v>0.16113899390219716</v>
      </c>
      <c r="K4" s="323">
        <f t="shared" si="0"/>
        <v>0.16113899390219716</v>
      </c>
      <c r="L4" s="323">
        <f t="shared" si="0"/>
        <v>0.16113899390219716</v>
      </c>
      <c r="M4" s="323">
        <f t="shared" si="0"/>
        <v>0.16113899390219716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7039.0219999999999</v>
      </c>
      <c r="C5" s="323">
        <f>IF(ISERROR(VLOOKUP($A5,'Man Tab'!$A:$Q,COLUMN()+2,0)),0,VLOOKUP($A5,'Man Tab'!$A:$Q,COLUMN()+2,0))</f>
        <v>6836.0323399999997</v>
      </c>
      <c r="D5" s="323">
        <f>IF(ISERROR(VLOOKUP($A5,'Man Tab'!$A:$Q,COLUMN()+2,0)),0,VLOOKUP($A5,'Man Tab'!$A:$Q,COLUMN()+2,0))</f>
        <v>7001.7642400000204</v>
      </c>
      <c r="E5" s="323">
        <f>IF(ISERROR(VLOOKUP($A5,'Man Tab'!$A:$Q,COLUMN()+2,0)),0,VLOOKUP($A5,'Man Tab'!$A:$Q,COLUMN()+2,0))</f>
        <v>7183.31268000003</v>
      </c>
      <c r="F5" s="323">
        <f>IF(ISERROR(VLOOKUP($A5,'Man Tab'!$A:$Q,COLUMN()+2,0)),0,VLOOKUP($A5,'Man Tab'!$A:$Q,COLUMN()+2,0))</f>
        <v>0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7039.0219999999999</v>
      </c>
      <c r="C6" s="325">
        <f t="shared" ref="C6:M6" si="1">C5+B6</f>
        <v>13875.054339999999</v>
      </c>
      <c r="D6" s="325">
        <f t="shared" si="1"/>
        <v>20876.818580000021</v>
      </c>
      <c r="E6" s="325">
        <f t="shared" si="1"/>
        <v>28060.131260000053</v>
      </c>
      <c r="F6" s="325">
        <f t="shared" si="1"/>
        <v>28060.131260000053</v>
      </c>
      <c r="G6" s="325">
        <f t="shared" si="1"/>
        <v>28060.131260000053</v>
      </c>
      <c r="H6" s="325">
        <f t="shared" si="1"/>
        <v>28060.131260000053</v>
      </c>
      <c r="I6" s="325">
        <f t="shared" si="1"/>
        <v>28060.131260000053</v>
      </c>
      <c r="J6" s="325">
        <f t="shared" si="1"/>
        <v>28060.131260000053</v>
      </c>
      <c r="K6" s="325">
        <f t="shared" si="1"/>
        <v>28060.131260000053</v>
      </c>
      <c r="L6" s="325">
        <f t="shared" si="1"/>
        <v>28060.131260000053</v>
      </c>
      <c r="M6" s="325">
        <f t="shared" si="1"/>
        <v>28060.131260000053</v>
      </c>
    </row>
    <row r="7" spans="1:13" ht="14.4" customHeight="1" x14ac:dyDescent="0.3">
      <c r="A7" s="324" t="s">
        <v>125</v>
      </c>
      <c r="B7" s="324">
        <v>129.85400000000001</v>
      </c>
      <c r="C7" s="324">
        <v>269.23500000000001</v>
      </c>
      <c r="D7" s="324">
        <v>390.94099999999997</v>
      </c>
      <c r="E7" s="324">
        <v>545.49800000000005</v>
      </c>
      <c r="F7" s="324"/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3895.6200000000003</v>
      </c>
      <c r="C8" s="325">
        <f t="shared" ref="C8:M8" si="2">C7*30</f>
        <v>8077.05</v>
      </c>
      <c r="D8" s="325">
        <f t="shared" si="2"/>
        <v>11728.23</v>
      </c>
      <c r="E8" s="325">
        <f t="shared" si="2"/>
        <v>16364.940000000002</v>
      </c>
      <c r="F8" s="325">
        <f t="shared" si="2"/>
        <v>0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1295842.29</v>
      </c>
      <c r="C9" s="324">
        <v>1036144.8500000003</v>
      </c>
      <c r="D9" s="324">
        <v>1089973.57</v>
      </c>
      <c r="E9" s="324">
        <v>1099620.6099999999</v>
      </c>
      <c r="F9" s="324">
        <v>0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1295.84229</v>
      </c>
      <c r="C10" s="325">
        <f t="shared" ref="C10:M10" si="3">C9/1000+B10</f>
        <v>2331.9871400000002</v>
      </c>
      <c r="D10" s="325">
        <f t="shared" si="3"/>
        <v>3421.9607100000003</v>
      </c>
      <c r="E10" s="325">
        <f t="shared" si="3"/>
        <v>4521.5813200000002</v>
      </c>
      <c r="F10" s="325">
        <f t="shared" si="3"/>
        <v>4521.5813200000002</v>
      </c>
      <c r="G10" s="325">
        <f t="shared" si="3"/>
        <v>4521.5813200000002</v>
      </c>
      <c r="H10" s="325">
        <f t="shared" si="3"/>
        <v>4521.5813200000002</v>
      </c>
      <c r="I10" s="325">
        <f t="shared" si="3"/>
        <v>4521.5813200000002</v>
      </c>
      <c r="J10" s="325">
        <f t="shared" si="3"/>
        <v>4521.5813200000002</v>
      </c>
      <c r="K10" s="325">
        <f t="shared" si="3"/>
        <v>4521.5813200000002</v>
      </c>
      <c r="L10" s="325">
        <f t="shared" si="3"/>
        <v>4521.5813200000002</v>
      </c>
      <c r="M10" s="325">
        <f t="shared" si="3"/>
        <v>4521.5813200000002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4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1.1555995836068933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1.1555995836068933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2018</v>
      </c>
      <c r="C4" s="257" t="s">
        <v>30</v>
      </c>
      <c r="D4" s="406" t="s">
        <v>303</v>
      </c>
      <c r="E4" s="406" t="s">
        <v>304</v>
      </c>
      <c r="F4" s="406" t="s">
        <v>305</v>
      </c>
      <c r="G4" s="406" t="s">
        <v>306</v>
      </c>
      <c r="H4" s="406" t="s">
        <v>307</v>
      </c>
      <c r="I4" s="406" t="s">
        <v>308</v>
      </c>
      <c r="J4" s="406" t="s">
        <v>309</v>
      </c>
      <c r="K4" s="406" t="s">
        <v>310</v>
      </c>
      <c r="L4" s="406" t="s">
        <v>311</v>
      </c>
      <c r="M4" s="406" t="s">
        <v>312</v>
      </c>
      <c r="N4" s="406" t="s">
        <v>313</v>
      </c>
      <c r="O4" s="406" t="s">
        <v>314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3935</v>
      </c>
      <c r="C7" s="56">
        <v>327.91666666666703</v>
      </c>
      <c r="D7" s="56">
        <v>388.13393000000002</v>
      </c>
      <c r="E7" s="56">
        <v>276.70393999999999</v>
      </c>
      <c r="F7" s="56">
        <v>298.80398000000099</v>
      </c>
      <c r="G7" s="56">
        <v>337.60888000000102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1301.25073</v>
      </c>
      <c r="Q7" s="185">
        <v>0.99205900635300004</v>
      </c>
    </row>
    <row r="8" spans="1:17" ht="14.4" customHeight="1" x14ac:dyDescent="0.3">
      <c r="A8" s="19" t="s">
        <v>36</v>
      </c>
      <c r="B8" s="55">
        <v>739.93636001350501</v>
      </c>
      <c r="C8" s="56">
        <v>61.661363334458002</v>
      </c>
      <c r="D8" s="56">
        <v>103.49</v>
      </c>
      <c r="E8" s="56">
        <v>72.849999999999994</v>
      </c>
      <c r="F8" s="56">
        <v>107.65</v>
      </c>
      <c r="G8" s="56">
        <v>94.32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378.31000000000103</v>
      </c>
      <c r="Q8" s="185">
        <v>1.533821097775</v>
      </c>
    </row>
    <row r="9" spans="1:17" ht="14.4" customHeight="1" x14ac:dyDescent="0.3">
      <c r="A9" s="19" t="s">
        <v>37</v>
      </c>
      <c r="B9" s="55">
        <v>19406.6513231801</v>
      </c>
      <c r="C9" s="56">
        <v>1617.22094359834</v>
      </c>
      <c r="D9" s="56">
        <v>1620.7182700000001</v>
      </c>
      <c r="E9" s="56">
        <v>1914.2202299999999</v>
      </c>
      <c r="F9" s="56">
        <v>1601.6249700000001</v>
      </c>
      <c r="G9" s="56">
        <v>1783.38453000001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6919.9480000000103</v>
      </c>
      <c r="Q9" s="185">
        <v>1.0697282933709999</v>
      </c>
    </row>
    <row r="10" spans="1:17" ht="14.4" customHeight="1" x14ac:dyDescent="0.3">
      <c r="A10" s="19" t="s">
        <v>38</v>
      </c>
      <c r="B10" s="55">
        <v>651.29158233915496</v>
      </c>
      <c r="C10" s="56">
        <v>54.274298528262001</v>
      </c>
      <c r="D10" s="56">
        <v>51.203060000000001</v>
      </c>
      <c r="E10" s="56">
        <v>48.816319999999997</v>
      </c>
      <c r="F10" s="56">
        <v>52.055239999999998</v>
      </c>
      <c r="G10" s="56">
        <v>56.346240000000002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208.42086</v>
      </c>
      <c r="Q10" s="185">
        <v>0.96003479386900004</v>
      </c>
    </row>
    <row r="11" spans="1:17" ht="14.4" customHeight="1" x14ac:dyDescent="0.3">
      <c r="A11" s="19" t="s">
        <v>39</v>
      </c>
      <c r="B11" s="55">
        <v>463.25970124326</v>
      </c>
      <c r="C11" s="56">
        <v>38.604975103605</v>
      </c>
      <c r="D11" s="56">
        <v>50.207389999999997</v>
      </c>
      <c r="E11" s="56">
        <v>47.700580000000002</v>
      </c>
      <c r="F11" s="56">
        <v>55.678939999999997</v>
      </c>
      <c r="G11" s="56">
        <v>38.603549999999998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192.19046</v>
      </c>
      <c r="Q11" s="185">
        <v>1.2445964508730001</v>
      </c>
    </row>
    <row r="12" spans="1:17" ht="14.4" customHeight="1" x14ac:dyDescent="0.3">
      <c r="A12" s="19" t="s">
        <v>40</v>
      </c>
      <c r="B12" s="55">
        <v>32.28534570939</v>
      </c>
      <c r="C12" s="56">
        <v>2.690445475782</v>
      </c>
      <c r="D12" s="56">
        <v>6.1203000000000003</v>
      </c>
      <c r="E12" s="56">
        <v>0.48632999999999998</v>
      </c>
      <c r="F12" s="56">
        <v>9.5572999999999997</v>
      </c>
      <c r="G12" s="56">
        <v>27.006139999999998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43.170070000000003</v>
      </c>
      <c r="Q12" s="185">
        <v>4.0114239805810001</v>
      </c>
    </row>
    <row r="13" spans="1:17" ht="14.4" customHeight="1" x14ac:dyDescent="0.3">
      <c r="A13" s="19" t="s">
        <v>41</v>
      </c>
      <c r="B13" s="55">
        <v>517.02279916911903</v>
      </c>
      <c r="C13" s="56">
        <v>43.085233264092999</v>
      </c>
      <c r="D13" s="56">
        <v>46.327109999999998</v>
      </c>
      <c r="E13" s="56">
        <v>45.848210000000002</v>
      </c>
      <c r="F13" s="56">
        <v>62.51258</v>
      </c>
      <c r="G13" s="56">
        <v>55.279449999999997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209.96735000000001</v>
      </c>
      <c r="Q13" s="185">
        <v>1.2183254800600001</v>
      </c>
    </row>
    <row r="14" spans="1:17" ht="14.4" customHeight="1" x14ac:dyDescent="0.3">
      <c r="A14" s="19" t="s">
        <v>42</v>
      </c>
      <c r="B14" s="55">
        <v>1215.0030350255799</v>
      </c>
      <c r="C14" s="56">
        <v>101.250252918798</v>
      </c>
      <c r="D14" s="56">
        <v>125.66800000000001</v>
      </c>
      <c r="E14" s="56">
        <v>117.011</v>
      </c>
      <c r="F14" s="56">
        <v>116.943</v>
      </c>
      <c r="G14" s="56">
        <v>89.816999999999993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449.43900000000099</v>
      </c>
      <c r="Q14" s="185">
        <v>1.1097231538779999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297.93072610660801</v>
      </c>
      <c r="C17" s="56">
        <v>24.827560508884002</v>
      </c>
      <c r="D17" s="56">
        <v>114.30529</v>
      </c>
      <c r="E17" s="56">
        <v>2.9783400000000002</v>
      </c>
      <c r="F17" s="56">
        <v>28.306699999999999</v>
      </c>
      <c r="G17" s="56">
        <v>61.933680000000003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207.52401</v>
      </c>
      <c r="Q17" s="185">
        <v>2.0896536524970002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</v>
      </c>
      <c r="E18" s="56">
        <v>0.82499999999999996</v>
      </c>
      <c r="F18" s="56">
        <v>0</v>
      </c>
      <c r="G18" s="56">
        <v>13.96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14.785</v>
      </c>
      <c r="Q18" s="185" t="s">
        <v>329</v>
      </c>
    </row>
    <row r="19" spans="1:17" ht="14.4" customHeight="1" x14ac:dyDescent="0.3">
      <c r="A19" s="19" t="s">
        <v>47</v>
      </c>
      <c r="B19" s="55">
        <v>1639.7142903363399</v>
      </c>
      <c r="C19" s="56">
        <v>136.642857528028</v>
      </c>
      <c r="D19" s="56">
        <v>118.2784</v>
      </c>
      <c r="E19" s="56">
        <v>95.893140000000002</v>
      </c>
      <c r="F19" s="56">
        <v>130.30794</v>
      </c>
      <c r="G19" s="56">
        <v>115.7516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460.23108000000099</v>
      </c>
      <c r="Q19" s="185">
        <v>0.84203281518999995</v>
      </c>
    </row>
    <row r="20" spans="1:17" ht="14.4" customHeight="1" x14ac:dyDescent="0.3">
      <c r="A20" s="19" t="s">
        <v>48</v>
      </c>
      <c r="B20" s="55">
        <v>49262.3893382268</v>
      </c>
      <c r="C20" s="56">
        <v>4105.1991115189003</v>
      </c>
      <c r="D20" s="56">
        <v>4045.7696799999999</v>
      </c>
      <c r="E20" s="56">
        <v>3823.9577300000001</v>
      </c>
      <c r="F20" s="56">
        <v>4169.6329800000103</v>
      </c>
      <c r="G20" s="56">
        <v>4123.6919900000203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16163.052379999999</v>
      </c>
      <c r="Q20" s="185">
        <v>0.98430380238100001</v>
      </c>
    </row>
    <row r="21" spans="1:17" ht="14.4" customHeight="1" x14ac:dyDescent="0.3">
      <c r="A21" s="20" t="s">
        <v>49</v>
      </c>
      <c r="B21" s="55">
        <v>4210.2917715902704</v>
      </c>
      <c r="C21" s="56">
        <v>350.857647632522</v>
      </c>
      <c r="D21" s="56">
        <v>368.36099999999999</v>
      </c>
      <c r="E21" s="56">
        <v>368.36</v>
      </c>
      <c r="F21" s="56">
        <v>363.09900000000101</v>
      </c>
      <c r="G21" s="56">
        <v>363.09900000000198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1462.9190000000001</v>
      </c>
      <c r="Q21" s="185">
        <v>1.0423878529299999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0</v>
      </c>
      <c r="E22" s="56">
        <v>13.92952</v>
      </c>
      <c r="F22" s="56">
        <v>4.5617000000000001</v>
      </c>
      <c r="G22" s="56">
        <v>12.314170000000001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30.805389999999999</v>
      </c>
      <c r="Q22" s="185" t="s">
        <v>329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5.5728245783680004</v>
      </c>
      <c r="C24" s="56">
        <v>0.46440204819800002</v>
      </c>
      <c r="D24" s="56">
        <v>0.43956999999899998</v>
      </c>
      <c r="E24" s="56">
        <v>6.452000000001</v>
      </c>
      <c r="F24" s="56">
        <v>1.0299100000000001</v>
      </c>
      <c r="G24" s="56">
        <v>10.196449999999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18.117930000000001</v>
      </c>
      <c r="Q24" s="185"/>
    </row>
    <row r="25" spans="1:17" ht="14.4" customHeight="1" x14ac:dyDescent="0.3">
      <c r="A25" s="21" t="s">
        <v>53</v>
      </c>
      <c r="B25" s="58">
        <v>82376.349097518498</v>
      </c>
      <c r="C25" s="59">
        <v>6864.6957581265397</v>
      </c>
      <c r="D25" s="59">
        <v>7039.0219999999999</v>
      </c>
      <c r="E25" s="59">
        <v>6836.0323399999997</v>
      </c>
      <c r="F25" s="59">
        <v>7001.7642400000204</v>
      </c>
      <c r="G25" s="59">
        <v>7183.31268000003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28060.1312600001</v>
      </c>
      <c r="Q25" s="186">
        <v>1.0219000320139999</v>
      </c>
    </row>
    <row r="26" spans="1:17" ht="14.4" customHeight="1" x14ac:dyDescent="0.3">
      <c r="A26" s="19" t="s">
        <v>54</v>
      </c>
      <c r="B26" s="55">
        <v>7483.4331913085698</v>
      </c>
      <c r="C26" s="56">
        <v>623.61943260904798</v>
      </c>
      <c r="D26" s="56">
        <v>687.36055999999996</v>
      </c>
      <c r="E26" s="56">
        <v>647.25585999999998</v>
      </c>
      <c r="F26" s="56">
        <v>676.14584000000002</v>
      </c>
      <c r="G26" s="56">
        <v>732.67206999999996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2743.43433</v>
      </c>
      <c r="Q26" s="185">
        <v>1.0998030956639999</v>
      </c>
    </row>
    <row r="27" spans="1:17" ht="14.4" customHeight="1" x14ac:dyDescent="0.3">
      <c r="A27" s="22" t="s">
        <v>55</v>
      </c>
      <c r="B27" s="58">
        <v>89859.782288827104</v>
      </c>
      <c r="C27" s="59">
        <v>7488.3151907355896</v>
      </c>
      <c r="D27" s="59">
        <v>7726.38256</v>
      </c>
      <c r="E27" s="59">
        <v>7483.2882</v>
      </c>
      <c r="F27" s="59">
        <v>7677.9100800000197</v>
      </c>
      <c r="G27" s="59">
        <v>7915.9847500000296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30803.5655900001</v>
      </c>
      <c r="Q27" s="186">
        <v>1.028387721583</v>
      </c>
    </row>
    <row r="28" spans="1:17" ht="14.4" customHeight="1" x14ac:dyDescent="0.3">
      <c r="A28" s="20" t="s">
        <v>56</v>
      </c>
      <c r="B28" s="55">
        <v>720.20442538484303</v>
      </c>
      <c r="C28" s="56">
        <v>60.017035448736003</v>
      </c>
      <c r="D28" s="56">
        <v>30.9739</v>
      </c>
      <c r="E28" s="56">
        <v>49.308799999999998</v>
      </c>
      <c r="F28" s="56">
        <v>115.65147</v>
      </c>
      <c r="G28" s="56">
        <v>63.962679999999999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259.89684999999997</v>
      </c>
      <c r="Q28" s="185">
        <v>1.0825961664749999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1.7989999999999999</v>
      </c>
      <c r="F31" s="62">
        <v>8.4094999999999995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10.208500000000001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327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319</v>
      </c>
      <c r="G4" s="536" t="s">
        <v>64</v>
      </c>
      <c r="H4" s="259" t="s">
        <v>182</v>
      </c>
      <c r="I4" s="534" t="s">
        <v>65</v>
      </c>
      <c r="J4" s="536" t="s">
        <v>321</v>
      </c>
      <c r="K4" s="537" t="s">
        <v>322</v>
      </c>
    </row>
    <row r="5" spans="1:11" ht="42" thickBot="1" x14ac:dyDescent="0.35">
      <c r="A5" s="103"/>
      <c r="B5" s="28" t="s">
        <v>315</v>
      </c>
      <c r="C5" s="29" t="s">
        <v>316</v>
      </c>
      <c r="D5" s="30" t="s">
        <v>317</v>
      </c>
      <c r="E5" s="30" t="s">
        <v>318</v>
      </c>
      <c r="F5" s="535"/>
      <c r="G5" s="535"/>
      <c r="H5" s="29" t="s">
        <v>320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79894.475238146493</v>
      </c>
      <c r="C6" s="701">
        <v>80530.307769999999</v>
      </c>
      <c r="D6" s="702">
        <v>635.832531853521</v>
      </c>
      <c r="E6" s="703">
        <v>1.007958404257</v>
      </c>
      <c r="F6" s="701">
        <v>82376.349097518498</v>
      </c>
      <c r="G6" s="702">
        <v>27458.783032506199</v>
      </c>
      <c r="H6" s="704">
        <v>7183.31268000003</v>
      </c>
      <c r="I6" s="701">
        <v>28060.1312600001</v>
      </c>
      <c r="J6" s="702">
        <v>601.34822749388695</v>
      </c>
      <c r="K6" s="705">
        <v>0.34063334400400003</v>
      </c>
    </row>
    <row r="7" spans="1:11" ht="14.4" customHeight="1" thickBot="1" x14ac:dyDescent="0.35">
      <c r="A7" s="720" t="s">
        <v>332</v>
      </c>
      <c r="B7" s="701">
        <v>29111.463259156299</v>
      </c>
      <c r="C7" s="701">
        <v>26412.660159999999</v>
      </c>
      <c r="D7" s="702">
        <v>-2698.80309915629</v>
      </c>
      <c r="E7" s="703">
        <v>0.90729414474500003</v>
      </c>
      <c r="F7" s="701">
        <v>26960.450146680101</v>
      </c>
      <c r="G7" s="702">
        <v>8986.8167155600295</v>
      </c>
      <c r="H7" s="704">
        <v>2482.3658400000099</v>
      </c>
      <c r="I7" s="701">
        <v>9704.4962400000204</v>
      </c>
      <c r="J7" s="702">
        <v>717.67952443998399</v>
      </c>
      <c r="K7" s="705">
        <v>0.35995304926999999</v>
      </c>
    </row>
    <row r="8" spans="1:11" ht="14.4" customHeight="1" thickBot="1" x14ac:dyDescent="0.35">
      <c r="A8" s="721" t="s">
        <v>333</v>
      </c>
      <c r="B8" s="701">
        <v>27879.099641836299</v>
      </c>
      <c r="C8" s="701">
        <v>25193.744159999998</v>
      </c>
      <c r="D8" s="702">
        <v>-2685.35548183632</v>
      </c>
      <c r="E8" s="703">
        <v>0.90367854355599997</v>
      </c>
      <c r="F8" s="701">
        <v>25745.447111654499</v>
      </c>
      <c r="G8" s="702">
        <v>8581.8157038848403</v>
      </c>
      <c r="H8" s="704">
        <v>2392.5488400000099</v>
      </c>
      <c r="I8" s="701">
        <v>9255.0572400000201</v>
      </c>
      <c r="J8" s="702">
        <v>673.24153611517397</v>
      </c>
      <c r="K8" s="705">
        <v>0.359483259306</v>
      </c>
    </row>
    <row r="9" spans="1:11" ht="14.4" customHeight="1" thickBot="1" x14ac:dyDescent="0.35">
      <c r="A9" s="722" t="s">
        <v>334</v>
      </c>
      <c r="B9" s="706">
        <v>0</v>
      </c>
      <c r="C9" s="706">
        <v>-1.2199999999999999E-3</v>
      </c>
      <c r="D9" s="707">
        <v>-1.2199999999999999E-3</v>
      </c>
      <c r="E9" s="708" t="s">
        <v>329</v>
      </c>
      <c r="F9" s="706">
        <v>0</v>
      </c>
      <c r="G9" s="707">
        <v>0</v>
      </c>
      <c r="H9" s="709">
        <v>5.0000000000000301E-5</v>
      </c>
      <c r="I9" s="706">
        <v>7.6999999899999996E-4</v>
      </c>
      <c r="J9" s="707">
        <v>7.6999999899999996E-4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-1.2199999999999999E-3</v>
      </c>
      <c r="D10" s="702">
        <v>-1.2199999999999999E-3</v>
      </c>
      <c r="E10" s="711" t="s">
        <v>329</v>
      </c>
      <c r="F10" s="701">
        <v>0</v>
      </c>
      <c r="G10" s="702">
        <v>0</v>
      </c>
      <c r="H10" s="704">
        <v>5.0000000000000301E-5</v>
      </c>
      <c r="I10" s="701">
        <v>7.6999999899999996E-4</v>
      </c>
      <c r="J10" s="702">
        <v>7.6999999899999996E-4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4052.8731345278002</v>
      </c>
      <c r="C11" s="706">
        <v>3626.6493</v>
      </c>
      <c r="D11" s="707">
        <v>-426.22383452779798</v>
      </c>
      <c r="E11" s="713">
        <v>0.89483415335700001</v>
      </c>
      <c r="F11" s="706">
        <v>3935</v>
      </c>
      <c r="G11" s="707">
        <v>1311.6666666666699</v>
      </c>
      <c r="H11" s="709">
        <v>337.60888000000102</v>
      </c>
      <c r="I11" s="706">
        <v>1301.25073</v>
      </c>
      <c r="J11" s="707">
        <v>-10.415936666664001</v>
      </c>
      <c r="K11" s="714">
        <v>0.33068633545100001</v>
      </c>
    </row>
    <row r="12" spans="1:11" ht="14.4" customHeight="1" thickBot="1" x14ac:dyDescent="0.35">
      <c r="A12" s="723" t="s">
        <v>337</v>
      </c>
      <c r="B12" s="701">
        <v>2769.9977167705201</v>
      </c>
      <c r="C12" s="701">
        <v>2609.16282</v>
      </c>
      <c r="D12" s="702">
        <v>-160.83489677052199</v>
      </c>
      <c r="E12" s="703">
        <v>0.94193681251100003</v>
      </c>
      <c r="F12" s="701">
        <v>2770</v>
      </c>
      <c r="G12" s="702">
        <v>923.33333333333303</v>
      </c>
      <c r="H12" s="704">
        <v>281.97912000000099</v>
      </c>
      <c r="I12" s="701">
        <v>1022.83843</v>
      </c>
      <c r="J12" s="702">
        <v>99.505096666667995</v>
      </c>
      <c r="K12" s="705">
        <v>0.36925575090200002</v>
      </c>
    </row>
    <row r="13" spans="1:11" ht="14.4" customHeight="1" thickBot="1" x14ac:dyDescent="0.35">
      <c r="A13" s="723" t="s">
        <v>338</v>
      </c>
      <c r="B13" s="701">
        <v>60</v>
      </c>
      <c r="C13" s="701">
        <v>55.83381</v>
      </c>
      <c r="D13" s="702">
        <v>-4.1661900000000003</v>
      </c>
      <c r="E13" s="703">
        <v>0.93056349999999999</v>
      </c>
      <c r="F13" s="701">
        <v>65</v>
      </c>
      <c r="G13" s="702">
        <v>21.666666666666</v>
      </c>
      <c r="H13" s="704">
        <v>2.2288199999999998</v>
      </c>
      <c r="I13" s="701">
        <v>24.278020000000001</v>
      </c>
      <c r="J13" s="702">
        <v>2.6113533333330001</v>
      </c>
      <c r="K13" s="705">
        <v>0.37350800000000001</v>
      </c>
    </row>
    <row r="14" spans="1:11" ht="14.4" customHeight="1" thickBot="1" x14ac:dyDescent="0.35">
      <c r="A14" s="723" t="s">
        <v>339</v>
      </c>
      <c r="B14" s="701">
        <v>10</v>
      </c>
      <c r="C14" s="701">
        <v>16.613949999999999</v>
      </c>
      <c r="D14" s="702">
        <v>6.61395</v>
      </c>
      <c r="E14" s="703">
        <v>1.661395</v>
      </c>
      <c r="F14" s="701">
        <v>20</v>
      </c>
      <c r="G14" s="702">
        <v>6.6666666666659999</v>
      </c>
      <c r="H14" s="704">
        <v>1.3327100000000001</v>
      </c>
      <c r="I14" s="701">
        <v>8.5312800000000006</v>
      </c>
      <c r="J14" s="702">
        <v>1.8646133333329999</v>
      </c>
      <c r="K14" s="705">
        <v>0.426564</v>
      </c>
    </row>
    <row r="15" spans="1:11" ht="14.4" customHeight="1" thickBot="1" x14ac:dyDescent="0.35">
      <c r="A15" s="723" t="s">
        <v>340</v>
      </c>
      <c r="B15" s="701">
        <v>0</v>
      </c>
      <c r="C15" s="701">
        <v>8.5053800000000006</v>
      </c>
      <c r="D15" s="702">
        <v>8.5053800000000006</v>
      </c>
      <c r="E15" s="711" t="s">
        <v>341</v>
      </c>
      <c r="F15" s="701">
        <v>10</v>
      </c>
      <c r="G15" s="702">
        <v>3.333333333333</v>
      </c>
      <c r="H15" s="704">
        <v>0</v>
      </c>
      <c r="I15" s="701">
        <v>0</v>
      </c>
      <c r="J15" s="702">
        <v>-3.333333333333</v>
      </c>
      <c r="K15" s="705">
        <v>0</v>
      </c>
    </row>
    <row r="16" spans="1:11" ht="14.4" customHeight="1" thickBot="1" x14ac:dyDescent="0.35">
      <c r="A16" s="723" t="s">
        <v>342</v>
      </c>
      <c r="B16" s="701">
        <v>35</v>
      </c>
      <c r="C16" s="701">
        <v>4.3053999999999997</v>
      </c>
      <c r="D16" s="702">
        <v>-30.694600000000001</v>
      </c>
      <c r="E16" s="703">
        <v>0.123011428571</v>
      </c>
      <c r="F16" s="701">
        <v>10</v>
      </c>
      <c r="G16" s="702">
        <v>3.333333333333</v>
      </c>
      <c r="H16" s="704">
        <v>0</v>
      </c>
      <c r="I16" s="701">
        <v>21.527000000000001</v>
      </c>
      <c r="J16" s="702">
        <v>18.193666666666001</v>
      </c>
      <c r="K16" s="705">
        <v>2.1526999999999998</v>
      </c>
    </row>
    <row r="17" spans="1:11" ht="14.4" customHeight="1" thickBot="1" x14ac:dyDescent="0.35">
      <c r="A17" s="723" t="s">
        <v>343</v>
      </c>
      <c r="B17" s="701">
        <v>130</v>
      </c>
      <c r="C17" s="701">
        <v>72.616690000000006</v>
      </c>
      <c r="D17" s="702">
        <v>-57.383310000000002</v>
      </c>
      <c r="E17" s="703">
        <v>0.55858992307599997</v>
      </c>
      <c r="F17" s="701">
        <v>75</v>
      </c>
      <c r="G17" s="702">
        <v>25</v>
      </c>
      <c r="H17" s="704">
        <v>16.228850000000001</v>
      </c>
      <c r="I17" s="701">
        <v>37.431269999999998</v>
      </c>
      <c r="J17" s="702">
        <v>12.43127</v>
      </c>
      <c r="K17" s="705">
        <v>0.49908360000000002</v>
      </c>
    </row>
    <row r="18" spans="1:11" ht="14.4" customHeight="1" thickBot="1" x14ac:dyDescent="0.35">
      <c r="A18" s="723" t="s">
        <v>344</v>
      </c>
      <c r="B18" s="701">
        <v>110</v>
      </c>
      <c r="C18" s="701">
        <v>0</v>
      </c>
      <c r="D18" s="702">
        <v>-110</v>
      </c>
      <c r="E18" s="703">
        <v>0</v>
      </c>
      <c r="F18" s="701">
        <v>95</v>
      </c>
      <c r="G18" s="702">
        <v>31.666666666666</v>
      </c>
      <c r="H18" s="704">
        <v>0</v>
      </c>
      <c r="I18" s="701">
        <v>27.749040000000001</v>
      </c>
      <c r="J18" s="702">
        <v>-3.917626666666</v>
      </c>
      <c r="K18" s="705">
        <v>0.29209515789399998</v>
      </c>
    </row>
    <row r="19" spans="1:11" ht="14.4" customHeight="1" thickBot="1" x14ac:dyDescent="0.35">
      <c r="A19" s="723" t="s">
        <v>345</v>
      </c>
      <c r="B19" s="701">
        <v>600</v>
      </c>
      <c r="C19" s="701">
        <v>280.67711000000003</v>
      </c>
      <c r="D19" s="702">
        <v>-319.32288999999997</v>
      </c>
      <c r="E19" s="703">
        <v>0.46779518333300002</v>
      </c>
      <c r="F19" s="701">
        <v>280</v>
      </c>
      <c r="G19" s="702">
        <v>93.333333333333002</v>
      </c>
      <c r="H19" s="704">
        <v>0</v>
      </c>
      <c r="I19" s="701">
        <v>0</v>
      </c>
      <c r="J19" s="702">
        <v>-93.333333333333002</v>
      </c>
      <c r="K19" s="705">
        <v>0</v>
      </c>
    </row>
    <row r="20" spans="1:11" ht="14.4" customHeight="1" thickBot="1" x14ac:dyDescent="0.35">
      <c r="A20" s="723" t="s">
        <v>346</v>
      </c>
      <c r="B20" s="701">
        <v>239.87541775727601</v>
      </c>
      <c r="C20" s="701">
        <v>377.30730999999997</v>
      </c>
      <c r="D20" s="702">
        <v>137.43189224272399</v>
      </c>
      <c r="E20" s="703">
        <v>1.572930288262</v>
      </c>
      <c r="F20" s="701">
        <v>390</v>
      </c>
      <c r="G20" s="702">
        <v>130</v>
      </c>
      <c r="H20" s="704">
        <v>28.152480000000001</v>
      </c>
      <c r="I20" s="701">
        <v>126.78404999999999</v>
      </c>
      <c r="J20" s="702">
        <v>-3.2159499999990002</v>
      </c>
      <c r="K20" s="705">
        <v>0.325087307692</v>
      </c>
    </row>
    <row r="21" spans="1:11" ht="14.4" customHeight="1" thickBot="1" x14ac:dyDescent="0.35">
      <c r="A21" s="723" t="s">
        <v>347</v>
      </c>
      <c r="B21" s="701">
        <v>3</v>
      </c>
      <c r="C21" s="701">
        <v>114.34595</v>
      </c>
      <c r="D21" s="702">
        <v>111.34595</v>
      </c>
      <c r="E21" s="703">
        <v>38.115316666665997</v>
      </c>
      <c r="F21" s="701">
        <v>130</v>
      </c>
      <c r="G21" s="702">
        <v>43.333333333333002</v>
      </c>
      <c r="H21" s="704">
        <v>0</v>
      </c>
      <c r="I21" s="701">
        <v>4.4520999999999997</v>
      </c>
      <c r="J21" s="702">
        <v>-38.881233333333</v>
      </c>
      <c r="K21" s="705">
        <v>3.4246923076000003E-2</v>
      </c>
    </row>
    <row r="22" spans="1:11" ht="14.4" customHeight="1" thickBot="1" x14ac:dyDescent="0.35">
      <c r="A22" s="723" t="s">
        <v>348</v>
      </c>
      <c r="B22" s="701">
        <v>95</v>
      </c>
      <c r="C22" s="701">
        <v>87.280879999999996</v>
      </c>
      <c r="D22" s="702">
        <v>-7.7191200000000002</v>
      </c>
      <c r="E22" s="703">
        <v>0.91874610526300005</v>
      </c>
      <c r="F22" s="701">
        <v>90</v>
      </c>
      <c r="G22" s="702">
        <v>30</v>
      </c>
      <c r="H22" s="704">
        <v>7.6868999999999996</v>
      </c>
      <c r="I22" s="701">
        <v>27.65954</v>
      </c>
      <c r="J22" s="702">
        <v>-2.3404599999990001</v>
      </c>
      <c r="K22" s="705">
        <v>0.30732822222200001</v>
      </c>
    </row>
    <row r="23" spans="1:11" ht="14.4" customHeight="1" thickBot="1" x14ac:dyDescent="0.35">
      <c r="A23" s="722" t="s">
        <v>349</v>
      </c>
      <c r="B23" s="706">
        <v>619.38781780363104</v>
      </c>
      <c r="C23" s="706">
        <v>748.67499999999995</v>
      </c>
      <c r="D23" s="707">
        <v>129.287182196369</v>
      </c>
      <c r="E23" s="713">
        <v>1.208733815035</v>
      </c>
      <c r="F23" s="706">
        <v>739.93636001350501</v>
      </c>
      <c r="G23" s="707">
        <v>246.64545333783499</v>
      </c>
      <c r="H23" s="709">
        <v>94.32</v>
      </c>
      <c r="I23" s="706">
        <v>378.31000000000103</v>
      </c>
      <c r="J23" s="707">
        <v>131.664546662166</v>
      </c>
      <c r="K23" s="714">
        <v>0.51127369925800004</v>
      </c>
    </row>
    <row r="24" spans="1:11" ht="14.4" customHeight="1" thickBot="1" x14ac:dyDescent="0.35">
      <c r="A24" s="723" t="s">
        <v>350</v>
      </c>
      <c r="B24" s="701">
        <v>549.44812663361301</v>
      </c>
      <c r="C24" s="701">
        <v>666.245</v>
      </c>
      <c r="D24" s="702">
        <v>116.796873366387</v>
      </c>
      <c r="E24" s="703">
        <v>1.2125712468650001</v>
      </c>
      <c r="F24" s="701">
        <v>658.18826043407398</v>
      </c>
      <c r="G24" s="702">
        <v>219.396086811358</v>
      </c>
      <c r="H24" s="704">
        <v>88.25</v>
      </c>
      <c r="I24" s="701">
        <v>354.090000000001</v>
      </c>
      <c r="J24" s="702">
        <v>134.69391318864299</v>
      </c>
      <c r="K24" s="705">
        <v>0.53797677850699999</v>
      </c>
    </row>
    <row r="25" spans="1:11" ht="14.4" customHeight="1" thickBot="1" x14ac:dyDescent="0.35">
      <c r="A25" s="723" t="s">
        <v>351</v>
      </c>
      <c r="B25" s="701">
        <v>69.939691170016999</v>
      </c>
      <c r="C25" s="701">
        <v>82.43</v>
      </c>
      <c r="D25" s="702">
        <v>12.490308829982</v>
      </c>
      <c r="E25" s="703">
        <v>1.1785868456240001</v>
      </c>
      <c r="F25" s="701">
        <v>81.748099579430999</v>
      </c>
      <c r="G25" s="702">
        <v>27.249366526477001</v>
      </c>
      <c r="H25" s="704">
        <v>6.07</v>
      </c>
      <c r="I25" s="701">
        <v>24.22</v>
      </c>
      <c r="J25" s="702">
        <v>-3.0293665264770002</v>
      </c>
      <c r="K25" s="705">
        <v>0.296276000599</v>
      </c>
    </row>
    <row r="26" spans="1:11" ht="14.4" customHeight="1" thickBot="1" x14ac:dyDescent="0.35">
      <c r="A26" s="722" t="s">
        <v>352</v>
      </c>
      <c r="B26" s="706">
        <v>21502.654513754798</v>
      </c>
      <c r="C26" s="706">
        <v>19132.507079999999</v>
      </c>
      <c r="D26" s="707">
        <v>-2370.1474337548102</v>
      </c>
      <c r="E26" s="713">
        <v>0.88977419358900001</v>
      </c>
      <c r="F26" s="706">
        <v>19406.6513231801</v>
      </c>
      <c r="G26" s="707">
        <v>6468.88377439337</v>
      </c>
      <c r="H26" s="709">
        <v>1783.38453000001</v>
      </c>
      <c r="I26" s="706">
        <v>6919.9480000000103</v>
      </c>
      <c r="J26" s="707">
        <v>451.06422560664799</v>
      </c>
      <c r="K26" s="714">
        <v>0.35657609778999999</v>
      </c>
    </row>
    <row r="27" spans="1:11" ht="14.4" customHeight="1" thickBot="1" x14ac:dyDescent="0.35">
      <c r="A27" s="723" t="s">
        <v>353</v>
      </c>
      <c r="B27" s="701">
        <v>599.85479411578501</v>
      </c>
      <c r="C27" s="701">
        <v>474.73140000000001</v>
      </c>
      <c r="D27" s="702">
        <v>-125.123394115785</v>
      </c>
      <c r="E27" s="703">
        <v>0.791410529109</v>
      </c>
      <c r="F27" s="701">
        <v>600.25510216267196</v>
      </c>
      <c r="G27" s="702">
        <v>200.085034054224</v>
      </c>
      <c r="H27" s="704">
        <v>25.047000000000001</v>
      </c>
      <c r="I27" s="701">
        <v>168.48544999999999</v>
      </c>
      <c r="J27" s="702">
        <v>-31.599584054223001</v>
      </c>
      <c r="K27" s="705">
        <v>0.28068974239900002</v>
      </c>
    </row>
    <row r="28" spans="1:11" ht="14.4" customHeight="1" thickBot="1" x14ac:dyDescent="0.35">
      <c r="A28" s="723" t="s">
        <v>354</v>
      </c>
      <c r="B28" s="701">
        <v>17.848298185349002</v>
      </c>
      <c r="C28" s="701">
        <v>24.331679999999999</v>
      </c>
      <c r="D28" s="702">
        <v>6.4833818146509996</v>
      </c>
      <c r="E28" s="703">
        <v>1.363249299587</v>
      </c>
      <c r="F28" s="701">
        <v>25</v>
      </c>
      <c r="G28" s="702">
        <v>8.333333333333</v>
      </c>
      <c r="H28" s="704">
        <v>3.27624</v>
      </c>
      <c r="I28" s="701">
        <v>10.5458</v>
      </c>
      <c r="J28" s="702">
        <v>2.2124666666659998</v>
      </c>
      <c r="K28" s="705">
        <v>0.42183199999999998</v>
      </c>
    </row>
    <row r="29" spans="1:11" ht="14.4" customHeight="1" thickBot="1" x14ac:dyDescent="0.35">
      <c r="A29" s="723" t="s">
        <v>355</v>
      </c>
      <c r="B29" s="701">
        <v>2</v>
      </c>
      <c r="C29" s="701">
        <v>0</v>
      </c>
      <c r="D29" s="702">
        <v>-2</v>
      </c>
      <c r="E29" s="703">
        <v>0</v>
      </c>
      <c r="F29" s="701">
        <v>2</v>
      </c>
      <c r="G29" s="702">
        <v>0.66666666666600005</v>
      </c>
      <c r="H29" s="704">
        <v>0</v>
      </c>
      <c r="I29" s="701">
        <v>0</v>
      </c>
      <c r="J29" s="702">
        <v>-0.66666666666600005</v>
      </c>
      <c r="K29" s="705">
        <v>0</v>
      </c>
    </row>
    <row r="30" spans="1:11" ht="14.4" customHeight="1" thickBot="1" x14ac:dyDescent="0.35">
      <c r="A30" s="723" t="s">
        <v>356</v>
      </c>
      <c r="B30" s="701">
        <v>218</v>
      </c>
      <c r="C30" s="701">
        <v>182.20596</v>
      </c>
      <c r="D30" s="702">
        <v>-35.794039999999001</v>
      </c>
      <c r="E30" s="703">
        <v>0.83580715596300004</v>
      </c>
      <c r="F30" s="701">
        <v>190</v>
      </c>
      <c r="G30" s="702">
        <v>63.333333333333002</v>
      </c>
      <c r="H30" s="704">
        <v>12.41746</v>
      </c>
      <c r="I30" s="701">
        <v>55.73151</v>
      </c>
      <c r="J30" s="702">
        <v>-7.6018233333329999</v>
      </c>
      <c r="K30" s="705">
        <v>0.29332373684200003</v>
      </c>
    </row>
    <row r="31" spans="1:11" ht="14.4" customHeight="1" thickBot="1" x14ac:dyDescent="0.35">
      <c r="A31" s="723" t="s">
        <v>357</v>
      </c>
      <c r="B31" s="701">
        <v>1375.09189107477</v>
      </c>
      <c r="C31" s="701">
        <v>1581.4257399999999</v>
      </c>
      <c r="D31" s="702">
        <v>206.33384892523301</v>
      </c>
      <c r="E31" s="703">
        <v>1.1500509531500001</v>
      </c>
      <c r="F31" s="701">
        <v>1590</v>
      </c>
      <c r="G31" s="702">
        <v>530</v>
      </c>
      <c r="H31" s="704">
        <v>126.469120000001</v>
      </c>
      <c r="I31" s="701">
        <v>550.17923000000098</v>
      </c>
      <c r="J31" s="702">
        <v>20.17923</v>
      </c>
      <c r="K31" s="705">
        <v>0.346024672955</v>
      </c>
    </row>
    <row r="32" spans="1:11" ht="14.4" customHeight="1" thickBot="1" x14ac:dyDescent="0.35">
      <c r="A32" s="723" t="s">
        <v>358</v>
      </c>
      <c r="B32" s="701">
        <v>16320</v>
      </c>
      <c r="C32" s="701">
        <v>13817.45</v>
      </c>
      <c r="D32" s="702">
        <v>-2502.5500000000002</v>
      </c>
      <c r="E32" s="703">
        <v>0.84665747549000003</v>
      </c>
      <c r="F32" s="701">
        <v>13999.822479157099</v>
      </c>
      <c r="G32" s="702">
        <v>4666.60749305237</v>
      </c>
      <c r="H32" s="704">
        <v>1387.89400000001</v>
      </c>
      <c r="I32" s="701">
        <v>5214.2890000000098</v>
      </c>
      <c r="J32" s="702">
        <v>547.68150694763494</v>
      </c>
      <c r="K32" s="705">
        <v>0.37245393702399998</v>
      </c>
    </row>
    <row r="33" spans="1:11" ht="14.4" customHeight="1" thickBot="1" x14ac:dyDescent="0.35">
      <c r="A33" s="723" t="s">
        <v>359</v>
      </c>
      <c r="B33" s="701">
        <v>40</v>
      </c>
      <c r="C33" s="701">
        <v>48.283700000000003</v>
      </c>
      <c r="D33" s="702">
        <v>8.2836999999999996</v>
      </c>
      <c r="E33" s="703">
        <v>1.2070924999999999</v>
      </c>
      <c r="F33" s="701">
        <v>50</v>
      </c>
      <c r="G33" s="702">
        <v>16.666666666666</v>
      </c>
      <c r="H33" s="704">
        <v>5.6334</v>
      </c>
      <c r="I33" s="701">
        <v>17.497050000000002</v>
      </c>
      <c r="J33" s="702">
        <v>0.83038333333299996</v>
      </c>
      <c r="K33" s="705">
        <v>0.349941</v>
      </c>
    </row>
    <row r="34" spans="1:11" ht="14.4" customHeight="1" thickBot="1" x14ac:dyDescent="0.35">
      <c r="A34" s="723" t="s">
        <v>360</v>
      </c>
      <c r="B34" s="701">
        <v>10</v>
      </c>
      <c r="C34" s="701">
        <v>15.888400000000001</v>
      </c>
      <c r="D34" s="702">
        <v>5.8883999999999999</v>
      </c>
      <c r="E34" s="703">
        <v>1.58884</v>
      </c>
      <c r="F34" s="701">
        <v>20</v>
      </c>
      <c r="G34" s="702">
        <v>6.6666666666659999</v>
      </c>
      <c r="H34" s="704">
        <v>0</v>
      </c>
      <c r="I34" s="701">
        <v>7.8742799999999997</v>
      </c>
      <c r="J34" s="702">
        <v>1.2076133333329999</v>
      </c>
      <c r="K34" s="705">
        <v>0.39371400000000001</v>
      </c>
    </row>
    <row r="35" spans="1:11" ht="14.4" customHeight="1" thickBot="1" x14ac:dyDescent="0.35">
      <c r="A35" s="723" t="s">
        <v>361</v>
      </c>
      <c r="B35" s="701">
        <v>160</v>
      </c>
      <c r="C35" s="701">
        <v>174.35701</v>
      </c>
      <c r="D35" s="702">
        <v>14.357010000000001</v>
      </c>
      <c r="E35" s="703">
        <v>1.0897313125000001</v>
      </c>
      <c r="F35" s="701">
        <v>190</v>
      </c>
      <c r="G35" s="702">
        <v>63.333333333333002</v>
      </c>
      <c r="H35" s="704">
        <v>12.25235</v>
      </c>
      <c r="I35" s="701">
        <v>61.242750000000001</v>
      </c>
      <c r="J35" s="702">
        <v>-2.0905833333329999</v>
      </c>
      <c r="K35" s="705">
        <v>0.32233026315699997</v>
      </c>
    </row>
    <row r="36" spans="1:11" ht="14.4" customHeight="1" thickBot="1" x14ac:dyDescent="0.35">
      <c r="A36" s="723" t="s">
        <v>362</v>
      </c>
      <c r="B36" s="701">
        <v>369.66666666666703</v>
      </c>
      <c r="C36" s="701">
        <v>364.87889999999999</v>
      </c>
      <c r="D36" s="702">
        <v>-4.7877666666660001</v>
      </c>
      <c r="E36" s="703">
        <v>0.98704842200099996</v>
      </c>
      <c r="F36" s="701">
        <v>370</v>
      </c>
      <c r="G36" s="702">
        <v>123.333333333333</v>
      </c>
      <c r="H36" s="704">
        <v>45.4572</v>
      </c>
      <c r="I36" s="701">
        <v>106.0668</v>
      </c>
      <c r="J36" s="702">
        <v>-17.266533333333001</v>
      </c>
      <c r="K36" s="705">
        <v>0.28666702702699998</v>
      </c>
    </row>
    <row r="37" spans="1:11" ht="14.4" customHeight="1" thickBot="1" x14ac:dyDescent="0.35">
      <c r="A37" s="723" t="s">
        <v>363</v>
      </c>
      <c r="B37" s="701">
        <v>130</v>
      </c>
      <c r="C37" s="701">
        <v>118.13624</v>
      </c>
      <c r="D37" s="702">
        <v>-11.863759999999999</v>
      </c>
      <c r="E37" s="703">
        <v>0.90874030769199998</v>
      </c>
      <c r="F37" s="701">
        <v>120</v>
      </c>
      <c r="G37" s="702">
        <v>40</v>
      </c>
      <c r="H37" s="704">
        <v>8.5489999999999995</v>
      </c>
      <c r="I37" s="701">
        <v>42.881799999999998</v>
      </c>
      <c r="J37" s="702">
        <v>2.8818000000000001</v>
      </c>
      <c r="K37" s="705">
        <v>0.35734833333299998</v>
      </c>
    </row>
    <row r="38" spans="1:11" ht="14.4" customHeight="1" thickBot="1" x14ac:dyDescent="0.35">
      <c r="A38" s="723" t="s">
        <v>364</v>
      </c>
      <c r="B38" s="701">
        <v>310</v>
      </c>
      <c r="C38" s="701">
        <v>289.15807999999998</v>
      </c>
      <c r="D38" s="702">
        <v>-20.841919999999</v>
      </c>
      <c r="E38" s="703">
        <v>0.93276800000000004</v>
      </c>
      <c r="F38" s="701">
        <v>320</v>
      </c>
      <c r="G38" s="702">
        <v>106.666666666667</v>
      </c>
      <c r="H38" s="704">
        <v>25.6523</v>
      </c>
      <c r="I38" s="701">
        <v>104.01092</v>
      </c>
      <c r="J38" s="702">
        <v>-2.6557466666659999</v>
      </c>
      <c r="K38" s="705">
        <v>0.32503412500000001</v>
      </c>
    </row>
    <row r="39" spans="1:11" ht="14.4" customHeight="1" thickBot="1" x14ac:dyDescent="0.35">
      <c r="A39" s="723" t="s">
        <v>365</v>
      </c>
      <c r="B39" s="701">
        <v>600</v>
      </c>
      <c r="C39" s="701">
        <v>529.84784000000002</v>
      </c>
      <c r="D39" s="702">
        <v>-70.152159999999</v>
      </c>
      <c r="E39" s="703">
        <v>0.88307973333300005</v>
      </c>
      <c r="F39" s="701">
        <v>530</v>
      </c>
      <c r="G39" s="702">
        <v>176.666666666667</v>
      </c>
      <c r="H39" s="704">
        <v>39.466160000000002</v>
      </c>
      <c r="I39" s="701">
        <v>179.40803</v>
      </c>
      <c r="J39" s="702">
        <v>2.7413633333330001</v>
      </c>
      <c r="K39" s="705">
        <v>0.33850571698100002</v>
      </c>
    </row>
    <row r="40" spans="1:11" ht="14.4" customHeight="1" thickBot="1" x14ac:dyDescent="0.35">
      <c r="A40" s="723" t="s">
        <v>366</v>
      </c>
      <c r="B40" s="701">
        <v>0</v>
      </c>
      <c r="C40" s="701">
        <v>9.98E-2</v>
      </c>
      <c r="D40" s="702">
        <v>9.98E-2</v>
      </c>
      <c r="E40" s="711" t="s">
        <v>329</v>
      </c>
      <c r="F40" s="701">
        <v>0</v>
      </c>
      <c r="G40" s="702">
        <v>0</v>
      </c>
      <c r="H40" s="704">
        <v>0</v>
      </c>
      <c r="I40" s="701">
        <v>0.87241999999999997</v>
      </c>
      <c r="J40" s="702">
        <v>0.87241999999999997</v>
      </c>
      <c r="K40" s="712" t="s">
        <v>329</v>
      </c>
    </row>
    <row r="41" spans="1:11" ht="14.4" customHeight="1" thickBot="1" x14ac:dyDescent="0.35">
      <c r="A41" s="723" t="s">
        <v>367</v>
      </c>
      <c r="B41" s="701">
        <v>1349.9983852865701</v>
      </c>
      <c r="C41" s="701">
        <v>1511.3912399999999</v>
      </c>
      <c r="D41" s="702">
        <v>161.392854713427</v>
      </c>
      <c r="E41" s="703">
        <v>1.1195504057429999</v>
      </c>
      <c r="F41" s="701">
        <v>1399.5737418603001</v>
      </c>
      <c r="G41" s="702">
        <v>466.52458062010101</v>
      </c>
      <c r="H41" s="704">
        <v>91.270300000000006</v>
      </c>
      <c r="I41" s="701">
        <v>400.86295999999999</v>
      </c>
      <c r="J41" s="702">
        <v>-65.661620620099995</v>
      </c>
      <c r="K41" s="705">
        <v>0.286417891398</v>
      </c>
    </row>
    <row r="42" spans="1:11" ht="14.4" customHeight="1" thickBot="1" x14ac:dyDescent="0.35">
      <c r="A42" s="723" t="s">
        <v>368</v>
      </c>
      <c r="B42" s="701">
        <v>0.194478425654</v>
      </c>
      <c r="C42" s="701">
        <v>0.32108999999999999</v>
      </c>
      <c r="D42" s="702">
        <v>0.12661157434500001</v>
      </c>
      <c r="E42" s="703">
        <v>1.6510314648990001</v>
      </c>
      <c r="F42" s="701">
        <v>0</v>
      </c>
      <c r="G42" s="702">
        <v>0</v>
      </c>
      <c r="H42" s="704">
        <v>0</v>
      </c>
      <c r="I42" s="701">
        <v>0</v>
      </c>
      <c r="J42" s="702">
        <v>0</v>
      </c>
      <c r="K42" s="712" t="s">
        <v>329</v>
      </c>
    </row>
    <row r="43" spans="1:11" ht="14.4" customHeight="1" thickBot="1" x14ac:dyDescent="0.35">
      <c r="A43" s="722" t="s">
        <v>369</v>
      </c>
      <c r="B43" s="706">
        <v>682.58776318098796</v>
      </c>
      <c r="C43" s="706">
        <v>635.82252000000005</v>
      </c>
      <c r="D43" s="707">
        <v>-46.765243180987</v>
      </c>
      <c r="E43" s="713">
        <v>0.93148830713999997</v>
      </c>
      <c r="F43" s="706">
        <v>651.29158233915496</v>
      </c>
      <c r="G43" s="707">
        <v>217.09719411305201</v>
      </c>
      <c r="H43" s="709">
        <v>56.346240000000002</v>
      </c>
      <c r="I43" s="706">
        <v>208.42086</v>
      </c>
      <c r="J43" s="707">
        <v>-8.6763341130510003</v>
      </c>
      <c r="K43" s="714">
        <v>0.32001159795599998</v>
      </c>
    </row>
    <row r="44" spans="1:11" ht="14.4" customHeight="1" thickBot="1" x14ac:dyDescent="0.35">
      <c r="A44" s="723" t="s">
        <v>370</v>
      </c>
      <c r="B44" s="701">
        <v>652.59969698836903</v>
      </c>
      <c r="C44" s="701">
        <v>539.16458999999998</v>
      </c>
      <c r="D44" s="702">
        <v>-113.435106988369</v>
      </c>
      <c r="E44" s="703">
        <v>0.82617965115199998</v>
      </c>
      <c r="F44" s="701">
        <v>548.59499617927804</v>
      </c>
      <c r="G44" s="702">
        <v>182.86499872642599</v>
      </c>
      <c r="H44" s="704">
        <v>49.334269999999997</v>
      </c>
      <c r="I44" s="701">
        <v>184.49089000000001</v>
      </c>
      <c r="J44" s="702">
        <v>1.6258912735740001</v>
      </c>
      <c r="K44" s="705">
        <v>0.33629707030599998</v>
      </c>
    </row>
    <row r="45" spans="1:11" ht="14.4" customHeight="1" thickBot="1" x14ac:dyDescent="0.35">
      <c r="A45" s="723" t="s">
        <v>371</v>
      </c>
      <c r="B45" s="701">
        <v>29.988066192618</v>
      </c>
      <c r="C45" s="701">
        <v>96.657929999999993</v>
      </c>
      <c r="D45" s="702">
        <v>66.669863807381006</v>
      </c>
      <c r="E45" s="703">
        <v>3.223213173505</v>
      </c>
      <c r="F45" s="701">
        <v>102.696586159877</v>
      </c>
      <c r="G45" s="702">
        <v>34.232195386625001</v>
      </c>
      <c r="H45" s="704">
        <v>7.0119699999999998</v>
      </c>
      <c r="I45" s="701">
        <v>23.929970000000001</v>
      </c>
      <c r="J45" s="702">
        <v>-10.302225386625</v>
      </c>
      <c r="K45" s="705">
        <v>0.23301621694300001</v>
      </c>
    </row>
    <row r="46" spans="1:11" ht="14.4" customHeight="1" thickBot="1" x14ac:dyDescent="0.35">
      <c r="A46" s="722" t="s">
        <v>372</v>
      </c>
      <c r="B46" s="706">
        <v>471.659228517619</v>
      </c>
      <c r="C46" s="706">
        <v>507.07020999999997</v>
      </c>
      <c r="D46" s="707">
        <v>35.410981482380002</v>
      </c>
      <c r="E46" s="713">
        <v>1.075077469794</v>
      </c>
      <c r="F46" s="706">
        <v>463.25970124326</v>
      </c>
      <c r="G46" s="707">
        <v>154.41990041442</v>
      </c>
      <c r="H46" s="709">
        <v>38.603549999999998</v>
      </c>
      <c r="I46" s="706">
        <v>192.19046</v>
      </c>
      <c r="J46" s="707">
        <v>37.770559585580003</v>
      </c>
      <c r="K46" s="714">
        <v>0.414865483624</v>
      </c>
    </row>
    <row r="47" spans="1:11" ht="14.4" customHeight="1" thickBot="1" x14ac:dyDescent="0.35">
      <c r="A47" s="723" t="s">
        <v>373</v>
      </c>
      <c r="B47" s="701">
        <v>0</v>
      </c>
      <c r="C47" s="701">
        <v>7.7549999999999999</v>
      </c>
      <c r="D47" s="702">
        <v>7.7549999999999999</v>
      </c>
      <c r="E47" s="711" t="s">
        <v>329</v>
      </c>
      <c r="F47" s="701">
        <v>0</v>
      </c>
      <c r="G47" s="702">
        <v>0</v>
      </c>
      <c r="H47" s="704">
        <v>0</v>
      </c>
      <c r="I47" s="701">
        <v>0.999</v>
      </c>
      <c r="J47" s="702">
        <v>0.999</v>
      </c>
      <c r="K47" s="712" t="s">
        <v>329</v>
      </c>
    </row>
    <row r="48" spans="1:11" ht="14.4" customHeight="1" thickBot="1" x14ac:dyDescent="0.35">
      <c r="A48" s="723" t="s">
        <v>374</v>
      </c>
      <c r="B48" s="701">
        <v>18</v>
      </c>
      <c r="C48" s="701">
        <v>14.426119999999999</v>
      </c>
      <c r="D48" s="702">
        <v>-3.5738799999999999</v>
      </c>
      <c r="E48" s="703">
        <v>0.80145111111099998</v>
      </c>
      <c r="F48" s="701">
        <v>15</v>
      </c>
      <c r="G48" s="702">
        <v>5</v>
      </c>
      <c r="H48" s="704">
        <v>1.37157</v>
      </c>
      <c r="I48" s="701">
        <v>6.0026700000000002</v>
      </c>
      <c r="J48" s="702">
        <v>1.00267</v>
      </c>
      <c r="K48" s="705">
        <v>0.40017799999999998</v>
      </c>
    </row>
    <row r="49" spans="1:11" ht="14.4" customHeight="1" thickBot="1" x14ac:dyDescent="0.35">
      <c r="A49" s="723" t="s">
        <v>375</v>
      </c>
      <c r="B49" s="701">
        <v>233.16470038292201</v>
      </c>
      <c r="C49" s="701">
        <v>237.46463</v>
      </c>
      <c r="D49" s="702">
        <v>4.2999296170769998</v>
      </c>
      <c r="E49" s="703">
        <v>1.0184415977629999</v>
      </c>
      <c r="F49" s="701">
        <v>232.22716110526301</v>
      </c>
      <c r="G49" s="702">
        <v>77.409053701754004</v>
      </c>
      <c r="H49" s="704">
        <v>17.890070000000001</v>
      </c>
      <c r="I49" s="701">
        <v>85.07817</v>
      </c>
      <c r="J49" s="702">
        <v>7.6691162982450001</v>
      </c>
      <c r="K49" s="705">
        <v>0.36635753369700003</v>
      </c>
    </row>
    <row r="50" spans="1:11" ht="14.4" customHeight="1" thickBot="1" x14ac:dyDescent="0.35">
      <c r="A50" s="723" t="s">
        <v>376</v>
      </c>
      <c r="B50" s="701">
        <v>70</v>
      </c>
      <c r="C50" s="701">
        <v>63.548499999999997</v>
      </c>
      <c r="D50" s="702">
        <v>-6.4515000000000002</v>
      </c>
      <c r="E50" s="703">
        <v>0.90783571428499998</v>
      </c>
      <c r="F50" s="701">
        <v>65</v>
      </c>
      <c r="G50" s="702">
        <v>21.666666666666</v>
      </c>
      <c r="H50" s="704">
        <v>6.0986900000000004</v>
      </c>
      <c r="I50" s="701">
        <v>23.45147</v>
      </c>
      <c r="J50" s="702">
        <v>1.784803333333</v>
      </c>
      <c r="K50" s="705">
        <v>0.36079184615299997</v>
      </c>
    </row>
    <row r="51" spans="1:11" ht="14.4" customHeight="1" thickBot="1" x14ac:dyDescent="0.35">
      <c r="A51" s="723" t="s">
        <v>377</v>
      </c>
      <c r="B51" s="701">
        <v>6.4313691808610001</v>
      </c>
      <c r="C51" s="701">
        <v>8.0704499999999992</v>
      </c>
      <c r="D51" s="702">
        <v>1.639080819138</v>
      </c>
      <c r="E51" s="703">
        <v>1.254857212056</v>
      </c>
      <c r="F51" s="701">
        <v>7.7649504566149998</v>
      </c>
      <c r="G51" s="702">
        <v>2.5883168188710002</v>
      </c>
      <c r="H51" s="704">
        <v>1.16967</v>
      </c>
      <c r="I51" s="701">
        <v>5.3071099999999998</v>
      </c>
      <c r="J51" s="702">
        <v>2.7187931811279999</v>
      </c>
      <c r="K51" s="705">
        <v>0.68346991132099999</v>
      </c>
    </row>
    <row r="52" spans="1:11" ht="14.4" customHeight="1" thickBot="1" x14ac:dyDescent="0.35">
      <c r="A52" s="723" t="s">
        <v>378</v>
      </c>
      <c r="B52" s="701">
        <v>0</v>
      </c>
      <c r="C52" s="701">
        <v>21.248850000000001</v>
      </c>
      <c r="D52" s="702">
        <v>21.248850000000001</v>
      </c>
      <c r="E52" s="711" t="s">
        <v>329</v>
      </c>
      <c r="F52" s="701">
        <v>0</v>
      </c>
      <c r="G52" s="702">
        <v>0</v>
      </c>
      <c r="H52" s="704">
        <v>1.5449999999999999</v>
      </c>
      <c r="I52" s="701">
        <v>6.8937799999999996</v>
      </c>
      <c r="J52" s="702">
        <v>6.8937799999999996</v>
      </c>
      <c r="K52" s="712" t="s">
        <v>329</v>
      </c>
    </row>
    <row r="53" spans="1:11" ht="14.4" customHeight="1" thickBot="1" x14ac:dyDescent="0.35">
      <c r="A53" s="723" t="s">
        <v>379</v>
      </c>
      <c r="B53" s="701">
        <v>4</v>
      </c>
      <c r="C53" s="701">
        <v>0.41943000000000003</v>
      </c>
      <c r="D53" s="702">
        <v>-3.5805699999999998</v>
      </c>
      <c r="E53" s="703">
        <v>0.10485750000000001</v>
      </c>
      <c r="F53" s="701">
        <v>0.55381336363300004</v>
      </c>
      <c r="G53" s="702">
        <v>0.18460445454400001</v>
      </c>
      <c r="H53" s="704">
        <v>0.12333</v>
      </c>
      <c r="I53" s="701">
        <v>0.14376</v>
      </c>
      <c r="J53" s="702">
        <v>-4.0844454544E-2</v>
      </c>
      <c r="K53" s="705">
        <v>0.25958203510400002</v>
      </c>
    </row>
    <row r="54" spans="1:11" ht="14.4" customHeight="1" thickBot="1" x14ac:dyDescent="0.35">
      <c r="A54" s="723" t="s">
        <v>380</v>
      </c>
      <c r="B54" s="701">
        <v>37.503398157574999</v>
      </c>
      <c r="C54" s="701">
        <v>40.869079999999997</v>
      </c>
      <c r="D54" s="702">
        <v>3.3656818424239998</v>
      </c>
      <c r="E54" s="703">
        <v>1.0897433834729999</v>
      </c>
      <c r="F54" s="701">
        <v>37.713776317746998</v>
      </c>
      <c r="G54" s="702">
        <v>12.571258772582</v>
      </c>
      <c r="H54" s="704">
        <v>4.2075399999999998</v>
      </c>
      <c r="I54" s="701">
        <v>16.447659999999999</v>
      </c>
      <c r="J54" s="702">
        <v>3.8764012274169999</v>
      </c>
      <c r="K54" s="705">
        <v>0.43611808749699998</v>
      </c>
    </row>
    <row r="55" spans="1:11" ht="14.4" customHeight="1" thickBot="1" x14ac:dyDescent="0.35">
      <c r="A55" s="723" t="s">
        <v>381</v>
      </c>
      <c r="B55" s="701">
        <v>0</v>
      </c>
      <c r="C55" s="701">
        <v>0</v>
      </c>
      <c r="D55" s="702">
        <v>0</v>
      </c>
      <c r="E55" s="711" t="s">
        <v>329</v>
      </c>
      <c r="F55" s="701">
        <v>0</v>
      </c>
      <c r="G55" s="702">
        <v>0</v>
      </c>
      <c r="H55" s="704">
        <v>1.9710000000000001</v>
      </c>
      <c r="I55" s="701">
        <v>1.9710000000000001</v>
      </c>
      <c r="J55" s="702">
        <v>1.9710000000000001</v>
      </c>
      <c r="K55" s="712" t="s">
        <v>341</v>
      </c>
    </row>
    <row r="56" spans="1:11" ht="14.4" customHeight="1" thickBot="1" x14ac:dyDescent="0.35">
      <c r="A56" s="723" t="s">
        <v>382</v>
      </c>
      <c r="B56" s="701">
        <v>0</v>
      </c>
      <c r="C56" s="701">
        <v>0</v>
      </c>
      <c r="D56" s="702">
        <v>0</v>
      </c>
      <c r="E56" s="703">
        <v>1</v>
      </c>
      <c r="F56" s="701">
        <v>0</v>
      </c>
      <c r="G56" s="702">
        <v>0</v>
      </c>
      <c r="H56" s="704">
        <v>0</v>
      </c>
      <c r="I56" s="701">
        <v>1.21</v>
      </c>
      <c r="J56" s="702">
        <v>1.21</v>
      </c>
      <c r="K56" s="712" t="s">
        <v>341</v>
      </c>
    </row>
    <row r="57" spans="1:11" ht="14.4" customHeight="1" thickBot="1" x14ac:dyDescent="0.35">
      <c r="A57" s="723" t="s">
        <v>383</v>
      </c>
      <c r="B57" s="701">
        <v>0</v>
      </c>
      <c r="C57" s="701">
        <v>0</v>
      </c>
      <c r="D57" s="702">
        <v>0</v>
      </c>
      <c r="E57" s="703">
        <v>1</v>
      </c>
      <c r="F57" s="701">
        <v>0</v>
      </c>
      <c r="G57" s="702">
        <v>0</v>
      </c>
      <c r="H57" s="704">
        <v>0</v>
      </c>
      <c r="I57" s="701">
        <v>2.04</v>
      </c>
      <c r="J57" s="702">
        <v>2.04</v>
      </c>
      <c r="K57" s="712" t="s">
        <v>341</v>
      </c>
    </row>
    <row r="58" spans="1:11" ht="14.4" customHeight="1" thickBot="1" x14ac:dyDescent="0.35">
      <c r="A58" s="723" t="s">
        <v>384</v>
      </c>
      <c r="B58" s="701">
        <v>102.55976079625999</v>
      </c>
      <c r="C58" s="701">
        <v>113.26815000000001</v>
      </c>
      <c r="D58" s="702">
        <v>10.708389203738999</v>
      </c>
      <c r="E58" s="703">
        <v>1.1044112146959999</v>
      </c>
      <c r="F58" s="701">
        <v>105</v>
      </c>
      <c r="G58" s="702">
        <v>35</v>
      </c>
      <c r="H58" s="704">
        <v>4.22668</v>
      </c>
      <c r="I58" s="701">
        <v>42.64584</v>
      </c>
      <c r="J58" s="702">
        <v>7.6458399999999997</v>
      </c>
      <c r="K58" s="705">
        <v>0.406150857142</v>
      </c>
    </row>
    <row r="59" spans="1:11" ht="14.4" customHeight="1" thickBot="1" x14ac:dyDescent="0.35">
      <c r="A59" s="722" t="s">
        <v>385</v>
      </c>
      <c r="B59" s="706">
        <v>30.937184051485001</v>
      </c>
      <c r="C59" s="706">
        <v>35.478929999999998</v>
      </c>
      <c r="D59" s="707">
        <v>4.5417459485140004</v>
      </c>
      <c r="E59" s="713">
        <v>1.146805408693</v>
      </c>
      <c r="F59" s="706">
        <v>32.28534570939</v>
      </c>
      <c r="G59" s="707">
        <v>10.76178190313</v>
      </c>
      <c r="H59" s="709">
        <v>27.006139999999998</v>
      </c>
      <c r="I59" s="706">
        <v>43.170070000000003</v>
      </c>
      <c r="J59" s="707">
        <v>32.408288096869001</v>
      </c>
      <c r="K59" s="714">
        <v>1.3371413268600001</v>
      </c>
    </row>
    <row r="60" spans="1:11" ht="14.4" customHeight="1" thickBot="1" x14ac:dyDescent="0.35">
      <c r="A60" s="723" t="s">
        <v>386</v>
      </c>
      <c r="B60" s="701">
        <v>8.3608557148920006</v>
      </c>
      <c r="C60" s="701">
        <v>5.6361800000000004</v>
      </c>
      <c r="D60" s="702">
        <v>-2.7246757148919998</v>
      </c>
      <c r="E60" s="703">
        <v>0.67411520927900004</v>
      </c>
      <c r="F60" s="701">
        <v>5.6611207642799997</v>
      </c>
      <c r="G60" s="702">
        <v>1.88704025476</v>
      </c>
      <c r="H60" s="704">
        <v>0</v>
      </c>
      <c r="I60" s="701">
        <v>0</v>
      </c>
      <c r="J60" s="702">
        <v>-1.88704025476</v>
      </c>
      <c r="K60" s="705">
        <v>0</v>
      </c>
    </row>
    <row r="61" spans="1:11" ht="14.4" customHeight="1" thickBot="1" x14ac:dyDescent="0.35">
      <c r="A61" s="723" t="s">
        <v>387</v>
      </c>
      <c r="B61" s="701">
        <v>15.058228928238</v>
      </c>
      <c r="C61" s="701">
        <v>15.8193</v>
      </c>
      <c r="D61" s="702">
        <v>0.76107107176099997</v>
      </c>
      <c r="E61" s="703">
        <v>1.050541871516</v>
      </c>
      <c r="F61" s="701">
        <v>19.523218036357999</v>
      </c>
      <c r="G61" s="702">
        <v>6.5077393454520003</v>
      </c>
      <c r="H61" s="704">
        <v>25.62865</v>
      </c>
      <c r="I61" s="701">
        <v>39.246949999999998</v>
      </c>
      <c r="J61" s="702">
        <v>32.739210654547001</v>
      </c>
      <c r="K61" s="705">
        <v>2.0102705366959999</v>
      </c>
    </row>
    <row r="62" spans="1:11" ht="14.4" customHeight="1" thickBot="1" x14ac:dyDescent="0.35">
      <c r="A62" s="723" t="s">
        <v>388</v>
      </c>
      <c r="B62" s="701">
        <v>0</v>
      </c>
      <c r="C62" s="701">
        <v>5.9290000000000003</v>
      </c>
      <c r="D62" s="702">
        <v>5.9290000000000003</v>
      </c>
      <c r="E62" s="711" t="s">
        <v>329</v>
      </c>
      <c r="F62" s="701">
        <v>0</v>
      </c>
      <c r="G62" s="702">
        <v>0</v>
      </c>
      <c r="H62" s="704">
        <v>0.76229999999999998</v>
      </c>
      <c r="I62" s="701">
        <v>1.5246</v>
      </c>
      <c r="J62" s="702">
        <v>1.5246</v>
      </c>
      <c r="K62" s="712" t="s">
        <v>329</v>
      </c>
    </row>
    <row r="63" spans="1:11" ht="14.4" customHeight="1" thickBot="1" x14ac:dyDescent="0.35">
      <c r="A63" s="723" t="s">
        <v>389</v>
      </c>
      <c r="B63" s="701">
        <v>7.5180994083549999</v>
      </c>
      <c r="C63" s="701">
        <v>8.0944500000000001</v>
      </c>
      <c r="D63" s="702">
        <v>0.57635059164400004</v>
      </c>
      <c r="E63" s="703">
        <v>1.076661741264</v>
      </c>
      <c r="F63" s="701">
        <v>7.1010069087519998</v>
      </c>
      <c r="G63" s="702">
        <v>2.3670023029170002</v>
      </c>
      <c r="H63" s="704">
        <v>0.61519000000000001</v>
      </c>
      <c r="I63" s="701">
        <v>2.39852</v>
      </c>
      <c r="J63" s="702">
        <v>3.1517697082000001E-2</v>
      </c>
      <c r="K63" s="705">
        <v>0.33777181614099999</v>
      </c>
    </row>
    <row r="64" spans="1:11" ht="14.4" customHeight="1" thickBot="1" x14ac:dyDescent="0.35">
      <c r="A64" s="722" t="s">
        <v>390</v>
      </c>
      <c r="B64" s="706">
        <v>519</v>
      </c>
      <c r="C64" s="706">
        <v>507.54234000000002</v>
      </c>
      <c r="D64" s="707">
        <v>-11.457660000000001</v>
      </c>
      <c r="E64" s="713">
        <v>0.977923583815</v>
      </c>
      <c r="F64" s="706">
        <v>517.02279916911903</v>
      </c>
      <c r="G64" s="707">
        <v>172.34093305637299</v>
      </c>
      <c r="H64" s="709">
        <v>55.279449999999997</v>
      </c>
      <c r="I64" s="706">
        <v>209.96735000000001</v>
      </c>
      <c r="J64" s="707">
        <v>37.626416943627</v>
      </c>
      <c r="K64" s="714">
        <v>0.40610849335299998</v>
      </c>
    </row>
    <row r="65" spans="1:11" ht="14.4" customHeight="1" thickBot="1" x14ac:dyDescent="0.35">
      <c r="A65" s="723" t="s">
        <v>391</v>
      </c>
      <c r="B65" s="701">
        <v>1</v>
      </c>
      <c r="C65" s="701">
        <v>1.4616400000000001</v>
      </c>
      <c r="D65" s="702">
        <v>0.46163999999900002</v>
      </c>
      <c r="E65" s="703">
        <v>1.4616400000000001</v>
      </c>
      <c r="F65" s="701">
        <v>0</v>
      </c>
      <c r="G65" s="702">
        <v>0</v>
      </c>
      <c r="H65" s="704">
        <v>0</v>
      </c>
      <c r="I65" s="701">
        <v>1.66011</v>
      </c>
      <c r="J65" s="702">
        <v>1.66011</v>
      </c>
      <c r="K65" s="712" t="s">
        <v>329</v>
      </c>
    </row>
    <row r="66" spans="1:11" ht="14.4" customHeight="1" thickBot="1" x14ac:dyDescent="0.35">
      <c r="A66" s="723" t="s">
        <v>392</v>
      </c>
      <c r="B66" s="701">
        <v>28</v>
      </c>
      <c r="C66" s="701">
        <v>19.689060000000001</v>
      </c>
      <c r="D66" s="702">
        <v>-8.3109400000000004</v>
      </c>
      <c r="E66" s="703">
        <v>0.70318071428499995</v>
      </c>
      <c r="F66" s="701">
        <v>22.022799169119001</v>
      </c>
      <c r="G66" s="702">
        <v>7.3409330563730002</v>
      </c>
      <c r="H66" s="704">
        <v>4.0595400000000001</v>
      </c>
      <c r="I66" s="701">
        <v>10.18317</v>
      </c>
      <c r="J66" s="702">
        <v>2.8422369436260002</v>
      </c>
      <c r="K66" s="705">
        <v>0.46239217466400001</v>
      </c>
    </row>
    <row r="67" spans="1:11" ht="14.4" customHeight="1" thickBot="1" x14ac:dyDescent="0.35">
      <c r="A67" s="723" t="s">
        <v>393</v>
      </c>
      <c r="B67" s="701">
        <v>0</v>
      </c>
      <c r="C67" s="701">
        <v>0.34072999999999998</v>
      </c>
      <c r="D67" s="702">
        <v>0.34072999999999998</v>
      </c>
      <c r="E67" s="711" t="s">
        <v>329</v>
      </c>
      <c r="F67" s="701">
        <v>0</v>
      </c>
      <c r="G67" s="702">
        <v>0</v>
      </c>
      <c r="H67" s="704">
        <v>0.502</v>
      </c>
      <c r="I67" s="701">
        <v>5.9034399999999998</v>
      </c>
      <c r="J67" s="702">
        <v>5.9034399999999998</v>
      </c>
      <c r="K67" s="712" t="s">
        <v>329</v>
      </c>
    </row>
    <row r="68" spans="1:11" ht="14.4" customHeight="1" thickBot="1" x14ac:dyDescent="0.35">
      <c r="A68" s="723" t="s">
        <v>394</v>
      </c>
      <c r="B68" s="701">
        <v>125</v>
      </c>
      <c r="C68" s="701">
        <v>118.19401999999999</v>
      </c>
      <c r="D68" s="702">
        <v>-6.8059799999989998</v>
      </c>
      <c r="E68" s="703">
        <v>0.94555215999999997</v>
      </c>
      <c r="F68" s="701">
        <v>110</v>
      </c>
      <c r="G68" s="702">
        <v>36.666666666666003</v>
      </c>
      <c r="H68" s="704">
        <v>16.59524</v>
      </c>
      <c r="I68" s="701">
        <v>40.192979999999999</v>
      </c>
      <c r="J68" s="702">
        <v>3.5263133333329999</v>
      </c>
      <c r="K68" s="705">
        <v>0.365390727272</v>
      </c>
    </row>
    <row r="69" spans="1:11" ht="14.4" customHeight="1" thickBot="1" x14ac:dyDescent="0.35">
      <c r="A69" s="723" t="s">
        <v>395</v>
      </c>
      <c r="B69" s="701">
        <v>245</v>
      </c>
      <c r="C69" s="701">
        <v>247.01318000000001</v>
      </c>
      <c r="D69" s="702">
        <v>2.0131800000000002</v>
      </c>
      <c r="E69" s="703">
        <v>1.008217061224</v>
      </c>
      <c r="F69" s="701">
        <v>260</v>
      </c>
      <c r="G69" s="702">
        <v>86.666666666666003</v>
      </c>
      <c r="H69" s="704">
        <v>25.277419999999999</v>
      </c>
      <c r="I69" s="701">
        <v>108.17086</v>
      </c>
      <c r="J69" s="702">
        <v>21.504193333332999</v>
      </c>
      <c r="K69" s="705">
        <v>0.41604176923000002</v>
      </c>
    </row>
    <row r="70" spans="1:11" ht="14.4" customHeight="1" thickBot="1" x14ac:dyDescent="0.35">
      <c r="A70" s="723" t="s">
        <v>396</v>
      </c>
      <c r="B70" s="701">
        <v>120</v>
      </c>
      <c r="C70" s="701">
        <v>120.84371</v>
      </c>
      <c r="D70" s="702">
        <v>0.84370999999899998</v>
      </c>
      <c r="E70" s="703">
        <v>1.0070309166660001</v>
      </c>
      <c r="F70" s="701">
        <v>125</v>
      </c>
      <c r="G70" s="702">
        <v>41.666666666666003</v>
      </c>
      <c r="H70" s="704">
        <v>8.8452500000000001</v>
      </c>
      <c r="I70" s="701">
        <v>43.856789999999997</v>
      </c>
      <c r="J70" s="702">
        <v>2.1901233333330001</v>
      </c>
      <c r="K70" s="705">
        <v>0.35085432</v>
      </c>
    </row>
    <row r="71" spans="1:11" ht="14.4" customHeight="1" thickBot="1" x14ac:dyDescent="0.35">
      <c r="A71" s="722" t="s">
        <v>397</v>
      </c>
      <c r="B71" s="706">
        <v>0</v>
      </c>
      <c r="C71" s="706">
        <v>0</v>
      </c>
      <c r="D71" s="707">
        <v>0</v>
      </c>
      <c r="E71" s="713">
        <v>1</v>
      </c>
      <c r="F71" s="706">
        <v>0</v>
      </c>
      <c r="G71" s="707">
        <v>0</v>
      </c>
      <c r="H71" s="709">
        <v>0</v>
      </c>
      <c r="I71" s="706">
        <v>1.7989999999999999</v>
      </c>
      <c r="J71" s="707">
        <v>1.7989999999999999</v>
      </c>
      <c r="K71" s="710" t="s">
        <v>341</v>
      </c>
    </row>
    <row r="72" spans="1:11" ht="14.4" customHeight="1" thickBot="1" x14ac:dyDescent="0.35">
      <c r="A72" s="723" t="s">
        <v>398</v>
      </c>
      <c r="B72" s="701">
        <v>0</v>
      </c>
      <c r="C72" s="701">
        <v>0</v>
      </c>
      <c r="D72" s="702">
        <v>0</v>
      </c>
      <c r="E72" s="703">
        <v>1</v>
      </c>
      <c r="F72" s="701">
        <v>0</v>
      </c>
      <c r="G72" s="702">
        <v>0</v>
      </c>
      <c r="H72" s="704">
        <v>0</v>
      </c>
      <c r="I72" s="701">
        <v>1.7989999999999999</v>
      </c>
      <c r="J72" s="702">
        <v>1.7989999999999999</v>
      </c>
      <c r="K72" s="712" t="s">
        <v>341</v>
      </c>
    </row>
    <row r="73" spans="1:11" ht="14.4" customHeight="1" thickBot="1" x14ac:dyDescent="0.35">
      <c r="A73" s="721" t="s">
        <v>42</v>
      </c>
      <c r="B73" s="701">
        <v>1232.36361731997</v>
      </c>
      <c r="C73" s="701">
        <v>1218.9159999999999</v>
      </c>
      <c r="D73" s="702">
        <v>-13.447617319966</v>
      </c>
      <c r="E73" s="703">
        <v>0.98908794682699996</v>
      </c>
      <c r="F73" s="701">
        <v>1215.0030350255799</v>
      </c>
      <c r="G73" s="702">
        <v>405.00101167519199</v>
      </c>
      <c r="H73" s="704">
        <v>89.816999999999993</v>
      </c>
      <c r="I73" s="701">
        <v>449.43900000000099</v>
      </c>
      <c r="J73" s="702">
        <v>44.437988324808003</v>
      </c>
      <c r="K73" s="705">
        <v>0.36990771795900002</v>
      </c>
    </row>
    <row r="74" spans="1:11" ht="14.4" customHeight="1" thickBot="1" x14ac:dyDescent="0.35">
      <c r="A74" s="722" t="s">
        <v>399</v>
      </c>
      <c r="B74" s="706">
        <v>1232.36361731997</v>
      </c>
      <c r="C74" s="706">
        <v>1218.9159999999999</v>
      </c>
      <c r="D74" s="707">
        <v>-13.447617319966</v>
      </c>
      <c r="E74" s="713">
        <v>0.98908794682699996</v>
      </c>
      <c r="F74" s="706">
        <v>1215.0030350255799</v>
      </c>
      <c r="G74" s="707">
        <v>405.00101167519199</v>
      </c>
      <c r="H74" s="709">
        <v>89.816999999999993</v>
      </c>
      <c r="I74" s="706">
        <v>449.43900000000099</v>
      </c>
      <c r="J74" s="707">
        <v>44.437988324808003</v>
      </c>
      <c r="K74" s="714">
        <v>0.36990771795900002</v>
      </c>
    </row>
    <row r="75" spans="1:11" ht="14.4" customHeight="1" thickBot="1" x14ac:dyDescent="0.35">
      <c r="A75" s="723" t="s">
        <v>400</v>
      </c>
      <c r="B75" s="701">
        <v>661.49599999999703</v>
      </c>
      <c r="C75" s="701">
        <v>673.35199999999998</v>
      </c>
      <c r="D75" s="702">
        <v>11.856000000003</v>
      </c>
      <c r="E75" s="703">
        <v>1.0179230108720001</v>
      </c>
      <c r="F75" s="701">
        <v>665.67067867272499</v>
      </c>
      <c r="G75" s="702">
        <v>221.89022622424201</v>
      </c>
      <c r="H75" s="704">
        <v>53.152000000000001</v>
      </c>
      <c r="I75" s="701">
        <v>215.476</v>
      </c>
      <c r="J75" s="702">
        <v>-6.4142262242410002</v>
      </c>
      <c r="K75" s="705">
        <v>0.32369759838200002</v>
      </c>
    </row>
    <row r="76" spans="1:11" ht="14.4" customHeight="1" thickBot="1" x14ac:dyDescent="0.35">
      <c r="A76" s="723" t="s">
        <v>401</v>
      </c>
      <c r="B76" s="701">
        <v>181.86761731997001</v>
      </c>
      <c r="C76" s="701">
        <v>165.69300000000001</v>
      </c>
      <c r="D76" s="702">
        <v>-16.17461731997</v>
      </c>
      <c r="E76" s="703">
        <v>0.91106378607500005</v>
      </c>
      <c r="F76" s="701">
        <v>176.19200740305601</v>
      </c>
      <c r="G76" s="702">
        <v>58.730669134350997</v>
      </c>
      <c r="H76" s="704">
        <v>15.529</v>
      </c>
      <c r="I76" s="701">
        <v>64.355000000000004</v>
      </c>
      <c r="J76" s="702">
        <v>5.624330865648</v>
      </c>
      <c r="K76" s="705">
        <v>0.36525493379899998</v>
      </c>
    </row>
    <row r="77" spans="1:11" ht="14.4" customHeight="1" thickBot="1" x14ac:dyDescent="0.35">
      <c r="A77" s="723" t="s">
        <v>402</v>
      </c>
      <c r="B77" s="701">
        <v>388.99999999999801</v>
      </c>
      <c r="C77" s="701">
        <v>379.87099999999998</v>
      </c>
      <c r="D77" s="702">
        <v>-9.1289999999979994</v>
      </c>
      <c r="E77" s="703">
        <v>0.976532133676</v>
      </c>
      <c r="F77" s="701">
        <v>373.140348949795</v>
      </c>
      <c r="G77" s="702">
        <v>124.38011631659801</v>
      </c>
      <c r="H77" s="704">
        <v>21.135999999999999</v>
      </c>
      <c r="I77" s="701">
        <v>169.608</v>
      </c>
      <c r="J77" s="702">
        <v>45.227883683400997</v>
      </c>
      <c r="K77" s="705">
        <v>0.45454210587799998</v>
      </c>
    </row>
    <row r="78" spans="1:11" ht="14.4" customHeight="1" thickBot="1" x14ac:dyDescent="0.35">
      <c r="A78" s="724" t="s">
        <v>403</v>
      </c>
      <c r="B78" s="706">
        <v>2207.0119789901601</v>
      </c>
      <c r="C78" s="706">
        <v>1891.0956699999999</v>
      </c>
      <c r="D78" s="707">
        <v>-315.916308990159</v>
      </c>
      <c r="E78" s="713">
        <v>0.85685790924600003</v>
      </c>
      <c r="F78" s="706">
        <v>1937.64501644295</v>
      </c>
      <c r="G78" s="707">
        <v>645.88167214764906</v>
      </c>
      <c r="H78" s="709">
        <v>191.64528000000101</v>
      </c>
      <c r="I78" s="706">
        <v>682.54009000000099</v>
      </c>
      <c r="J78" s="707">
        <v>36.658417852352002</v>
      </c>
      <c r="K78" s="714">
        <v>0.352252391025</v>
      </c>
    </row>
    <row r="79" spans="1:11" ht="14.4" customHeight="1" thickBot="1" x14ac:dyDescent="0.35">
      <c r="A79" s="721" t="s">
        <v>45</v>
      </c>
      <c r="B79" s="701">
        <v>432.89195305658899</v>
      </c>
      <c r="C79" s="701">
        <v>305.24220000000003</v>
      </c>
      <c r="D79" s="702">
        <v>-127.64975305658901</v>
      </c>
      <c r="E79" s="703">
        <v>0.705123294264</v>
      </c>
      <c r="F79" s="701">
        <v>297.93072610660801</v>
      </c>
      <c r="G79" s="702">
        <v>99.310242035536007</v>
      </c>
      <c r="H79" s="704">
        <v>61.933680000000003</v>
      </c>
      <c r="I79" s="701">
        <v>207.52401</v>
      </c>
      <c r="J79" s="702">
        <v>108.213767964464</v>
      </c>
      <c r="K79" s="705">
        <v>0.69655121749899995</v>
      </c>
    </row>
    <row r="80" spans="1:11" ht="14.4" customHeight="1" thickBot="1" x14ac:dyDescent="0.35">
      <c r="A80" s="725" t="s">
        <v>404</v>
      </c>
      <c r="B80" s="701">
        <v>432.89195305658899</v>
      </c>
      <c r="C80" s="701">
        <v>305.24220000000003</v>
      </c>
      <c r="D80" s="702">
        <v>-127.64975305658901</v>
      </c>
      <c r="E80" s="703">
        <v>0.705123294264</v>
      </c>
      <c r="F80" s="701">
        <v>297.93072610660801</v>
      </c>
      <c r="G80" s="702">
        <v>99.310242035536007</v>
      </c>
      <c r="H80" s="704">
        <v>61.933680000000003</v>
      </c>
      <c r="I80" s="701">
        <v>207.52401</v>
      </c>
      <c r="J80" s="702">
        <v>108.213767964464</v>
      </c>
      <c r="K80" s="705">
        <v>0.69655121749899995</v>
      </c>
    </row>
    <row r="81" spans="1:11" ht="14.4" customHeight="1" thickBot="1" x14ac:dyDescent="0.35">
      <c r="A81" s="723" t="s">
        <v>405</v>
      </c>
      <c r="B81" s="701">
        <v>329.710257667093</v>
      </c>
      <c r="C81" s="701">
        <v>167.62119999999999</v>
      </c>
      <c r="D81" s="702">
        <v>-162.08905766709299</v>
      </c>
      <c r="E81" s="703">
        <v>0.50838939978999997</v>
      </c>
      <c r="F81" s="701">
        <v>160.48607046083799</v>
      </c>
      <c r="G81" s="702">
        <v>53.495356820279</v>
      </c>
      <c r="H81" s="704">
        <v>32.126399999999997</v>
      </c>
      <c r="I81" s="701">
        <v>91.832719999999995</v>
      </c>
      <c r="J81" s="702">
        <v>38.337363179720001</v>
      </c>
      <c r="K81" s="705">
        <v>0.57221614147699995</v>
      </c>
    </row>
    <row r="82" spans="1:11" ht="14.4" customHeight="1" thickBot="1" x14ac:dyDescent="0.35">
      <c r="A82" s="723" t="s">
        <v>406</v>
      </c>
      <c r="B82" s="701">
        <v>0</v>
      </c>
      <c r="C82" s="701">
        <v>0</v>
      </c>
      <c r="D82" s="702">
        <v>0</v>
      </c>
      <c r="E82" s="711" t="s">
        <v>329</v>
      </c>
      <c r="F82" s="701">
        <v>0</v>
      </c>
      <c r="G82" s="702">
        <v>0</v>
      </c>
      <c r="H82" s="704">
        <v>0</v>
      </c>
      <c r="I82" s="701">
        <v>0.54449999999999998</v>
      </c>
      <c r="J82" s="702">
        <v>0.54449999999999998</v>
      </c>
      <c r="K82" s="712" t="s">
        <v>341</v>
      </c>
    </row>
    <row r="83" spans="1:11" ht="14.4" customHeight="1" thickBot="1" x14ac:dyDescent="0.35">
      <c r="A83" s="723" t="s">
        <v>407</v>
      </c>
      <c r="B83" s="701">
        <v>6.0542515705079998</v>
      </c>
      <c r="C83" s="701">
        <v>14.362399999999999</v>
      </c>
      <c r="D83" s="702">
        <v>8.3081484294910002</v>
      </c>
      <c r="E83" s="703">
        <v>2.3722833173889999</v>
      </c>
      <c r="F83" s="701">
        <v>14.259861158126</v>
      </c>
      <c r="G83" s="702">
        <v>4.753287052708</v>
      </c>
      <c r="H83" s="704">
        <v>6.1384800000000004</v>
      </c>
      <c r="I83" s="701">
        <v>6.27677</v>
      </c>
      <c r="J83" s="702">
        <v>1.5234829472910001</v>
      </c>
      <c r="K83" s="705">
        <v>0.44017048485900001</v>
      </c>
    </row>
    <row r="84" spans="1:11" ht="14.4" customHeight="1" thickBot="1" x14ac:dyDescent="0.35">
      <c r="A84" s="723" t="s">
        <v>408</v>
      </c>
      <c r="B84" s="701">
        <v>52.127443818986997</v>
      </c>
      <c r="C84" s="701">
        <v>44.334739999999996</v>
      </c>
      <c r="D84" s="702">
        <v>-7.7927038189870004</v>
      </c>
      <c r="E84" s="703">
        <v>0.850506695742</v>
      </c>
      <c r="F84" s="701">
        <v>50.530173879507998</v>
      </c>
      <c r="G84" s="702">
        <v>16.843391293168999</v>
      </c>
      <c r="H84" s="704">
        <v>0</v>
      </c>
      <c r="I84" s="701">
        <v>68.350650000000002</v>
      </c>
      <c r="J84" s="702">
        <v>51.507258706830001</v>
      </c>
      <c r="K84" s="705">
        <v>1.3526699940310001</v>
      </c>
    </row>
    <row r="85" spans="1:11" ht="14.4" customHeight="1" thickBot="1" x14ac:dyDescent="0.35">
      <c r="A85" s="723" t="s">
        <v>409</v>
      </c>
      <c r="B85" s="701">
        <v>44.999999999998998</v>
      </c>
      <c r="C85" s="701">
        <v>77.949809999999999</v>
      </c>
      <c r="D85" s="702">
        <v>32.949809999999999</v>
      </c>
      <c r="E85" s="703">
        <v>1.732218</v>
      </c>
      <c r="F85" s="701">
        <v>70.659244494435995</v>
      </c>
      <c r="G85" s="702">
        <v>23.553081498145001</v>
      </c>
      <c r="H85" s="704">
        <v>23.668800000000001</v>
      </c>
      <c r="I85" s="701">
        <v>40.519370000000002</v>
      </c>
      <c r="J85" s="702">
        <v>16.966288501853999</v>
      </c>
      <c r="K85" s="705">
        <v>0.57344754093899997</v>
      </c>
    </row>
    <row r="86" spans="1:11" ht="14.4" customHeight="1" thickBot="1" x14ac:dyDescent="0.35">
      <c r="A86" s="723" t="s">
        <v>410</v>
      </c>
      <c r="B86" s="701">
        <v>0</v>
      </c>
      <c r="C86" s="701">
        <v>0.97404999999899999</v>
      </c>
      <c r="D86" s="702">
        <v>0.97404999999899999</v>
      </c>
      <c r="E86" s="711" t="s">
        <v>341</v>
      </c>
      <c r="F86" s="701">
        <v>1.995376113699</v>
      </c>
      <c r="G86" s="702">
        <v>0.66512537123299997</v>
      </c>
      <c r="H86" s="704">
        <v>0</v>
      </c>
      <c r="I86" s="701">
        <v>0</v>
      </c>
      <c r="J86" s="702">
        <v>-0.66512537123299997</v>
      </c>
      <c r="K86" s="705">
        <v>0</v>
      </c>
    </row>
    <row r="87" spans="1:11" ht="14.4" customHeight="1" thickBot="1" x14ac:dyDescent="0.35">
      <c r="A87" s="726" t="s">
        <v>46</v>
      </c>
      <c r="B87" s="706">
        <v>0</v>
      </c>
      <c r="C87" s="706">
        <v>37.065899999999999</v>
      </c>
      <c r="D87" s="707">
        <v>37.065899999999999</v>
      </c>
      <c r="E87" s="708" t="s">
        <v>329</v>
      </c>
      <c r="F87" s="706">
        <v>0</v>
      </c>
      <c r="G87" s="707">
        <v>0</v>
      </c>
      <c r="H87" s="709">
        <v>13.96</v>
      </c>
      <c r="I87" s="706">
        <v>14.785</v>
      </c>
      <c r="J87" s="707">
        <v>14.785</v>
      </c>
      <c r="K87" s="710" t="s">
        <v>329</v>
      </c>
    </row>
    <row r="88" spans="1:11" ht="14.4" customHeight="1" thickBot="1" x14ac:dyDescent="0.35">
      <c r="A88" s="722" t="s">
        <v>411</v>
      </c>
      <c r="B88" s="706">
        <v>0</v>
      </c>
      <c r="C88" s="706">
        <v>32.915999999999997</v>
      </c>
      <c r="D88" s="707">
        <v>32.915999999999997</v>
      </c>
      <c r="E88" s="708" t="s">
        <v>329</v>
      </c>
      <c r="F88" s="706">
        <v>0</v>
      </c>
      <c r="G88" s="707">
        <v>0</v>
      </c>
      <c r="H88" s="709">
        <v>13.96</v>
      </c>
      <c r="I88" s="706">
        <v>14.785</v>
      </c>
      <c r="J88" s="707">
        <v>14.785</v>
      </c>
      <c r="K88" s="710" t="s">
        <v>329</v>
      </c>
    </row>
    <row r="89" spans="1:11" ht="14.4" customHeight="1" thickBot="1" x14ac:dyDescent="0.35">
      <c r="A89" s="723" t="s">
        <v>412</v>
      </c>
      <c r="B89" s="701">
        <v>0</v>
      </c>
      <c r="C89" s="701">
        <v>31.256</v>
      </c>
      <c r="D89" s="702">
        <v>31.256</v>
      </c>
      <c r="E89" s="711" t="s">
        <v>329</v>
      </c>
      <c r="F89" s="701">
        <v>0</v>
      </c>
      <c r="G89" s="702">
        <v>0</v>
      </c>
      <c r="H89" s="704">
        <v>13.96</v>
      </c>
      <c r="I89" s="701">
        <v>14.785</v>
      </c>
      <c r="J89" s="702">
        <v>14.785</v>
      </c>
      <c r="K89" s="712" t="s">
        <v>329</v>
      </c>
    </row>
    <row r="90" spans="1:11" ht="14.4" customHeight="1" thickBot="1" x14ac:dyDescent="0.35">
      <c r="A90" s="723" t="s">
        <v>413</v>
      </c>
      <c r="B90" s="701">
        <v>0</v>
      </c>
      <c r="C90" s="701">
        <v>1.66</v>
      </c>
      <c r="D90" s="702">
        <v>1.66</v>
      </c>
      <c r="E90" s="711" t="s">
        <v>329</v>
      </c>
      <c r="F90" s="701">
        <v>0</v>
      </c>
      <c r="G90" s="702">
        <v>0</v>
      </c>
      <c r="H90" s="704">
        <v>0</v>
      </c>
      <c r="I90" s="701">
        <v>0</v>
      </c>
      <c r="J90" s="702">
        <v>0</v>
      </c>
      <c r="K90" s="712" t="s">
        <v>329</v>
      </c>
    </row>
    <row r="91" spans="1:11" ht="14.4" customHeight="1" thickBot="1" x14ac:dyDescent="0.35">
      <c r="A91" s="722" t="s">
        <v>414</v>
      </c>
      <c r="B91" s="706">
        <v>0</v>
      </c>
      <c r="C91" s="706">
        <v>4.1498999999999997</v>
      </c>
      <c r="D91" s="707">
        <v>4.1498999999999997</v>
      </c>
      <c r="E91" s="708" t="s">
        <v>341</v>
      </c>
      <c r="F91" s="706">
        <v>0</v>
      </c>
      <c r="G91" s="707">
        <v>0</v>
      </c>
      <c r="H91" s="709">
        <v>0</v>
      </c>
      <c r="I91" s="706">
        <v>0</v>
      </c>
      <c r="J91" s="707">
        <v>0</v>
      </c>
      <c r="K91" s="710" t="s">
        <v>329</v>
      </c>
    </row>
    <row r="92" spans="1:11" ht="14.4" customHeight="1" thickBot="1" x14ac:dyDescent="0.35">
      <c r="A92" s="723" t="s">
        <v>415</v>
      </c>
      <c r="B92" s="701">
        <v>0</v>
      </c>
      <c r="C92" s="701">
        <v>4.1498999999999997</v>
      </c>
      <c r="D92" s="702">
        <v>4.1498999999999997</v>
      </c>
      <c r="E92" s="711" t="s">
        <v>341</v>
      </c>
      <c r="F92" s="701">
        <v>0</v>
      </c>
      <c r="G92" s="702">
        <v>0</v>
      </c>
      <c r="H92" s="704">
        <v>0</v>
      </c>
      <c r="I92" s="701">
        <v>0</v>
      </c>
      <c r="J92" s="702">
        <v>0</v>
      </c>
      <c r="K92" s="712" t="s">
        <v>329</v>
      </c>
    </row>
    <row r="93" spans="1:11" ht="14.4" customHeight="1" thickBot="1" x14ac:dyDescent="0.35">
      <c r="A93" s="721" t="s">
        <v>47</v>
      </c>
      <c r="B93" s="701">
        <v>1774.1200259335701</v>
      </c>
      <c r="C93" s="701">
        <v>1548.78757</v>
      </c>
      <c r="D93" s="702">
        <v>-225.33245593357</v>
      </c>
      <c r="E93" s="703">
        <v>0.87298917060799996</v>
      </c>
      <c r="F93" s="701">
        <v>1639.7142903363399</v>
      </c>
      <c r="G93" s="702">
        <v>546.57143011211303</v>
      </c>
      <c r="H93" s="704">
        <v>115.7516</v>
      </c>
      <c r="I93" s="701">
        <v>460.23108000000099</v>
      </c>
      <c r="J93" s="702">
        <v>-86.340350112112006</v>
      </c>
      <c r="K93" s="705">
        <v>0.28067760506299999</v>
      </c>
    </row>
    <row r="94" spans="1:11" ht="14.4" customHeight="1" thickBot="1" x14ac:dyDescent="0.35">
      <c r="A94" s="722" t="s">
        <v>416</v>
      </c>
      <c r="B94" s="706">
        <v>0.149322328974</v>
      </c>
      <c r="C94" s="706">
        <v>0</v>
      </c>
      <c r="D94" s="707">
        <v>-0.149322328974</v>
      </c>
      <c r="E94" s="713">
        <v>0</v>
      </c>
      <c r="F94" s="706">
        <v>0</v>
      </c>
      <c r="G94" s="707">
        <v>0</v>
      </c>
      <c r="H94" s="709">
        <v>0</v>
      </c>
      <c r="I94" s="706">
        <v>0</v>
      </c>
      <c r="J94" s="707">
        <v>0</v>
      </c>
      <c r="K94" s="714">
        <v>4</v>
      </c>
    </row>
    <row r="95" spans="1:11" ht="14.4" customHeight="1" thickBot="1" x14ac:dyDescent="0.35">
      <c r="A95" s="723" t="s">
        <v>417</v>
      </c>
      <c r="B95" s="701">
        <v>0.149322328974</v>
      </c>
      <c r="C95" s="701">
        <v>0</v>
      </c>
      <c r="D95" s="702">
        <v>-0.149322328974</v>
      </c>
      <c r="E95" s="703">
        <v>0</v>
      </c>
      <c r="F95" s="701">
        <v>0</v>
      </c>
      <c r="G95" s="702">
        <v>0</v>
      </c>
      <c r="H95" s="704">
        <v>0</v>
      </c>
      <c r="I95" s="701">
        <v>0</v>
      </c>
      <c r="J95" s="702">
        <v>0</v>
      </c>
      <c r="K95" s="705">
        <v>4</v>
      </c>
    </row>
    <row r="96" spans="1:11" ht="14.4" customHeight="1" thickBot="1" x14ac:dyDescent="0.35">
      <c r="A96" s="722" t="s">
        <v>418</v>
      </c>
      <c r="B96" s="706">
        <v>44.926202170281002</v>
      </c>
      <c r="C96" s="706">
        <v>51.804519999999997</v>
      </c>
      <c r="D96" s="707">
        <v>6.8783178297180001</v>
      </c>
      <c r="E96" s="713">
        <v>1.1531025881870001</v>
      </c>
      <c r="F96" s="706">
        <v>52.567037684931002</v>
      </c>
      <c r="G96" s="707">
        <v>17.522345894977001</v>
      </c>
      <c r="H96" s="709">
        <v>6.7180600000000004</v>
      </c>
      <c r="I96" s="706">
        <v>20.268450000000001</v>
      </c>
      <c r="J96" s="707">
        <v>2.7461041050219999</v>
      </c>
      <c r="K96" s="714">
        <v>0.38557337245200002</v>
      </c>
    </row>
    <row r="97" spans="1:11" ht="14.4" customHeight="1" thickBot="1" x14ac:dyDescent="0.35">
      <c r="A97" s="723" t="s">
        <v>419</v>
      </c>
      <c r="B97" s="701">
        <v>15.646911772487</v>
      </c>
      <c r="C97" s="701">
        <v>20.153300000000002</v>
      </c>
      <c r="D97" s="702">
        <v>4.5063882275119997</v>
      </c>
      <c r="E97" s="703">
        <v>1.288004961812</v>
      </c>
      <c r="F97" s="701">
        <v>19.572241619452001</v>
      </c>
      <c r="G97" s="702">
        <v>6.5240805398169996</v>
      </c>
      <c r="H97" s="704">
        <v>1.9595</v>
      </c>
      <c r="I97" s="701">
        <v>7.4581999999999997</v>
      </c>
      <c r="J97" s="702">
        <v>0.93411946018199998</v>
      </c>
      <c r="K97" s="705">
        <v>0.38106008218199999</v>
      </c>
    </row>
    <row r="98" spans="1:11" ht="14.4" customHeight="1" thickBot="1" x14ac:dyDescent="0.35">
      <c r="A98" s="723" t="s">
        <v>420</v>
      </c>
      <c r="B98" s="701">
        <v>0</v>
      </c>
      <c r="C98" s="701">
        <v>1</v>
      </c>
      <c r="D98" s="702">
        <v>1</v>
      </c>
      <c r="E98" s="711" t="s">
        <v>341</v>
      </c>
      <c r="F98" s="701">
        <v>1.3330747976149999</v>
      </c>
      <c r="G98" s="702">
        <v>0.44435826587100002</v>
      </c>
      <c r="H98" s="704">
        <v>0</v>
      </c>
      <c r="I98" s="701">
        <v>0</v>
      </c>
      <c r="J98" s="702">
        <v>-0.44435826587100002</v>
      </c>
      <c r="K98" s="705">
        <v>0</v>
      </c>
    </row>
    <row r="99" spans="1:11" ht="14.4" customHeight="1" thickBot="1" x14ac:dyDescent="0.35">
      <c r="A99" s="723" t="s">
        <v>421</v>
      </c>
      <c r="B99" s="701">
        <v>29.279290397794</v>
      </c>
      <c r="C99" s="701">
        <v>30.651219999999999</v>
      </c>
      <c r="D99" s="702">
        <v>1.371929602205</v>
      </c>
      <c r="E99" s="703">
        <v>1.0468566547739999</v>
      </c>
      <c r="F99" s="701">
        <v>31.661721267863001</v>
      </c>
      <c r="G99" s="702">
        <v>10.553907089287</v>
      </c>
      <c r="H99" s="704">
        <v>4.7585600000000001</v>
      </c>
      <c r="I99" s="701">
        <v>12.81025</v>
      </c>
      <c r="J99" s="702">
        <v>2.2563429107120001</v>
      </c>
      <c r="K99" s="705">
        <v>0.40459739669900002</v>
      </c>
    </row>
    <row r="100" spans="1:11" ht="14.4" customHeight="1" thickBot="1" x14ac:dyDescent="0.35">
      <c r="A100" s="722" t="s">
        <v>422</v>
      </c>
      <c r="B100" s="706">
        <v>73</v>
      </c>
      <c r="C100" s="706">
        <v>67.516400000000004</v>
      </c>
      <c r="D100" s="707">
        <v>-5.4836</v>
      </c>
      <c r="E100" s="713">
        <v>0.92488219177999997</v>
      </c>
      <c r="F100" s="706">
        <v>75.617363036650005</v>
      </c>
      <c r="G100" s="707">
        <v>25.205787678882999</v>
      </c>
      <c r="H100" s="709">
        <v>13.095000000000001</v>
      </c>
      <c r="I100" s="706">
        <v>38.12867</v>
      </c>
      <c r="J100" s="707">
        <v>12.922882321116001</v>
      </c>
      <c r="K100" s="714">
        <v>0.50423167998399998</v>
      </c>
    </row>
    <row r="101" spans="1:11" ht="14.4" customHeight="1" thickBot="1" x14ac:dyDescent="0.35">
      <c r="A101" s="723" t="s">
        <v>423</v>
      </c>
      <c r="B101" s="701">
        <v>53</v>
      </c>
      <c r="C101" s="701">
        <v>53.19</v>
      </c>
      <c r="D101" s="702">
        <v>0.189999999999</v>
      </c>
      <c r="E101" s="703">
        <v>1.0035849056599999</v>
      </c>
      <c r="F101" s="701">
        <v>55.936901408449998</v>
      </c>
      <c r="G101" s="702">
        <v>18.645633802816</v>
      </c>
      <c r="H101" s="704">
        <v>13.095000000000001</v>
      </c>
      <c r="I101" s="701">
        <v>26.19</v>
      </c>
      <c r="J101" s="702">
        <v>7.5443661971829998</v>
      </c>
      <c r="K101" s="705">
        <v>0.46820612762800001</v>
      </c>
    </row>
    <row r="102" spans="1:11" ht="14.4" customHeight="1" thickBot="1" x14ac:dyDescent="0.35">
      <c r="A102" s="723" t="s">
        <v>424</v>
      </c>
      <c r="B102" s="701">
        <v>20</v>
      </c>
      <c r="C102" s="701">
        <v>14.3264</v>
      </c>
      <c r="D102" s="702">
        <v>-5.6736000000000004</v>
      </c>
      <c r="E102" s="703">
        <v>0.71631999999899998</v>
      </c>
      <c r="F102" s="701">
        <v>19.680461628199001</v>
      </c>
      <c r="G102" s="702">
        <v>6.5601538760659999</v>
      </c>
      <c r="H102" s="704">
        <v>0</v>
      </c>
      <c r="I102" s="701">
        <v>11.93867</v>
      </c>
      <c r="J102" s="702">
        <v>5.3785161239330002</v>
      </c>
      <c r="K102" s="705">
        <v>0.60662550632900003</v>
      </c>
    </row>
    <row r="103" spans="1:11" ht="14.4" customHeight="1" thickBot="1" x14ac:dyDescent="0.35">
      <c r="A103" s="722" t="s">
        <v>425</v>
      </c>
      <c r="B103" s="706">
        <v>1023.79266609605</v>
      </c>
      <c r="C103" s="706">
        <v>1017.82002</v>
      </c>
      <c r="D103" s="707">
        <v>-5.9726460960449996</v>
      </c>
      <c r="E103" s="713">
        <v>0.99416615659200003</v>
      </c>
      <c r="F103" s="706">
        <v>1132.9067434449901</v>
      </c>
      <c r="G103" s="707">
        <v>377.63558114833103</v>
      </c>
      <c r="H103" s="709">
        <v>73.956649999999996</v>
      </c>
      <c r="I103" s="706">
        <v>331.36528000000101</v>
      </c>
      <c r="J103" s="707">
        <v>-46.270301148329999</v>
      </c>
      <c r="K103" s="714">
        <v>0.29249122393900001</v>
      </c>
    </row>
    <row r="104" spans="1:11" ht="14.4" customHeight="1" thickBot="1" x14ac:dyDescent="0.35">
      <c r="A104" s="723" t="s">
        <v>426</v>
      </c>
      <c r="B104" s="701">
        <v>760</v>
      </c>
      <c r="C104" s="701">
        <v>798.18197999999995</v>
      </c>
      <c r="D104" s="702">
        <v>38.181979999999001</v>
      </c>
      <c r="E104" s="703">
        <v>1.0502394473679999</v>
      </c>
      <c r="F104" s="701">
        <v>908.16048692968297</v>
      </c>
      <c r="G104" s="702">
        <v>302.72016230989402</v>
      </c>
      <c r="H104" s="704">
        <v>69.600650000000002</v>
      </c>
      <c r="I104" s="701">
        <v>273.25774000000001</v>
      </c>
      <c r="J104" s="702">
        <v>-29.462422309893999</v>
      </c>
      <c r="K104" s="705">
        <v>0.300891465696</v>
      </c>
    </row>
    <row r="105" spans="1:11" ht="14.4" customHeight="1" thickBot="1" x14ac:dyDescent="0.35">
      <c r="A105" s="723" t="s">
        <v>427</v>
      </c>
      <c r="B105" s="701">
        <v>0</v>
      </c>
      <c r="C105" s="701">
        <v>46.380389999999998</v>
      </c>
      <c r="D105" s="702">
        <v>46.380389999999998</v>
      </c>
      <c r="E105" s="711" t="s">
        <v>329</v>
      </c>
      <c r="F105" s="701">
        <v>48.543602758885001</v>
      </c>
      <c r="G105" s="702">
        <v>16.181200919628001</v>
      </c>
      <c r="H105" s="704">
        <v>4.3559999999999999</v>
      </c>
      <c r="I105" s="701">
        <v>17.206199999999999</v>
      </c>
      <c r="J105" s="702">
        <v>1.0249990803710001</v>
      </c>
      <c r="K105" s="705">
        <v>0.35444835204000003</v>
      </c>
    </row>
    <row r="106" spans="1:11" ht="14.4" customHeight="1" thickBot="1" x14ac:dyDescent="0.35">
      <c r="A106" s="723" t="s">
        <v>428</v>
      </c>
      <c r="B106" s="701">
        <v>0</v>
      </c>
      <c r="C106" s="701">
        <v>1.597</v>
      </c>
      <c r="D106" s="702">
        <v>1.597</v>
      </c>
      <c r="E106" s="711" t="s">
        <v>341</v>
      </c>
      <c r="F106" s="701">
        <v>1.9801980198010001</v>
      </c>
      <c r="G106" s="702">
        <v>0.66006600660000003</v>
      </c>
      <c r="H106" s="704">
        <v>0</v>
      </c>
      <c r="I106" s="701">
        <v>0</v>
      </c>
      <c r="J106" s="702">
        <v>-0.66006600660000003</v>
      </c>
      <c r="K106" s="705">
        <v>0</v>
      </c>
    </row>
    <row r="107" spans="1:11" ht="14.4" customHeight="1" thickBot="1" x14ac:dyDescent="0.35">
      <c r="A107" s="723" t="s">
        <v>429</v>
      </c>
      <c r="B107" s="701">
        <v>263.79266609604502</v>
      </c>
      <c r="C107" s="701">
        <v>171.66065</v>
      </c>
      <c r="D107" s="702">
        <v>-92.132016096045007</v>
      </c>
      <c r="E107" s="703">
        <v>0.65074079784100003</v>
      </c>
      <c r="F107" s="701">
        <v>174.22245573662099</v>
      </c>
      <c r="G107" s="702">
        <v>58.074151912207</v>
      </c>
      <c r="H107" s="704">
        <v>0</v>
      </c>
      <c r="I107" s="701">
        <v>40.901339999999998</v>
      </c>
      <c r="J107" s="702">
        <v>-17.172811912206001</v>
      </c>
      <c r="K107" s="705">
        <v>0.234765029726</v>
      </c>
    </row>
    <row r="108" spans="1:11" ht="14.4" customHeight="1" thickBot="1" x14ac:dyDescent="0.35">
      <c r="A108" s="722" t="s">
        <v>430</v>
      </c>
      <c r="B108" s="706">
        <v>632.25183533826896</v>
      </c>
      <c r="C108" s="706">
        <v>398.80763000000002</v>
      </c>
      <c r="D108" s="707">
        <v>-233.44420533826801</v>
      </c>
      <c r="E108" s="713">
        <v>0.63077338444800002</v>
      </c>
      <c r="F108" s="706">
        <v>378.62314616976499</v>
      </c>
      <c r="G108" s="707">
        <v>126.207715389922</v>
      </c>
      <c r="H108" s="709">
        <v>21.98189</v>
      </c>
      <c r="I108" s="706">
        <v>67.725930000000005</v>
      </c>
      <c r="J108" s="707">
        <v>-58.481785389921001</v>
      </c>
      <c r="K108" s="714">
        <v>0.17887424655600001</v>
      </c>
    </row>
    <row r="109" spans="1:11" ht="14.4" customHeight="1" thickBot="1" x14ac:dyDescent="0.35">
      <c r="A109" s="723" t="s">
        <v>431</v>
      </c>
      <c r="B109" s="701">
        <v>27.649999999999</v>
      </c>
      <c r="C109" s="701">
        <v>25.937999999999999</v>
      </c>
      <c r="D109" s="702">
        <v>-1.7119999999990001</v>
      </c>
      <c r="E109" s="703">
        <v>0.93808318264000001</v>
      </c>
      <c r="F109" s="701">
        <v>4.9999999999989999</v>
      </c>
      <c r="G109" s="702">
        <v>1.6666666666659999</v>
      </c>
      <c r="H109" s="704">
        <v>0</v>
      </c>
      <c r="I109" s="701">
        <v>1.1000000000000001</v>
      </c>
      <c r="J109" s="702">
        <v>-0.56666666666599996</v>
      </c>
      <c r="K109" s="705">
        <v>0.22</v>
      </c>
    </row>
    <row r="110" spans="1:11" ht="14.4" customHeight="1" thickBot="1" x14ac:dyDescent="0.35">
      <c r="A110" s="723" t="s">
        <v>432</v>
      </c>
      <c r="B110" s="701">
        <v>580.918504513465</v>
      </c>
      <c r="C110" s="701">
        <v>331.82229000000001</v>
      </c>
      <c r="D110" s="702">
        <v>-249.09621451346499</v>
      </c>
      <c r="E110" s="703">
        <v>0.57120282349700002</v>
      </c>
      <c r="F110" s="701">
        <v>330.74299329974099</v>
      </c>
      <c r="G110" s="702">
        <v>110.247664433247</v>
      </c>
      <c r="H110" s="704">
        <v>15.17075</v>
      </c>
      <c r="I110" s="701">
        <v>50.957949999999997</v>
      </c>
      <c r="J110" s="702">
        <v>-59.289714433245997</v>
      </c>
      <c r="K110" s="705">
        <v>0.15407113992499999</v>
      </c>
    </row>
    <row r="111" spans="1:11" ht="14.4" customHeight="1" thickBot="1" x14ac:dyDescent="0.35">
      <c r="A111" s="723" t="s">
        <v>433</v>
      </c>
      <c r="B111" s="701">
        <v>7</v>
      </c>
      <c r="C111" s="701">
        <v>5.3481300000000003</v>
      </c>
      <c r="D111" s="702">
        <v>-1.6518699999999999</v>
      </c>
      <c r="E111" s="703">
        <v>0.764018571428</v>
      </c>
      <c r="F111" s="701">
        <v>11.693722586870001</v>
      </c>
      <c r="G111" s="702">
        <v>3.8979075289559999</v>
      </c>
      <c r="H111" s="704">
        <v>0</v>
      </c>
      <c r="I111" s="701">
        <v>4.327</v>
      </c>
      <c r="J111" s="702">
        <v>0.42909247104300002</v>
      </c>
      <c r="K111" s="705">
        <v>0.37002759111599998</v>
      </c>
    </row>
    <row r="112" spans="1:11" ht="14.4" customHeight="1" thickBot="1" x14ac:dyDescent="0.35">
      <c r="A112" s="723" t="s">
        <v>434</v>
      </c>
      <c r="B112" s="701">
        <v>7.3843110876960001</v>
      </c>
      <c r="C112" s="701">
        <v>10.27971</v>
      </c>
      <c r="D112" s="702">
        <v>2.8953989123029999</v>
      </c>
      <c r="E112" s="703">
        <v>1.3921014266480001</v>
      </c>
      <c r="F112" s="701">
        <v>12.456271842107</v>
      </c>
      <c r="G112" s="702">
        <v>4.152090614035</v>
      </c>
      <c r="H112" s="704">
        <v>4.5951599999999999</v>
      </c>
      <c r="I112" s="701">
        <v>4.5951599999999999</v>
      </c>
      <c r="J112" s="702">
        <v>0.44306938596399997</v>
      </c>
      <c r="K112" s="705">
        <v>0.36890331699899997</v>
      </c>
    </row>
    <row r="113" spans="1:11" ht="14.4" customHeight="1" thickBot="1" x14ac:dyDescent="0.35">
      <c r="A113" s="723" t="s">
        <v>435</v>
      </c>
      <c r="B113" s="701">
        <v>9.2990197371070007</v>
      </c>
      <c r="C113" s="701">
        <v>24.879560000000001</v>
      </c>
      <c r="D113" s="702">
        <v>15.580540262892001</v>
      </c>
      <c r="E113" s="703">
        <v>2.6755035157860001</v>
      </c>
      <c r="F113" s="701">
        <v>18.730158441046001</v>
      </c>
      <c r="G113" s="702">
        <v>6.2433861470150003</v>
      </c>
      <c r="H113" s="704">
        <v>2.2159800000000001</v>
      </c>
      <c r="I113" s="701">
        <v>6.7458200000000001</v>
      </c>
      <c r="J113" s="702">
        <v>0.50243385298400001</v>
      </c>
      <c r="K113" s="705">
        <v>0.36015819199900001</v>
      </c>
    </row>
    <row r="114" spans="1:11" ht="14.4" customHeight="1" thickBot="1" x14ac:dyDescent="0.35">
      <c r="A114" s="723" t="s">
        <v>436</v>
      </c>
      <c r="B114" s="701">
        <v>0</v>
      </c>
      <c r="C114" s="701">
        <v>0.53993999999999998</v>
      </c>
      <c r="D114" s="702">
        <v>0.53993999999999998</v>
      </c>
      <c r="E114" s="711" t="s">
        <v>341</v>
      </c>
      <c r="F114" s="701">
        <v>0</v>
      </c>
      <c r="G114" s="702">
        <v>0</v>
      </c>
      <c r="H114" s="704">
        <v>0</v>
      </c>
      <c r="I114" s="701">
        <v>0</v>
      </c>
      <c r="J114" s="702">
        <v>0</v>
      </c>
      <c r="K114" s="712" t="s">
        <v>329</v>
      </c>
    </row>
    <row r="115" spans="1:11" ht="14.4" customHeight="1" thickBot="1" x14ac:dyDescent="0.35">
      <c r="A115" s="722" t="s">
        <v>437</v>
      </c>
      <c r="B115" s="706">
        <v>0</v>
      </c>
      <c r="C115" s="706">
        <v>12.839</v>
      </c>
      <c r="D115" s="707">
        <v>12.839</v>
      </c>
      <c r="E115" s="708" t="s">
        <v>329</v>
      </c>
      <c r="F115" s="706">
        <v>0</v>
      </c>
      <c r="G115" s="707">
        <v>0</v>
      </c>
      <c r="H115" s="709">
        <v>0</v>
      </c>
      <c r="I115" s="706">
        <v>2.74275</v>
      </c>
      <c r="J115" s="707">
        <v>2.74275</v>
      </c>
      <c r="K115" s="710" t="s">
        <v>329</v>
      </c>
    </row>
    <row r="116" spans="1:11" ht="14.4" customHeight="1" thickBot="1" x14ac:dyDescent="0.35">
      <c r="A116" s="723" t="s">
        <v>438</v>
      </c>
      <c r="B116" s="701">
        <v>0</v>
      </c>
      <c r="C116" s="701">
        <v>0.53599999999900005</v>
      </c>
      <c r="D116" s="702">
        <v>0.53599999999900005</v>
      </c>
      <c r="E116" s="711" t="s">
        <v>341</v>
      </c>
      <c r="F116" s="701">
        <v>0</v>
      </c>
      <c r="G116" s="702">
        <v>0</v>
      </c>
      <c r="H116" s="704">
        <v>0</v>
      </c>
      <c r="I116" s="701">
        <v>0</v>
      </c>
      <c r="J116" s="702">
        <v>0</v>
      </c>
      <c r="K116" s="705">
        <v>4</v>
      </c>
    </row>
    <row r="117" spans="1:11" ht="14.4" customHeight="1" thickBot="1" x14ac:dyDescent="0.35">
      <c r="A117" s="723" t="s">
        <v>439</v>
      </c>
      <c r="B117" s="701">
        <v>0</v>
      </c>
      <c r="C117" s="701">
        <v>0.65300000000000002</v>
      </c>
      <c r="D117" s="702">
        <v>0.65300000000000002</v>
      </c>
      <c r="E117" s="711" t="s">
        <v>329</v>
      </c>
      <c r="F117" s="701">
        <v>0</v>
      </c>
      <c r="G117" s="702">
        <v>0</v>
      </c>
      <c r="H117" s="704">
        <v>0</v>
      </c>
      <c r="I117" s="701">
        <v>0</v>
      </c>
      <c r="J117" s="702">
        <v>0</v>
      </c>
      <c r="K117" s="712" t="s">
        <v>329</v>
      </c>
    </row>
    <row r="118" spans="1:11" ht="14.4" customHeight="1" thickBot="1" x14ac:dyDescent="0.35">
      <c r="A118" s="723" t="s">
        <v>440</v>
      </c>
      <c r="B118" s="701">
        <v>0</v>
      </c>
      <c r="C118" s="701">
        <v>11.65</v>
      </c>
      <c r="D118" s="702">
        <v>11.65</v>
      </c>
      <c r="E118" s="711" t="s">
        <v>341</v>
      </c>
      <c r="F118" s="701">
        <v>0</v>
      </c>
      <c r="G118" s="702">
        <v>0</v>
      </c>
      <c r="H118" s="704">
        <v>0</v>
      </c>
      <c r="I118" s="701">
        <v>2.74275</v>
      </c>
      <c r="J118" s="702">
        <v>2.74275</v>
      </c>
      <c r="K118" s="712" t="s">
        <v>329</v>
      </c>
    </row>
    <row r="119" spans="1:11" ht="14.4" customHeight="1" thickBot="1" x14ac:dyDescent="0.35">
      <c r="A119" s="720" t="s">
        <v>48</v>
      </c>
      <c r="B119" s="701">
        <v>44260</v>
      </c>
      <c r="C119" s="701">
        <v>47821.097650000003</v>
      </c>
      <c r="D119" s="702">
        <v>3561.0976499999902</v>
      </c>
      <c r="E119" s="703">
        <v>1.0804586003159999</v>
      </c>
      <c r="F119" s="701">
        <v>49262.3893382268</v>
      </c>
      <c r="G119" s="702">
        <v>16420.796446075601</v>
      </c>
      <c r="H119" s="704">
        <v>4123.6919900000203</v>
      </c>
      <c r="I119" s="701">
        <v>16163.052379999999</v>
      </c>
      <c r="J119" s="702">
        <v>-257.74406607556898</v>
      </c>
      <c r="K119" s="705">
        <v>0.32810126746000001</v>
      </c>
    </row>
    <row r="120" spans="1:11" ht="14.4" customHeight="1" thickBot="1" x14ac:dyDescent="0.35">
      <c r="A120" s="726" t="s">
        <v>441</v>
      </c>
      <c r="B120" s="706">
        <v>32612</v>
      </c>
      <c r="C120" s="706">
        <v>35337.21</v>
      </c>
      <c r="D120" s="707">
        <v>2725.20999999997</v>
      </c>
      <c r="E120" s="713">
        <v>1.083564638783</v>
      </c>
      <c r="F120" s="706">
        <v>36273.589338226797</v>
      </c>
      <c r="G120" s="707">
        <v>12091.196446075601</v>
      </c>
      <c r="H120" s="709">
        <v>3033.8050000000098</v>
      </c>
      <c r="I120" s="706">
        <v>11897.373</v>
      </c>
      <c r="J120" s="707">
        <v>-193.823446075579</v>
      </c>
      <c r="K120" s="714">
        <v>0.327989956799</v>
      </c>
    </row>
    <row r="121" spans="1:11" ht="14.4" customHeight="1" thickBot="1" x14ac:dyDescent="0.35">
      <c r="A121" s="722" t="s">
        <v>442</v>
      </c>
      <c r="B121" s="706">
        <v>32361</v>
      </c>
      <c r="C121" s="706">
        <v>35114.699000000001</v>
      </c>
      <c r="D121" s="707">
        <v>2753.6989999999701</v>
      </c>
      <c r="E121" s="713">
        <v>1.0850931368000001</v>
      </c>
      <c r="F121" s="706">
        <v>36079.999999999898</v>
      </c>
      <c r="G121" s="707">
        <v>12026.666666666601</v>
      </c>
      <c r="H121" s="709">
        <v>3017.3490000000102</v>
      </c>
      <c r="I121" s="706">
        <v>11818.6</v>
      </c>
      <c r="J121" s="707">
        <v>-208.06666666660601</v>
      </c>
      <c r="K121" s="714">
        <v>0.327566518847</v>
      </c>
    </row>
    <row r="122" spans="1:11" ht="14.4" customHeight="1" thickBot="1" x14ac:dyDescent="0.35">
      <c r="A122" s="723" t="s">
        <v>443</v>
      </c>
      <c r="B122" s="701">
        <v>32361</v>
      </c>
      <c r="C122" s="701">
        <v>35114.699000000001</v>
      </c>
      <c r="D122" s="702">
        <v>2753.6989999999701</v>
      </c>
      <c r="E122" s="703">
        <v>1.0850931368000001</v>
      </c>
      <c r="F122" s="701">
        <v>36079.999999999898</v>
      </c>
      <c r="G122" s="702">
        <v>12026.666666666601</v>
      </c>
      <c r="H122" s="704">
        <v>3017.3490000000102</v>
      </c>
      <c r="I122" s="701">
        <v>11818.6</v>
      </c>
      <c r="J122" s="702">
        <v>-208.06666666660601</v>
      </c>
      <c r="K122" s="705">
        <v>0.327566518847</v>
      </c>
    </row>
    <row r="123" spans="1:11" ht="14.4" customHeight="1" thickBot="1" x14ac:dyDescent="0.35">
      <c r="A123" s="722" t="s">
        <v>444</v>
      </c>
      <c r="B123" s="706">
        <v>0</v>
      </c>
      <c r="C123" s="706">
        <v>0.495</v>
      </c>
      <c r="D123" s="707">
        <v>0.495</v>
      </c>
      <c r="E123" s="708" t="s">
        <v>329</v>
      </c>
      <c r="F123" s="706">
        <v>0</v>
      </c>
      <c r="G123" s="707">
        <v>0</v>
      </c>
      <c r="H123" s="709">
        <v>0</v>
      </c>
      <c r="I123" s="706">
        <v>0</v>
      </c>
      <c r="J123" s="707">
        <v>0</v>
      </c>
      <c r="K123" s="710" t="s">
        <v>329</v>
      </c>
    </row>
    <row r="124" spans="1:11" ht="14.4" customHeight="1" thickBot="1" x14ac:dyDescent="0.35">
      <c r="A124" s="723" t="s">
        <v>445</v>
      </c>
      <c r="B124" s="701">
        <v>0</v>
      </c>
      <c r="C124" s="701">
        <v>0.495</v>
      </c>
      <c r="D124" s="702">
        <v>0.495</v>
      </c>
      <c r="E124" s="711" t="s">
        <v>329</v>
      </c>
      <c r="F124" s="701">
        <v>0</v>
      </c>
      <c r="G124" s="702">
        <v>0</v>
      </c>
      <c r="H124" s="704">
        <v>0</v>
      </c>
      <c r="I124" s="701">
        <v>0</v>
      </c>
      <c r="J124" s="702">
        <v>0</v>
      </c>
      <c r="K124" s="712" t="s">
        <v>329</v>
      </c>
    </row>
    <row r="125" spans="1:11" ht="14.4" customHeight="1" thickBot="1" x14ac:dyDescent="0.35">
      <c r="A125" s="722" t="s">
        <v>446</v>
      </c>
      <c r="B125" s="706">
        <v>160</v>
      </c>
      <c r="C125" s="706">
        <v>87.5</v>
      </c>
      <c r="D125" s="707">
        <v>-72.499999999999005</v>
      </c>
      <c r="E125" s="713">
        <v>0.546875</v>
      </c>
      <c r="F125" s="706">
        <v>107.60233822692</v>
      </c>
      <c r="G125" s="707">
        <v>35.867446075639997</v>
      </c>
      <c r="H125" s="709">
        <v>9.6</v>
      </c>
      <c r="I125" s="706">
        <v>26.45</v>
      </c>
      <c r="J125" s="707">
        <v>-9.4174460756399991</v>
      </c>
      <c r="K125" s="714">
        <v>0.24581250218</v>
      </c>
    </row>
    <row r="126" spans="1:11" ht="14.4" customHeight="1" thickBot="1" x14ac:dyDescent="0.35">
      <c r="A126" s="723" t="s">
        <v>447</v>
      </c>
      <c r="B126" s="701">
        <v>160</v>
      </c>
      <c r="C126" s="701">
        <v>87.5</v>
      </c>
      <c r="D126" s="702">
        <v>-72.499999999999005</v>
      </c>
      <c r="E126" s="703">
        <v>0.546875</v>
      </c>
      <c r="F126" s="701">
        <v>107.60233822692</v>
      </c>
      <c r="G126" s="702">
        <v>35.867446075639997</v>
      </c>
      <c r="H126" s="704">
        <v>9.6</v>
      </c>
      <c r="I126" s="701">
        <v>26.45</v>
      </c>
      <c r="J126" s="702">
        <v>-9.4174460756399991</v>
      </c>
      <c r="K126" s="705">
        <v>0.24581250218</v>
      </c>
    </row>
    <row r="127" spans="1:11" ht="14.4" customHeight="1" thickBot="1" x14ac:dyDescent="0.35">
      <c r="A127" s="722" t="s">
        <v>448</v>
      </c>
      <c r="B127" s="706">
        <v>91</v>
      </c>
      <c r="C127" s="706">
        <v>66.766000000000005</v>
      </c>
      <c r="D127" s="707">
        <v>-24.234000000000002</v>
      </c>
      <c r="E127" s="713">
        <v>0.733692307692</v>
      </c>
      <c r="F127" s="706">
        <v>85.986999999999995</v>
      </c>
      <c r="G127" s="707">
        <v>28.662333333332999</v>
      </c>
      <c r="H127" s="709">
        <v>6.1059999999999999</v>
      </c>
      <c r="I127" s="706">
        <v>49.323</v>
      </c>
      <c r="J127" s="707">
        <v>20.660666666666</v>
      </c>
      <c r="K127" s="714">
        <v>0.57360996429599997</v>
      </c>
    </row>
    <row r="128" spans="1:11" ht="14.4" customHeight="1" thickBot="1" x14ac:dyDescent="0.35">
      <c r="A128" s="723" t="s">
        <v>449</v>
      </c>
      <c r="B128" s="701">
        <v>91</v>
      </c>
      <c r="C128" s="701">
        <v>66.766000000000005</v>
      </c>
      <c r="D128" s="702">
        <v>-24.234000000000002</v>
      </c>
      <c r="E128" s="703">
        <v>0.733692307692</v>
      </c>
      <c r="F128" s="701">
        <v>85.986999999999995</v>
      </c>
      <c r="G128" s="702">
        <v>28.662333333332999</v>
      </c>
      <c r="H128" s="704">
        <v>6.1059999999999999</v>
      </c>
      <c r="I128" s="701">
        <v>49.323</v>
      </c>
      <c r="J128" s="702">
        <v>20.660666666666</v>
      </c>
      <c r="K128" s="705">
        <v>0.57360996429599997</v>
      </c>
    </row>
    <row r="129" spans="1:11" ht="14.4" customHeight="1" thickBot="1" x14ac:dyDescent="0.35">
      <c r="A129" s="725" t="s">
        <v>450</v>
      </c>
      <c r="B129" s="701">
        <v>0</v>
      </c>
      <c r="C129" s="701">
        <v>67.75</v>
      </c>
      <c r="D129" s="702">
        <v>67.75</v>
      </c>
      <c r="E129" s="711" t="s">
        <v>341</v>
      </c>
      <c r="F129" s="701">
        <v>0</v>
      </c>
      <c r="G129" s="702">
        <v>0</v>
      </c>
      <c r="H129" s="704">
        <v>0.75</v>
      </c>
      <c r="I129" s="701">
        <v>3</v>
      </c>
      <c r="J129" s="702">
        <v>3</v>
      </c>
      <c r="K129" s="712" t="s">
        <v>329</v>
      </c>
    </row>
    <row r="130" spans="1:11" ht="14.4" customHeight="1" thickBot="1" x14ac:dyDescent="0.35">
      <c r="A130" s="723" t="s">
        <v>451</v>
      </c>
      <c r="B130" s="701">
        <v>0</v>
      </c>
      <c r="C130" s="701">
        <v>67.75</v>
      </c>
      <c r="D130" s="702">
        <v>67.75</v>
      </c>
      <c r="E130" s="711" t="s">
        <v>341</v>
      </c>
      <c r="F130" s="701">
        <v>0</v>
      </c>
      <c r="G130" s="702">
        <v>0</v>
      </c>
      <c r="H130" s="704">
        <v>0.75</v>
      </c>
      <c r="I130" s="701">
        <v>3</v>
      </c>
      <c r="J130" s="702">
        <v>3</v>
      </c>
      <c r="K130" s="712" t="s">
        <v>329</v>
      </c>
    </row>
    <row r="131" spans="1:11" ht="14.4" customHeight="1" thickBot="1" x14ac:dyDescent="0.35">
      <c r="A131" s="721" t="s">
        <v>452</v>
      </c>
      <c r="B131" s="701">
        <v>11001</v>
      </c>
      <c r="C131" s="701">
        <v>11780.2541</v>
      </c>
      <c r="D131" s="702">
        <v>779.25410000001602</v>
      </c>
      <c r="E131" s="703">
        <v>1.070834842287</v>
      </c>
      <c r="F131" s="701">
        <v>12267.2</v>
      </c>
      <c r="G131" s="702">
        <v>4089.0666666666598</v>
      </c>
      <c r="H131" s="704">
        <v>1029.4197799999999</v>
      </c>
      <c r="I131" s="701">
        <v>4028.3311700000099</v>
      </c>
      <c r="J131" s="702">
        <v>-60.735496666655997</v>
      </c>
      <c r="K131" s="705">
        <v>0.328382285281</v>
      </c>
    </row>
    <row r="132" spans="1:11" ht="14.4" customHeight="1" thickBot="1" x14ac:dyDescent="0.35">
      <c r="A132" s="722" t="s">
        <v>453</v>
      </c>
      <c r="B132" s="706">
        <v>2911.99999999999</v>
      </c>
      <c r="C132" s="706">
        <v>3174.3347100000001</v>
      </c>
      <c r="D132" s="707">
        <v>262.33471000001202</v>
      </c>
      <c r="E132" s="713">
        <v>1.090087469093</v>
      </c>
      <c r="F132" s="706">
        <v>3247.2000000000098</v>
      </c>
      <c r="G132" s="707">
        <v>1082.4000000000001</v>
      </c>
      <c r="H132" s="709">
        <v>272.49503000000101</v>
      </c>
      <c r="I132" s="706">
        <v>1066.3186700000001</v>
      </c>
      <c r="J132" s="707">
        <v>-16.081330000000001</v>
      </c>
      <c r="K132" s="714">
        <v>0.328380965139</v>
      </c>
    </row>
    <row r="133" spans="1:11" ht="14.4" customHeight="1" thickBot="1" x14ac:dyDescent="0.35">
      <c r="A133" s="723" t="s">
        <v>454</v>
      </c>
      <c r="B133" s="701">
        <v>2911.99999999999</v>
      </c>
      <c r="C133" s="701">
        <v>3174.3347100000001</v>
      </c>
      <c r="D133" s="702">
        <v>262.33471000001202</v>
      </c>
      <c r="E133" s="703">
        <v>1.090087469093</v>
      </c>
      <c r="F133" s="701">
        <v>3247.2000000000098</v>
      </c>
      <c r="G133" s="702">
        <v>1082.4000000000001</v>
      </c>
      <c r="H133" s="704">
        <v>272.49503000000101</v>
      </c>
      <c r="I133" s="701">
        <v>1066.3186700000001</v>
      </c>
      <c r="J133" s="702">
        <v>-16.081330000000001</v>
      </c>
      <c r="K133" s="705">
        <v>0.328380965139</v>
      </c>
    </row>
    <row r="134" spans="1:11" ht="14.4" customHeight="1" thickBot="1" x14ac:dyDescent="0.35">
      <c r="A134" s="722" t="s">
        <v>455</v>
      </c>
      <c r="B134" s="706">
        <v>8089</v>
      </c>
      <c r="C134" s="706">
        <v>8605.9193899999991</v>
      </c>
      <c r="D134" s="707">
        <v>516.91939000000104</v>
      </c>
      <c r="E134" s="713">
        <v>1.06390399184</v>
      </c>
      <c r="F134" s="706">
        <v>9019.9999999999909</v>
      </c>
      <c r="G134" s="707">
        <v>3006.6666666666601</v>
      </c>
      <c r="H134" s="709">
        <v>756.92475000000297</v>
      </c>
      <c r="I134" s="706">
        <v>2962.0125000000098</v>
      </c>
      <c r="J134" s="707">
        <v>-44.654166666656998</v>
      </c>
      <c r="K134" s="714">
        <v>0.328382760532</v>
      </c>
    </row>
    <row r="135" spans="1:11" ht="14.4" customHeight="1" thickBot="1" x14ac:dyDescent="0.35">
      <c r="A135" s="723" t="s">
        <v>456</v>
      </c>
      <c r="B135" s="701">
        <v>8089</v>
      </c>
      <c r="C135" s="701">
        <v>8605.9193899999991</v>
      </c>
      <c r="D135" s="702">
        <v>516.91939000000104</v>
      </c>
      <c r="E135" s="703">
        <v>1.06390399184</v>
      </c>
      <c r="F135" s="701">
        <v>9019.9999999999909</v>
      </c>
      <c r="G135" s="702">
        <v>3006.6666666666601</v>
      </c>
      <c r="H135" s="704">
        <v>756.92475000000297</v>
      </c>
      <c r="I135" s="701">
        <v>2962.0125000000098</v>
      </c>
      <c r="J135" s="702">
        <v>-44.654166666656998</v>
      </c>
      <c r="K135" s="705">
        <v>0.328382760532</v>
      </c>
    </row>
    <row r="136" spans="1:11" ht="14.4" customHeight="1" thickBot="1" x14ac:dyDescent="0.35">
      <c r="A136" s="721" t="s">
        <v>457</v>
      </c>
      <c r="B136" s="701">
        <v>647.00000000000102</v>
      </c>
      <c r="C136" s="701">
        <v>703.63355000000001</v>
      </c>
      <c r="D136" s="702">
        <v>56.633549999998998</v>
      </c>
      <c r="E136" s="703">
        <v>1.087532534775</v>
      </c>
      <c r="F136" s="701">
        <v>721.60000000000298</v>
      </c>
      <c r="G136" s="702">
        <v>240.53333333333401</v>
      </c>
      <c r="H136" s="704">
        <v>60.467210000000001</v>
      </c>
      <c r="I136" s="701">
        <v>237.34820999999999</v>
      </c>
      <c r="J136" s="702">
        <v>-3.1851233333329998</v>
      </c>
      <c r="K136" s="705">
        <v>0.32891935975600001</v>
      </c>
    </row>
    <row r="137" spans="1:11" ht="14.4" customHeight="1" thickBot="1" x14ac:dyDescent="0.35">
      <c r="A137" s="722" t="s">
        <v>458</v>
      </c>
      <c r="B137" s="706">
        <v>647.00000000000102</v>
      </c>
      <c r="C137" s="706">
        <v>703.63355000000001</v>
      </c>
      <c r="D137" s="707">
        <v>56.633549999998998</v>
      </c>
      <c r="E137" s="713">
        <v>1.087532534775</v>
      </c>
      <c r="F137" s="706">
        <v>721.60000000000298</v>
      </c>
      <c r="G137" s="707">
        <v>240.53333333333401</v>
      </c>
      <c r="H137" s="709">
        <v>60.467210000000001</v>
      </c>
      <c r="I137" s="706">
        <v>237.34820999999999</v>
      </c>
      <c r="J137" s="707">
        <v>-3.1851233333329998</v>
      </c>
      <c r="K137" s="714">
        <v>0.32891935975600001</v>
      </c>
    </row>
    <row r="138" spans="1:11" ht="14.4" customHeight="1" thickBot="1" x14ac:dyDescent="0.35">
      <c r="A138" s="723" t="s">
        <v>459</v>
      </c>
      <c r="B138" s="701">
        <v>647.00000000000102</v>
      </c>
      <c r="C138" s="701">
        <v>703.63355000000001</v>
      </c>
      <c r="D138" s="702">
        <v>56.633549999998998</v>
      </c>
      <c r="E138" s="703">
        <v>1.087532534775</v>
      </c>
      <c r="F138" s="701">
        <v>721.60000000000298</v>
      </c>
      <c r="G138" s="702">
        <v>240.53333333333401</v>
      </c>
      <c r="H138" s="704">
        <v>60.467210000000001</v>
      </c>
      <c r="I138" s="701">
        <v>237.34820999999999</v>
      </c>
      <c r="J138" s="702">
        <v>-3.1851233333329998</v>
      </c>
      <c r="K138" s="705">
        <v>0.32891935975600001</v>
      </c>
    </row>
    <row r="139" spans="1:11" ht="14.4" customHeight="1" thickBot="1" x14ac:dyDescent="0.35">
      <c r="A139" s="720" t="s">
        <v>460</v>
      </c>
      <c r="B139" s="701">
        <v>0</v>
      </c>
      <c r="C139" s="701">
        <v>62.76</v>
      </c>
      <c r="D139" s="702">
        <v>62.76</v>
      </c>
      <c r="E139" s="711" t="s">
        <v>329</v>
      </c>
      <c r="F139" s="701">
        <v>5.572824578414</v>
      </c>
      <c r="G139" s="702">
        <v>1.857608192804</v>
      </c>
      <c r="H139" s="704">
        <v>10.196400000000001</v>
      </c>
      <c r="I139" s="701">
        <v>16.287700000000001</v>
      </c>
      <c r="J139" s="702">
        <v>14.430091807195</v>
      </c>
      <c r="K139" s="705">
        <v>2.9227010057139999</v>
      </c>
    </row>
    <row r="140" spans="1:11" ht="14.4" customHeight="1" thickBot="1" x14ac:dyDescent="0.35">
      <c r="A140" s="721" t="s">
        <v>461</v>
      </c>
      <c r="B140" s="701">
        <v>0</v>
      </c>
      <c r="C140" s="701">
        <v>62.76</v>
      </c>
      <c r="D140" s="702">
        <v>62.76</v>
      </c>
      <c r="E140" s="711" t="s">
        <v>329</v>
      </c>
      <c r="F140" s="701">
        <v>5.572824578414</v>
      </c>
      <c r="G140" s="702">
        <v>1.857608192804</v>
      </c>
      <c r="H140" s="704">
        <v>10.196400000000001</v>
      </c>
      <c r="I140" s="701">
        <v>16.287700000000001</v>
      </c>
      <c r="J140" s="702">
        <v>14.430091807195</v>
      </c>
      <c r="K140" s="705">
        <v>2.9227010057139999</v>
      </c>
    </row>
    <row r="141" spans="1:11" ht="14.4" customHeight="1" thickBot="1" x14ac:dyDescent="0.35">
      <c r="A141" s="722" t="s">
        <v>462</v>
      </c>
      <c r="B141" s="706">
        <v>0</v>
      </c>
      <c r="C141" s="706">
        <v>8.5839999999989995</v>
      </c>
      <c r="D141" s="707">
        <v>8.5839999999989995</v>
      </c>
      <c r="E141" s="708" t="s">
        <v>329</v>
      </c>
      <c r="F141" s="706">
        <v>0</v>
      </c>
      <c r="G141" s="707">
        <v>0</v>
      </c>
      <c r="H141" s="709">
        <v>0.5464</v>
      </c>
      <c r="I141" s="706">
        <v>6.6376999999999997</v>
      </c>
      <c r="J141" s="707">
        <v>6.6376999999999997</v>
      </c>
      <c r="K141" s="710" t="s">
        <v>329</v>
      </c>
    </row>
    <row r="142" spans="1:11" ht="14.4" customHeight="1" thickBot="1" x14ac:dyDescent="0.35">
      <c r="A142" s="723" t="s">
        <v>463</v>
      </c>
      <c r="B142" s="701">
        <v>0</v>
      </c>
      <c r="C142" s="701">
        <v>0.38400000000000001</v>
      </c>
      <c r="D142" s="702">
        <v>0.38400000000000001</v>
      </c>
      <c r="E142" s="711" t="s">
        <v>329</v>
      </c>
      <c r="F142" s="701">
        <v>0</v>
      </c>
      <c r="G142" s="702">
        <v>0</v>
      </c>
      <c r="H142" s="704">
        <v>0.32640000000000002</v>
      </c>
      <c r="I142" s="701">
        <v>0.47770000000000001</v>
      </c>
      <c r="J142" s="702">
        <v>0.47770000000000001</v>
      </c>
      <c r="K142" s="712" t="s">
        <v>329</v>
      </c>
    </row>
    <row r="143" spans="1:11" ht="14.4" customHeight="1" thickBot="1" x14ac:dyDescent="0.35">
      <c r="A143" s="723" t="s">
        <v>464</v>
      </c>
      <c r="B143" s="701">
        <v>0</v>
      </c>
      <c r="C143" s="701">
        <v>4.7999999999989997</v>
      </c>
      <c r="D143" s="702">
        <v>4.7999999999989997</v>
      </c>
      <c r="E143" s="711" t="s">
        <v>329</v>
      </c>
      <c r="F143" s="701">
        <v>0</v>
      </c>
      <c r="G143" s="702">
        <v>0</v>
      </c>
      <c r="H143" s="704">
        <v>0</v>
      </c>
      <c r="I143" s="701">
        <v>5.5</v>
      </c>
      <c r="J143" s="702">
        <v>5.5</v>
      </c>
      <c r="K143" s="712" t="s">
        <v>329</v>
      </c>
    </row>
    <row r="144" spans="1:11" ht="14.4" customHeight="1" thickBot="1" x14ac:dyDescent="0.35">
      <c r="A144" s="723" t="s">
        <v>465</v>
      </c>
      <c r="B144" s="701">
        <v>0</v>
      </c>
      <c r="C144" s="701">
        <v>3.4</v>
      </c>
      <c r="D144" s="702">
        <v>3.4</v>
      </c>
      <c r="E144" s="711" t="s">
        <v>329</v>
      </c>
      <c r="F144" s="701">
        <v>0</v>
      </c>
      <c r="G144" s="702">
        <v>0</v>
      </c>
      <c r="H144" s="704">
        <v>0</v>
      </c>
      <c r="I144" s="701">
        <v>0</v>
      </c>
      <c r="J144" s="702">
        <v>0</v>
      </c>
      <c r="K144" s="712" t="s">
        <v>329</v>
      </c>
    </row>
    <row r="145" spans="1:11" ht="14.4" customHeight="1" thickBot="1" x14ac:dyDescent="0.35">
      <c r="A145" s="723" t="s">
        <v>466</v>
      </c>
      <c r="B145" s="701">
        <v>0</v>
      </c>
      <c r="C145" s="701">
        <v>0</v>
      </c>
      <c r="D145" s="702">
        <v>0</v>
      </c>
      <c r="E145" s="711" t="s">
        <v>329</v>
      </c>
      <c r="F145" s="701">
        <v>0</v>
      </c>
      <c r="G145" s="702">
        <v>0</v>
      </c>
      <c r="H145" s="704">
        <v>0.22</v>
      </c>
      <c r="I145" s="701">
        <v>0.66</v>
      </c>
      <c r="J145" s="702">
        <v>0.66</v>
      </c>
      <c r="K145" s="712" t="s">
        <v>341</v>
      </c>
    </row>
    <row r="146" spans="1:11" ht="14.4" customHeight="1" thickBot="1" x14ac:dyDescent="0.35">
      <c r="A146" s="725" t="s">
        <v>467</v>
      </c>
      <c r="B146" s="701">
        <v>0</v>
      </c>
      <c r="C146" s="701">
        <v>34.826000000000001</v>
      </c>
      <c r="D146" s="702">
        <v>34.826000000000001</v>
      </c>
      <c r="E146" s="711" t="s">
        <v>341</v>
      </c>
      <c r="F146" s="701">
        <v>0</v>
      </c>
      <c r="G146" s="702">
        <v>0</v>
      </c>
      <c r="H146" s="704">
        <v>0</v>
      </c>
      <c r="I146" s="701">
        <v>0</v>
      </c>
      <c r="J146" s="702">
        <v>0</v>
      </c>
      <c r="K146" s="712" t="s">
        <v>329</v>
      </c>
    </row>
    <row r="147" spans="1:11" ht="14.4" customHeight="1" thickBot="1" x14ac:dyDescent="0.35">
      <c r="A147" s="723" t="s">
        <v>468</v>
      </c>
      <c r="B147" s="701">
        <v>0</v>
      </c>
      <c r="C147" s="701">
        <v>34.826000000000001</v>
      </c>
      <c r="D147" s="702">
        <v>34.826000000000001</v>
      </c>
      <c r="E147" s="711" t="s">
        <v>341</v>
      </c>
      <c r="F147" s="701">
        <v>0</v>
      </c>
      <c r="G147" s="702">
        <v>0</v>
      </c>
      <c r="H147" s="704">
        <v>0</v>
      </c>
      <c r="I147" s="701">
        <v>0</v>
      </c>
      <c r="J147" s="702">
        <v>0</v>
      </c>
      <c r="K147" s="712" t="s">
        <v>329</v>
      </c>
    </row>
    <row r="148" spans="1:11" ht="14.4" customHeight="1" thickBot="1" x14ac:dyDescent="0.35">
      <c r="A148" s="725" t="s">
        <v>469</v>
      </c>
      <c r="B148" s="701">
        <v>0</v>
      </c>
      <c r="C148" s="701">
        <v>0</v>
      </c>
      <c r="D148" s="702">
        <v>0</v>
      </c>
      <c r="E148" s="703">
        <v>1</v>
      </c>
      <c r="F148" s="701">
        <v>0</v>
      </c>
      <c r="G148" s="702">
        <v>0</v>
      </c>
      <c r="H148" s="704">
        <v>0.6</v>
      </c>
      <c r="I148" s="701">
        <v>0.6</v>
      </c>
      <c r="J148" s="702">
        <v>0.6</v>
      </c>
      <c r="K148" s="712" t="s">
        <v>341</v>
      </c>
    </row>
    <row r="149" spans="1:11" ht="14.4" customHeight="1" thickBot="1" x14ac:dyDescent="0.35">
      <c r="A149" s="723" t="s">
        <v>470</v>
      </c>
      <c r="B149" s="701">
        <v>0</v>
      </c>
      <c r="C149" s="701">
        <v>0</v>
      </c>
      <c r="D149" s="702">
        <v>0</v>
      </c>
      <c r="E149" s="703">
        <v>1</v>
      </c>
      <c r="F149" s="701">
        <v>0</v>
      </c>
      <c r="G149" s="702">
        <v>0</v>
      </c>
      <c r="H149" s="704">
        <v>0.6</v>
      </c>
      <c r="I149" s="701">
        <v>0.6</v>
      </c>
      <c r="J149" s="702">
        <v>0.6</v>
      </c>
      <c r="K149" s="712" t="s">
        <v>341</v>
      </c>
    </row>
    <row r="150" spans="1:11" ht="14.4" customHeight="1" thickBot="1" x14ac:dyDescent="0.35">
      <c r="A150" s="725" t="s">
        <v>471</v>
      </c>
      <c r="B150" s="701">
        <v>0</v>
      </c>
      <c r="C150" s="701">
        <v>6.7</v>
      </c>
      <c r="D150" s="702">
        <v>6.7</v>
      </c>
      <c r="E150" s="711" t="s">
        <v>329</v>
      </c>
      <c r="F150" s="701">
        <v>5.572824578414</v>
      </c>
      <c r="G150" s="702">
        <v>1.857608192804</v>
      </c>
      <c r="H150" s="704">
        <v>2.4500000000000002</v>
      </c>
      <c r="I150" s="701">
        <v>2.4500000000000002</v>
      </c>
      <c r="J150" s="702">
        <v>0.59239180719499995</v>
      </c>
      <c r="K150" s="705">
        <v>0.439633432835</v>
      </c>
    </row>
    <row r="151" spans="1:11" ht="14.4" customHeight="1" thickBot="1" x14ac:dyDescent="0.35">
      <c r="A151" s="723" t="s">
        <v>472</v>
      </c>
      <c r="B151" s="701">
        <v>0</v>
      </c>
      <c r="C151" s="701">
        <v>6.7</v>
      </c>
      <c r="D151" s="702">
        <v>6.7</v>
      </c>
      <c r="E151" s="711" t="s">
        <v>329</v>
      </c>
      <c r="F151" s="701">
        <v>5.572824578414</v>
      </c>
      <c r="G151" s="702">
        <v>1.857608192804</v>
      </c>
      <c r="H151" s="704">
        <v>2.4500000000000002</v>
      </c>
      <c r="I151" s="701">
        <v>2.4500000000000002</v>
      </c>
      <c r="J151" s="702">
        <v>0.59239180719499995</v>
      </c>
      <c r="K151" s="705">
        <v>0.439633432835</v>
      </c>
    </row>
    <row r="152" spans="1:11" ht="14.4" customHeight="1" thickBot="1" x14ac:dyDescent="0.35">
      <c r="A152" s="725" t="s">
        <v>473</v>
      </c>
      <c r="B152" s="701">
        <v>0</v>
      </c>
      <c r="C152" s="701">
        <v>12.65</v>
      </c>
      <c r="D152" s="702">
        <v>12.65</v>
      </c>
      <c r="E152" s="711" t="s">
        <v>329</v>
      </c>
      <c r="F152" s="701">
        <v>0</v>
      </c>
      <c r="G152" s="702">
        <v>0</v>
      </c>
      <c r="H152" s="704">
        <v>6.6</v>
      </c>
      <c r="I152" s="701">
        <v>6.6</v>
      </c>
      <c r="J152" s="702">
        <v>6.6</v>
      </c>
      <c r="K152" s="712" t="s">
        <v>329</v>
      </c>
    </row>
    <row r="153" spans="1:11" ht="14.4" customHeight="1" thickBot="1" x14ac:dyDescent="0.35">
      <c r="A153" s="723" t="s">
        <v>474</v>
      </c>
      <c r="B153" s="701">
        <v>0</v>
      </c>
      <c r="C153" s="701">
        <v>12.65</v>
      </c>
      <c r="D153" s="702">
        <v>12.65</v>
      </c>
      <c r="E153" s="711" t="s">
        <v>329</v>
      </c>
      <c r="F153" s="701">
        <v>0</v>
      </c>
      <c r="G153" s="702">
        <v>0</v>
      </c>
      <c r="H153" s="704">
        <v>6.6</v>
      </c>
      <c r="I153" s="701">
        <v>6.6</v>
      </c>
      <c r="J153" s="702">
        <v>6.6</v>
      </c>
      <c r="K153" s="712" t="s">
        <v>329</v>
      </c>
    </row>
    <row r="154" spans="1:11" ht="14.4" customHeight="1" thickBot="1" x14ac:dyDescent="0.35">
      <c r="A154" s="720" t="s">
        <v>475</v>
      </c>
      <c r="B154" s="701">
        <v>4316.00000000001</v>
      </c>
      <c r="C154" s="701">
        <v>4342.5501000000004</v>
      </c>
      <c r="D154" s="702">
        <v>26.550099999994</v>
      </c>
      <c r="E154" s="703">
        <v>1.006151552363</v>
      </c>
      <c r="F154" s="701">
        <v>4210.2917715902704</v>
      </c>
      <c r="G154" s="702">
        <v>1403.4305905300901</v>
      </c>
      <c r="H154" s="704">
        <v>375.41317000000203</v>
      </c>
      <c r="I154" s="701">
        <v>1493.7243900000001</v>
      </c>
      <c r="J154" s="702">
        <v>90.293799469912997</v>
      </c>
      <c r="K154" s="705">
        <v>0.35477930533899998</v>
      </c>
    </row>
    <row r="155" spans="1:11" ht="14.4" customHeight="1" thickBot="1" x14ac:dyDescent="0.35">
      <c r="A155" s="721" t="s">
        <v>476</v>
      </c>
      <c r="B155" s="701">
        <v>3981.00000000001</v>
      </c>
      <c r="C155" s="701">
        <v>4169.8320000000003</v>
      </c>
      <c r="D155" s="702">
        <v>188.831999999994</v>
      </c>
      <c r="E155" s="703">
        <v>1.0474333082139999</v>
      </c>
      <c r="F155" s="701">
        <v>4210.2917715902704</v>
      </c>
      <c r="G155" s="702">
        <v>1403.4305905300901</v>
      </c>
      <c r="H155" s="704">
        <v>363.09900000000198</v>
      </c>
      <c r="I155" s="701">
        <v>1462.9190000000001</v>
      </c>
      <c r="J155" s="702">
        <v>59.488409469913002</v>
      </c>
      <c r="K155" s="705">
        <v>0.34746261764300002</v>
      </c>
    </row>
    <row r="156" spans="1:11" ht="14.4" customHeight="1" thickBot="1" x14ac:dyDescent="0.35">
      <c r="A156" s="722" t="s">
        <v>477</v>
      </c>
      <c r="B156" s="706">
        <v>3981.00000000001</v>
      </c>
      <c r="C156" s="706">
        <v>3961.5880000000002</v>
      </c>
      <c r="D156" s="707">
        <v>-19.412000000006</v>
      </c>
      <c r="E156" s="713">
        <v>0.99512383823100004</v>
      </c>
      <c r="F156" s="706">
        <v>4210.2917715902704</v>
      </c>
      <c r="G156" s="707">
        <v>1403.4305905300901</v>
      </c>
      <c r="H156" s="709">
        <v>363.09900000000198</v>
      </c>
      <c r="I156" s="706">
        <v>1462.9190000000001</v>
      </c>
      <c r="J156" s="707">
        <v>59.488409469913002</v>
      </c>
      <c r="K156" s="714">
        <v>0.34746261764300002</v>
      </c>
    </row>
    <row r="157" spans="1:11" ht="14.4" customHeight="1" thickBot="1" x14ac:dyDescent="0.35">
      <c r="A157" s="723" t="s">
        <v>478</v>
      </c>
      <c r="B157" s="701">
        <v>279</v>
      </c>
      <c r="C157" s="701">
        <v>281.55900000000003</v>
      </c>
      <c r="D157" s="702">
        <v>2.5589999999990001</v>
      </c>
      <c r="E157" s="703">
        <v>1.00917204301</v>
      </c>
      <c r="F157" s="701">
        <v>299.06804192563902</v>
      </c>
      <c r="G157" s="702">
        <v>99.689347308546004</v>
      </c>
      <c r="H157" s="704">
        <v>20.515000000000001</v>
      </c>
      <c r="I157" s="701">
        <v>82.06</v>
      </c>
      <c r="J157" s="702">
        <v>-17.629347308545999</v>
      </c>
      <c r="K157" s="705">
        <v>0.27438571995700001</v>
      </c>
    </row>
    <row r="158" spans="1:11" ht="14.4" customHeight="1" thickBot="1" x14ac:dyDescent="0.35">
      <c r="A158" s="723" t="s">
        <v>479</v>
      </c>
      <c r="B158" s="701">
        <v>1479</v>
      </c>
      <c r="C158" s="701">
        <v>1459.723</v>
      </c>
      <c r="D158" s="702">
        <v>-19.277000000002001</v>
      </c>
      <c r="E158" s="703">
        <v>0.98696619337299996</v>
      </c>
      <c r="F158" s="701">
        <v>1550.48024220463</v>
      </c>
      <c r="G158" s="702">
        <v>516.82674740154505</v>
      </c>
      <c r="H158" s="704">
        <v>131.984000000001</v>
      </c>
      <c r="I158" s="701">
        <v>538.45800000000099</v>
      </c>
      <c r="J158" s="702">
        <v>21.631252598456001</v>
      </c>
      <c r="K158" s="705">
        <v>0.34728465757999999</v>
      </c>
    </row>
    <row r="159" spans="1:11" ht="14.4" customHeight="1" thickBot="1" x14ac:dyDescent="0.35">
      <c r="A159" s="723" t="s">
        <v>480</v>
      </c>
      <c r="B159" s="701">
        <v>75</v>
      </c>
      <c r="C159" s="701">
        <v>75.430999999999997</v>
      </c>
      <c r="D159" s="702">
        <v>0.43099999999900002</v>
      </c>
      <c r="E159" s="703">
        <v>1.005746666666</v>
      </c>
      <c r="F159" s="701">
        <v>80.650427726478</v>
      </c>
      <c r="G159" s="702">
        <v>26.883475908826</v>
      </c>
      <c r="H159" s="704">
        <v>5.867</v>
      </c>
      <c r="I159" s="701">
        <v>23.468</v>
      </c>
      <c r="J159" s="702">
        <v>-3.4154759088260001</v>
      </c>
      <c r="K159" s="705">
        <v>0.29098419762299998</v>
      </c>
    </row>
    <row r="160" spans="1:11" ht="14.4" customHeight="1" thickBot="1" x14ac:dyDescent="0.35">
      <c r="A160" s="723" t="s">
        <v>481</v>
      </c>
      <c r="B160" s="701">
        <v>1198</v>
      </c>
      <c r="C160" s="701">
        <v>1198.5509999999999</v>
      </c>
      <c r="D160" s="702">
        <v>0.55099999999799998</v>
      </c>
      <c r="E160" s="703">
        <v>1.0004599332220001</v>
      </c>
      <c r="F160" s="701">
        <v>1273.7311391452699</v>
      </c>
      <c r="G160" s="702">
        <v>424.57704638175602</v>
      </c>
      <c r="H160" s="704">
        <v>96.673000000000002</v>
      </c>
      <c r="I160" s="701">
        <v>386.69200000000097</v>
      </c>
      <c r="J160" s="702">
        <v>-37.885046381754997</v>
      </c>
      <c r="K160" s="705">
        <v>0.30358997131799997</v>
      </c>
    </row>
    <row r="161" spans="1:11" ht="14.4" customHeight="1" thickBot="1" x14ac:dyDescent="0.35">
      <c r="A161" s="723" t="s">
        <v>482</v>
      </c>
      <c r="B161" s="701">
        <v>932.00000000000102</v>
      </c>
      <c r="C161" s="701">
        <v>928.79200000000003</v>
      </c>
      <c r="D161" s="702">
        <v>-3.2080000000009998</v>
      </c>
      <c r="E161" s="703">
        <v>0.99655793991399999</v>
      </c>
      <c r="F161" s="701">
        <v>987.07927562897498</v>
      </c>
      <c r="G161" s="702">
        <v>329.02642520965799</v>
      </c>
      <c r="H161" s="704">
        <v>107.16</v>
      </c>
      <c r="I161" s="701">
        <v>428.64100000000099</v>
      </c>
      <c r="J161" s="702">
        <v>99.614574790342004</v>
      </c>
      <c r="K161" s="705">
        <v>0.43425184844100001</v>
      </c>
    </row>
    <row r="162" spans="1:11" ht="14.4" customHeight="1" thickBot="1" x14ac:dyDescent="0.35">
      <c r="A162" s="723" t="s">
        <v>483</v>
      </c>
      <c r="B162" s="701">
        <v>18</v>
      </c>
      <c r="C162" s="701">
        <v>17.532</v>
      </c>
      <c r="D162" s="702">
        <v>-0.46800000000000003</v>
      </c>
      <c r="E162" s="703">
        <v>0.973999999999</v>
      </c>
      <c r="F162" s="701">
        <v>19.282644959272002</v>
      </c>
      <c r="G162" s="702">
        <v>6.4275483197570003</v>
      </c>
      <c r="H162" s="704">
        <v>0.9</v>
      </c>
      <c r="I162" s="701">
        <v>3.6</v>
      </c>
      <c r="J162" s="702">
        <v>-2.8275483197570002</v>
      </c>
      <c r="K162" s="705">
        <v>0.18669637944299999</v>
      </c>
    </row>
    <row r="163" spans="1:11" ht="14.4" customHeight="1" thickBot="1" x14ac:dyDescent="0.35">
      <c r="A163" s="722" t="s">
        <v>484</v>
      </c>
      <c r="B163" s="706">
        <v>0</v>
      </c>
      <c r="C163" s="706">
        <v>208.244</v>
      </c>
      <c r="D163" s="707">
        <v>208.244</v>
      </c>
      <c r="E163" s="708" t="s">
        <v>341</v>
      </c>
      <c r="F163" s="706">
        <v>0</v>
      </c>
      <c r="G163" s="707">
        <v>0</v>
      </c>
      <c r="H163" s="709">
        <v>0</v>
      </c>
      <c r="I163" s="706">
        <v>0</v>
      </c>
      <c r="J163" s="707">
        <v>0</v>
      </c>
      <c r="K163" s="710" t="s">
        <v>329</v>
      </c>
    </row>
    <row r="164" spans="1:11" ht="14.4" customHeight="1" thickBot="1" x14ac:dyDescent="0.35">
      <c r="A164" s="723" t="s">
        <v>485</v>
      </c>
      <c r="B164" s="701">
        <v>0</v>
      </c>
      <c r="C164" s="701">
        <v>96.367000000000004</v>
      </c>
      <c r="D164" s="702">
        <v>96.367000000000004</v>
      </c>
      <c r="E164" s="711" t="s">
        <v>341</v>
      </c>
      <c r="F164" s="701">
        <v>0</v>
      </c>
      <c r="G164" s="702">
        <v>0</v>
      </c>
      <c r="H164" s="704">
        <v>0</v>
      </c>
      <c r="I164" s="701">
        <v>0</v>
      </c>
      <c r="J164" s="702">
        <v>0</v>
      </c>
      <c r="K164" s="712" t="s">
        <v>329</v>
      </c>
    </row>
    <row r="165" spans="1:11" ht="14.4" customHeight="1" thickBot="1" x14ac:dyDescent="0.35">
      <c r="A165" s="723" t="s">
        <v>486</v>
      </c>
      <c r="B165" s="701">
        <v>0</v>
      </c>
      <c r="C165" s="701">
        <v>111.755</v>
      </c>
      <c r="D165" s="702">
        <v>111.755</v>
      </c>
      <c r="E165" s="711" t="s">
        <v>341</v>
      </c>
      <c r="F165" s="701">
        <v>0</v>
      </c>
      <c r="G165" s="702">
        <v>0</v>
      </c>
      <c r="H165" s="704">
        <v>0</v>
      </c>
      <c r="I165" s="701">
        <v>0</v>
      </c>
      <c r="J165" s="702">
        <v>0</v>
      </c>
      <c r="K165" s="712" t="s">
        <v>329</v>
      </c>
    </row>
    <row r="166" spans="1:11" ht="14.4" customHeight="1" thickBot="1" x14ac:dyDescent="0.35">
      <c r="A166" s="723" t="s">
        <v>487</v>
      </c>
      <c r="B166" s="701">
        <v>0</v>
      </c>
      <c r="C166" s="701">
        <v>0.122</v>
      </c>
      <c r="D166" s="702">
        <v>0.122</v>
      </c>
      <c r="E166" s="711" t="s">
        <v>341</v>
      </c>
      <c r="F166" s="701">
        <v>0</v>
      </c>
      <c r="G166" s="702">
        <v>0</v>
      </c>
      <c r="H166" s="704">
        <v>0</v>
      </c>
      <c r="I166" s="701">
        <v>0</v>
      </c>
      <c r="J166" s="702">
        <v>0</v>
      </c>
      <c r="K166" s="705">
        <v>4</v>
      </c>
    </row>
    <row r="167" spans="1:11" ht="14.4" customHeight="1" thickBot="1" x14ac:dyDescent="0.35">
      <c r="A167" s="721" t="s">
        <v>488</v>
      </c>
      <c r="B167" s="701">
        <v>335</v>
      </c>
      <c r="C167" s="701">
        <v>172.71809999999999</v>
      </c>
      <c r="D167" s="702">
        <v>-162.28190000000001</v>
      </c>
      <c r="E167" s="703">
        <v>0.51557641790999997</v>
      </c>
      <c r="F167" s="701">
        <v>0</v>
      </c>
      <c r="G167" s="702">
        <v>0</v>
      </c>
      <c r="H167" s="704">
        <v>12.314170000000001</v>
      </c>
      <c r="I167" s="701">
        <v>30.805389999999999</v>
      </c>
      <c r="J167" s="702">
        <v>30.805389999999999</v>
      </c>
      <c r="K167" s="712" t="s">
        <v>329</v>
      </c>
    </row>
    <row r="168" spans="1:11" ht="14.4" customHeight="1" thickBot="1" x14ac:dyDescent="0.35">
      <c r="A168" s="722" t="s">
        <v>489</v>
      </c>
      <c r="B168" s="706">
        <v>335</v>
      </c>
      <c r="C168" s="706">
        <v>121.29794</v>
      </c>
      <c r="D168" s="707">
        <v>-213.70205999999999</v>
      </c>
      <c r="E168" s="713">
        <v>0.36208340298500002</v>
      </c>
      <c r="F168" s="706">
        <v>0</v>
      </c>
      <c r="G168" s="707">
        <v>0</v>
      </c>
      <c r="H168" s="709">
        <v>7.7524699999999998</v>
      </c>
      <c r="I168" s="706">
        <v>7.7524699999999998</v>
      </c>
      <c r="J168" s="707">
        <v>7.7524699999999998</v>
      </c>
      <c r="K168" s="710" t="s">
        <v>329</v>
      </c>
    </row>
    <row r="169" spans="1:11" ht="14.4" customHeight="1" thickBot="1" x14ac:dyDescent="0.35">
      <c r="A169" s="723" t="s">
        <v>490</v>
      </c>
      <c r="B169" s="701">
        <v>335</v>
      </c>
      <c r="C169" s="701">
        <v>35</v>
      </c>
      <c r="D169" s="702">
        <v>-300</v>
      </c>
      <c r="E169" s="703">
        <v>0.10447761194000001</v>
      </c>
      <c r="F169" s="701">
        <v>0</v>
      </c>
      <c r="G169" s="702">
        <v>0</v>
      </c>
      <c r="H169" s="704">
        <v>0</v>
      </c>
      <c r="I169" s="701">
        <v>0</v>
      </c>
      <c r="J169" s="702">
        <v>0</v>
      </c>
      <c r="K169" s="712" t="s">
        <v>329</v>
      </c>
    </row>
    <row r="170" spans="1:11" ht="14.4" customHeight="1" thickBot="1" x14ac:dyDescent="0.35">
      <c r="A170" s="723" t="s">
        <v>491</v>
      </c>
      <c r="B170" s="701">
        <v>0</v>
      </c>
      <c r="C170" s="701">
        <v>86.297939999999997</v>
      </c>
      <c r="D170" s="702">
        <v>86.297939999999997</v>
      </c>
      <c r="E170" s="711" t="s">
        <v>329</v>
      </c>
      <c r="F170" s="701">
        <v>0</v>
      </c>
      <c r="G170" s="702">
        <v>0</v>
      </c>
      <c r="H170" s="704">
        <v>7.7524699999999998</v>
      </c>
      <c r="I170" s="701">
        <v>7.7524699999999998</v>
      </c>
      <c r="J170" s="702">
        <v>7.7524699999999998</v>
      </c>
      <c r="K170" s="712" t="s">
        <v>329</v>
      </c>
    </row>
    <row r="171" spans="1:11" ht="14.4" customHeight="1" thickBot="1" x14ac:dyDescent="0.35">
      <c r="A171" s="722" t="s">
        <v>492</v>
      </c>
      <c r="B171" s="706">
        <v>0</v>
      </c>
      <c r="C171" s="706">
        <v>51.420160000000003</v>
      </c>
      <c r="D171" s="707">
        <v>51.420160000000003</v>
      </c>
      <c r="E171" s="708" t="s">
        <v>329</v>
      </c>
      <c r="F171" s="706">
        <v>0</v>
      </c>
      <c r="G171" s="707">
        <v>0</v>
      </c>
      <c r="H171" s="709">
        <v>0</v>
      </c>
      <c r="I171" s="706">
        <v>13.92952</v>
      </c>
      <c r="J171" s="707">
        <v>13.92952</v>
      </c>
      <c r="K171" s="710" t="s">
        <v>329</v>
      </c>
    </row>
    <row r="172" spans="1:11" ht="14.4" customHeight="1" thickBot="1" x14ac:dyDescent="0.35">
      <c r="A172" s="723" t="s">
        <v>493</v>
      </c>
      <c r="B172" s="701">
        <v>0</v>
      </c>
      <c r="C172" s="701">
        <v>18.391999999999999</v>
      </c>
      <c r="D172" s="702">
        <v>18.391999999999999</v>
      </c>
      <c r="E172" s="711" t="s">
        <v>329</v>
      </c>
      <c r="F172" s="701">
        <v>0</v>
      </c>
      <c r="G172" s="702">
        <v>0</v>
      </c>
      <c r="H172" s="704">
        <v>0</v>
      </c>
      <c r="I172" s="701">
        <v>0</v>
      </c>
      <c r="J172" s="702">
        <v>0</v>
      </c>
      <c r="K172" s="705">
        <v>4</v>
      </c>
    </row>
    <row r="173" spans="1:11" ht="14.4" customHeight="1" thickBot="1" x14ac:dyDescent="0.35">
      <c r="A173" s="723" t="s">
        <v>494</v>
      </c>
      <c r="B173" s="701">
        <v>0</v>
      </c>
      <c r="C173" s="701">
        <v>28.938359999999999</v>
      </c>
      <c r="D173" s="702">
        <v>28.938359999999999</v>
      </c>
      <c r="E173" s="711" t="s">
        <v>341</v>
      </c>
      <c r="F173" s="701">
        <v>0</v>
      </c>
      <c r="G173" s="702">
        <v>0</v>
      </c>
      <c r="H173" s="704">
        <v>0</v>
      </c>
      <c r="I173" s="701">
        <v>5.5200199999999997</v>
      </c>
      <c r="J173" s="702">
        <v>5.5200199999999997</v>
      </c>
      <c r="K173" s="712" t="s">
        <v>329</v>
      </c>
    </row>
    <row r="174" spans="1:11" ht="14.4" customHeight="1" thickBot="1" x14ac:dyDescent="0.35">
      <c r="A174" s="723" t="s">
        <v>495</v>
      </c>
      <c r="B174" s="701">
        <v>0</v>
      </c>
      <c r="C174" s="701">
        <v>4.0897999999990002</v>
      </c>
      <c r="D174" s="702">
        <v>4.0897999999990002</v>
      </c>
      <c r="E174" s="711" t="s">
        <v>329</v>
      </c>
      <c r="F174" s="701">
        <v>0</v>
      </c>
      <c r="G174" s="702">
        <v>0</v>
      </c>
      <c r="H174" s="704">
        <v>0</v>
      </c>
      <c r="I174" s="701">
        <v>0</v>
      </c>
      <c r="J174" s="702">
        <v>0</v>
      </c>
      <c r="K174" s="705">
        <v>4</v>
      </c>
    </row>
    <row r="175" spans="1:11" ht="14.4" customHeight="1" thickBot="1" x14ac:dyDescent="0.35">
      <c r="A175" s="723" t="s">
        <v>496</v>
      </c>
      <c r="B175" s="701">
        <v>0</v>
      </c>
      <c r="C175" s="701">
        <v>0</v>
      </c>
      <c r="D175" s="702">
        <v>0</v>
      </c>
      <c r="E175" s="703">
        <v>1</v>
      </c>
      <c r="F175" s="701">
        <v>0</v>
      </c>
      <c r="G175" s="702">
        <v>0</v>
      </c>
      <c r="H175" s="704">
        <v>0</v>
      </c>
      <c r="I175" s="701">
        <v>8.4094999999999995</v>
      </c>
      <c r="J175" s="702">
        <v>8.4094999999999995</v>
      </c>
      <c r="K175" s="712" t="s">
        <v>341</v>
      </c>
    </row>
    <row r="176" spans="1:11" ht="14.4" customHeight="1" thickBot="1" x14ac:dyDescent="0.35">
      <c r="A176" s="722" t="s">
        <v>497</v>
      </c>
      <c r="B176" s="706">
        <v>0</v>
      </c>
      <c r="C176" s="706">
        <v>0</v>
      </c>
      <c r="D176" s="707">
        <v>0</v>
      </c>
      <c r="E176" s="708" t="s">
        <v>329</v>
      </c>
      <c r="F176" s="706">
        <v>0</v>
      </c>
      <c r="G176" s="707">
        <v>0</v>
      </c>
      <c r="H176" s="709">
        <v>4.5617000000000001</v>
      </c>
      <c r="I176" s="706">
        <v>9.1234000000000002</v>
      </c>
      <c r="J176" s="707">
        <v>9.1234000000000002</v>
      </c>
      <c r="K176" s="710" t="s">
        <v>341</v>
      </c>
    </row>
    <row r="177" spans="1:11" ht="14.4" customHeight="1" thickBot="1" x14ac:dyDescent="0.35">
      <c r="A177" s="723" t="s">
        <v>498</v>
      </c>
      <c r="B177" s="701">
        <v>0</v>
      </c>
      <c r="C177" s="701">
        <v>0</v>
      </c>
      <c r="D177" s="702">
        <v>0</v>
      </c>
      <c r="E177" s="711" t="s">
        <v>329</v>
      </c>
      <c r="F177" s="701">
        <v>0</v>
      </c>
      <c r="G177" s="702">
        <v>0</v>
      </c>
      <c r="H177" s="704">
        <v>4.5617000000000001</v>
      </c>
      <c r="I177" s="701">
        <v>9.1234000000000002</v>
      </c>
      <c r="J177" s="702">
        <v>9.1234000000000002</v>
      </c>
      <c r="K177" s="712" t="s">
        <v>341</v>
      </c>
    </row>
    <row r="178" spans="1:11" ht="14.4" customHeight="1" thickBot="1" x14ac:dyDescent="0.35">
      <c r="A178" s="720" t="s">
        <v>499</v>
      </c>
      <c r="B178" s="701">
        <v>0</v>
      </c>
      <c r="C178" s="701">
        <v>0.14419000000000001</v>
      </c>
      <c r="D178" s="702">
        <v>0.14419000000000001</v>
      </c>
      <c r="E178" s="711" t="s">
        <v>329</v>
      </c>
      <c r="F178" s="701">
        <v>0</v>
      </c>
      <c r="G178" s="702">
        <v>0</v>
      </c>
      <c r="H178" s="704">
        <v>0</v>
      </c>
      <c r="I178" s="701">
        <v>3.0460000000000001E-2</v>
      </c>
      <c r="J178" s="702">
        <v>3.0460000000000001E-2</v>
      </c>
      <c r="K178" s="712" t="s">
        <v>329</v>
      </c>
    </row>
    <row r="179" spans="1:11" ht="14.4" customHeight="1" thickBot="1" x14ac:dyDescent="0.35">
      <c r="A179" s="721" t="s">
        <v>500</v>
      </c>
      <c r="B179" s="701">
        <v>0</v>
      </c>
      <c r="C179" s="701">
        <v>0.14419000000000001</v>
      </c>
      <c r="D179" s="702">
        <v>0.14419000000000001</v>
      </c>
      <c r="E179" s="711" t="s">
        <v>329</v>
      </c>
      <c r="F179" s="701">
        <v>0</v>
      </c>
      <c r="G179" s="702">
        <v>0</v>
      </c>
      <c r="H179" s="704">
        <v>0</v>
      </c>
      <c r="I179" s="701">
        <v>3.0460000000000001E-2</v>
      </c>
      <c r="J179" s="702">
        <v>3.0460000000000001E-2</v>
      </c>
      <c r="K179" s="712" t="s">
        <v>329</v>
      </c>
    </row>
    <row r="180" spans="1:11" ht="14.4" customHeight="1" thickBot="1" x14ac:dyDescent="0.35">
      <c r="A180" s="722" t="s">
        <v>501</v>
      </c>
      <c r="B180" s="706">
        <v>0</v>
      </c>
      <c r="C180" s="706">
        <v>0.14419000000000001</v>
      </c>
      <c r="D180" s="707">
        <v>0.14419000000000001</v>
      </c>
      <c r="E180" s="708" t="s">
        <v>329</v>
      </c>
      <c r="F180" s="706">
        <v>0</v>
      </c>
      <c r="G180" s="707">
        <v>0</v>
      </c>
      <c r="H180" s="709">
        <v>0</v>
      </c>
      <c r="I180" s="706">
        <v>3.0460000000000001E-2</v>
      </c>
      <c r="J180" s="707">
        <v>3.0460000000000001E-2</v>
      </c>
      <c r="K180" s="710" t="s">
        <v>329</v>
      </c>
    </row>
    <row r="181" spans="1:11" ht="14.4" customHeight="1" thickBot="1" x14ac:dyDescent="0.35">
      <c r="A181" s="723" t="s">
        <v>502</v>
      </c>
      <c r="B181" s="701">
        <v>0</v>
      </c>
      <c r="C181" s="701">
        <v>0.14419000000000001</v>
      </c>
      <c r="D181" s="702">
        <v>0.14419000000000001</v>
      </c>
      <c r="E181" s="711" t="s">
        <v>329</v>
      </c>
      <c r="F181" s="701">
        <v>0</v>
      </c>
      <c r="G181" s="702">
        <v>0</v>
      </c>
      <c r="H181" s="704">
        <v>0</v>
      </c>
      <c r="I181" s="701">
        <v>3.0460000000000001E-2</v>
      </c>
      <c r="J181" s="702">
        <v>3.0460000000000001E-2</v>
      </c>
      <c r="K181" s="712" t="s">
        <v>329</v>
      </c>
    </row>
    <row r="182" spans="1:11" ht="14.4" customHeight="1" thickBot="1" x14ac:dyDescent="0.35">
      <c r="A182" s="719" t="s">
        <v>503</v>
      </c>
      <c r="B182" s="701">
        <v>57669.785151208896</v>
      </c>
      <c r="C182" s="701">
        <v>62906.206409999999</v>
      </c>
      <c r="D182" s="702">
        <v>5236.4212587910997</v>
      </c>
      <c r="E182" s="703">
        <v>1.090800082661</v>
      </c>
      <c r="F182" s="701">
        <v>64656.299478422698</v>
      </c>
      <c r="G182" s="702">
        <v>21552.0998261409</v>
      </c>
      <c r="H182" s="704">
        <v>3347.0400599999998</v>
      </c>
      <c r="I182" s="701">
        <v>14552.56014</v>
      </c>
      <c r="J182" s="702">
        <v>-6999.5396861409099</v>
      </c>
      <c r="K182" s="705">
        <v>0.22507567332699999</v>
      </c>
    </row>
    <row r="183" spans="1:11" ht="14.4" customHeight="1" thickBot="1" x14ac:dyDescent="0.35">
      <c r="A183" s="720" t="s">
        <v>504</v>
      </c>
      <c r="B183" s="701">
        <v>57562.876607852697</v>
      </c>
      <c r="C183" s="701">
        <v>62501.908900000002</v>
      </c>
      <c r="D183" s="702">
        <v>4939.0322921472998</v>
      </c>
      <c r="E183" s="703">
        <v>1.0858023883300001</v>
      </c>
      <c r="F183" s="701">
        <v>64528.832843299402</v>
      </c>
      <c r="G183" s="702">
        <v>21509.610947766501</v>
      </c>
      <c r="H183" s="704">
        <v>3331.8274500000002</v>
      </c>
      <c r="I183" s="701">
        <v>14512.49143</v>
      </c>
      <c r="J183" s="702">
        <v>-6997.1195177664604</v>
      </c>
      <c r="K183" s="705">
        <v>0.22489933244599999</v>
      </c>
    </row>
    <row r="184" spans="1:11" ht="14.4" customHeight="1" thickBot="1" x14ac:dyDescent="0.35">
      <c r="A184" s="721" t="s">
        <v>505</v>
      </c>
      <c r="B184" s="701">
        <v>57562.876607852697</v>
      </c>
      <c r="C184" s="701">
        <v>62501.908900000002</v>
      </c>
      <c r="D184" s="702">
        <v>4939.0322921472998</v>
      </c>
      <c r="E184" s="703">
        <v>1.0858023883300001</v>
      </c>
      <c r="F184" s="701">
        <v>64528.832843299402</v>
      </c>
      <c r="G184" s="702">
        <v>21509.610947766501</v>
      </c>
      <c r="H184" s="704">
        <v>3331.8274500000002</v>
      </c>
      <c r="I184" s="701">
        <v>14512.49143</v>
      </c>
      <c r="J184" s="702">
        <v>-6997.1195177664604</v>
      </c>
      <c r="K184" s="705">
        <v>0.22489933244599999</v>
      </c>
    </row>
    <row r="185" spans="1:11" ht="14.4" customHeight="1" thickBot="1" x14ac:dyDescent="0.35">
      <c r="A185" s="722" t="s">
        <v>506</v>
      </c>
      <c r="B185" s="706">
        <v>852.29163273881602</v>
      </c>
      <c r="C185" s="706">
        <v>776.60186999999996</v>
      </c>
      <c r="D185" s="707">
        <v>-75.689762738815006</v>
      </c>
      <c r="E185" s="713">
        <v>0.91119264834699998</v>
      </c>
      <c r="F185" s="706">
        <v>720.20442538484303</v>
      </c>
      <c r="G185" s="707">
        <v>240.06814179494799</v>
      </c>
      <c r="H185" s="709">
        <v>63.962679999999999</v>
      </c>
      <c r="I185" s="706">
        <v>259.89684999999997</v>
      </c>
      <c r="J185" s="707">
        <v>19.828708205051999</v>
      </c>
      <c r="K185" s="714">
        <v>0.36086538882500002</v>
      </c>
    </row>
    <row r="186" spans="1:11" ht="14.4" customHeight="1" thickBot="1" x14ac:dyDescent="0.35">
      <c r="A186" s="723" t="s">
        <v>507</v>
      </c>
      <c r="B186" s="701">
        <v>0</v>
      </c>
      <c r="C186" s="701">
        <v>0.41321999999999998</v>
      </c>
      <c r="D186" s="702">
        <v>0.41321999999999998</v>
      </c>
      <c r="E186" s="711" t="s">
        <v>341</v>
      </c>
      <c r="F186" s="701">
        <v>0.41131456596600002</v>
      </c>
      <c r="G186" s="702">
        <v>0.13710485532200001</v>
      </c>
      <c r="H186" s="704">
        <v>0</v>
      </c>
      <c r="I186" s="701">
        <v>0</v>
      </c>
      <c r="J186" s="702">
        <v>-0.13710485532200001</v>
      </c>
      <c r="K186" s="705">
        <v>0</v>
      </c>
    </row>
    <row r="187" spans="1:11" ht="14.4" customHeight="1" thickBot="1" x14ac:dyDescent="0.35">
      <c r="A187" s="723" t="s">
        <v>508</v>
      </c>
      <c r="B187" s="701">
        <v>0</v>
      </c>
      <c r="C187" s="701">
        <v>0</v>
      </c>
      <c r="D187" s="702">
        <v>0</v>
      </c>
      <c r="E187" s="703">
        <v>1</v>
      </c>
      <c r="F187" s="701">
        <v>0</v>
      </c>
      <c r="G187" s="702">
        <v>0</v>
      </c>
      <c r="H187" s="704">
        <v>0</v>
      </c>
      <c r="I187" s="701">
        <v>0.69564999999999999</v>
      </c>
      <c r="J187" s="702">
        <v>0.69564999999999999</v>
      </c>
      <c r="K187" s="712" t="s">
        <v>341</v>
      </c>
    </row>
    <row r="188" spans="1:11" ht="14.4" customHeight="1" thickBot="1" x14ac:dyDescent="0.35">
      <c r="A188" s="723" t="s">
        <v>509</v>
      </c>
      <c r="B188" s="701">
        <v>160</v>
      </c>
      <c r="C188" s="701">
        <v>199.65212</v>
      </c>
      <c r="D188" s="702">
        <v>39.652119999999996</v>
      </c>
      <c r="E188" s="703">
        <v>1.2478257500000001</v>
      </c>
      <c r="F188" s="701">
        <v>211.08436367736601</v>
      </c>
      <c r="G188" s="702">
        <v>70.361454559121</v>
      </c>
      <c r="H188" s="704">
        <v>27.826080000000001</v>
      </c>
      <c r="I188" s="701">
        <v>68.869560000000007</v>
      </c>
      <c r="J188" s="702">
        <v>-1.491894559121</v>
      </c>
      <c r="K188" s="705">
        <v>0.32626556889399999</v>
      </c>
    </row>
    <row r="189" spans="1:11" ht="14.4" customHeight="1" thickBot="1" x14ac:dyDescent="0.35">
      <c r="A189" s="723" t="s">
        <v>510</v>
      </c>
      <c r="B189" s="701">
        <v>0.29163273881599999</v>
      </c>
      <c r="C189" s="701">
        <v>0</v>
      </c>
      <c r="D189" s="702">
        <v>-0.29163273881599999</v>
      </c>
      <c r="E189" s="703">
        <v>0</v>
      </c>
      <c r="F189" s="701">
        <v>0</v>
      </c>
      <c r="G189" s="702">
        <v>0</v>
      </c>
      <c r="H189" s="704">
        <v>0</v>
      </c>
      <c r="I189" s="701">
        <v>4.1739100000000002</v>
      </c>
      <c r="J189" s="702">
        <v>4.1739100000000002</v>
      </c>
      <c r="K189" s="712" t="s">
        <v>341</v>
      </c>
    </row>
    <row r="190" spans="1:11" ht="14.4" customHeight="1" thickBot="1" x14ac:dyDescent="0.35">
      <c r="A190" s="723" t="s">
        <v>511</v>
      </c>
      <c r="B190" s="701">
        <v>557</v>
      </c>
      <c r="C190" s="701">
        <v>320.86462999999998</v>
      </c>
      <c r="D190" s="702">
        <v>-236.13536999999999</v>
      </c>
      <c r="E190" s="703">
        <v>0.57605858168699997</v>
      </c>
      <c r="F190" s="701">
        <v>215.778537548217</v>
      </c>
      <c r="G190" s="702">
        <v>71.926179182739006</v>
      </c>
      <c r="H190" s="704">
        <v>7.7016</v>
      </c>
      <c r="I190" s="701">
        <v>130.42388</v>
      </c>
      <c r="J190" s="702">
        <v>58.497700817260998</v>
      </c>
      <c r="K190" s="705">
        <v>0.60443397884600003</v>
      </c>
    </row>
    <row r="191" spans="1:11" ht="14.4" customHeight="1" thickBot="1" x14ac:dyDescent="0.35">
      <c r="A191" s="723" t="s">
        <v>512</v>
      </c>
      <c r="B191" s="701">
        <v>135</v>
      </c>
      <c r="C191" s="701">
        <v>255.67189999999999</v>
      </c>
      <c r="D191" s="702">
        <v>120.67189999999999</v>
      </c>
      <c r="E191" s="703">
        <v>1.8938659259249999</v>
      </c>
      <c r="F191" s="701">
        <v>292.93020959329402</v>
      </c>
      <c r="G191" s="702">
        <v>97.643403197764002</v>
      </c>
      <c r="H191" s="704">
        <v>28.434999999999999</v>
      </c>
      <c r="I191" s="701">
        <v>55.733849999999997</v>
      </c>
      <c r="J191" s="702">
        <v>-41.909553197763998</v>
      </c>
      <c r="K191" s="705">
        <v>0.19026323736699999</v>
      </c>
    </row>
    <row r="192" spans="1:11" ht="14.4" customHeight="1" thickBot="1" x14ac:dyDescent="0.35">
      <c r="A192" s="722" t="s">
        <v>513</v>
      </c>
      <c r="B192" s="706">
        <v>82.073657173124005</v>
      </c>
      <c r="C192" s="706">
        <v>153.82834</v>
      </c>
      <c r="D192" s="707">
        <v>71.754682826874998</v>
      </c>
      <c r="E192" s="713">
        <v>1.8742717858360001</v>
      </c>
      <c r="F192" s="706">
        <v>237.17614851303099</v>
      </c>
      <c r="G192" s="707">
        <v>79.058716171010005</v>
      </c>
      <c r="H192" s="709">
        <v>1.9131</v>
      </c>
      <c r="I192" s="706">
        <v>46.489820000000002</v>
      </c>
      <c r="J192" s="707">
        <v>-32.568896171010003</v>
      </c>
      <c r="K192" s="714">
        <v>0.19601389217000001</v>
      </c>
    </row>
    <row r="193" spans="1:11" ht="14.4" customHeight="1" thickBot="1" x14ac:dyDescent="0.35">
      <c r="A193" s="723" t="s">
        <v>514</v>
      </c>
      <c r="B193" s="701">
        <v>68.073657173124005</v>
      </c>
      <c r="C193" s="701">
        <v>145.71083999999999</v>
      </c>
      <c r="D193" s="702">
        <v>77.637182826875005</v>
      </c>
      <c r="E193" s="703">
        <v>2.1404879075230001</v>
      </c>
      <c r="F193" s="701">
        <v>229.62024131548799</v>
      </c>
      <c r="G193" s="702">
        <v>76.540080438496005</v>
      </c>
      <c r="H193" s="704">
        <v>2.0828000000000002</v>
      </c>
      <c r="I193" s="701">
        <v>46.549819999999997</v>
      </c>
      <c r="J193" s="702">
        <v>-29.990260438496001</v>
      </c>
      <c r="K193" s="705">
        <v>0.20272524640299999</v>
      </c>
    </row>
    <row r="194" spans="1:11" ht="14.4" customHeight="1" thickBot="1" x14ac:dyDescent="0.35">
      <c r="A194" s="723" t="s">
        <v>515</v>
      </c>
      <c r="B194" s="701">
        <v>14</v>
      </c>
      <c r="C194" s="701">
        <v>8.1174999999999997</v>
      </c>
      <c r="D194" s="702">
        <v>-5.8825000000000003</v>
      </c>
      <c r="E194" s="703">
        <v>0.57982142857100005</v>
      </c>
      <c r="F194" s="701">
        <v>7.555907197542</v>
      </c>
      <c r="G194" s="702">
        <v>2.5186357325139999</v>
      </c>
      <c r="H194" s="704">
        <v>-0.16969999999999999</v>
      </c>
      <c r="I194" s="701">
        <v>-5.9999999998999999E-2</v>
      </c>
      <c r="J194" s="702">
        <v>-2.5786357325139999</v>
      </c>
      <c r="K194" s="705">
        <v>-7.9408068980000007E-3</v>
      </c>
    </row>
    <row r="195" spans="1:11" ht="14.4" customHeight="1" thickBot="1" x14ac:dyDescent="0.35">
      <c r="A195" s="722" t="s">
        <v>516</v>
      </c>
      <c r="B195" s="706">
        <v>611</v>
      </c>
      <c r="C195" s="706">
        <v>865.68168000000003</v>
      </c>
      <c r="D195" s="707">
        <v>254.68168</v>
      </c>
      <c r="E195" s="713">
        <v>1.4168276268410001</v>
      </c>
      <c r="F195" s="706">
        <v>867.16834749093596</v>
      </c>
      <c r="G195" s="707">
        <v>289.05611583031202</v>
      </c>
      <c r="H195" s="709">
        <v>2.2270400000000001</v>
      </c>
      <c r="I195" s="706">
        <v>3.5838899999999998</v>
      </c>
      <c r="J195" s="707">
        <v>-285.47222583031203</v>
      </c>
      <c r="K195" s="714">
        <v>4.1328653310000003E-3</v>
      </c>
    </row>
    <row r="196" spans="1:11" ht="14.4" customHeight="1" thickBot="1" x14ac:dyDescent="0.35">
      <c r="A196" s="723" t="s">
        <v>517</v>
      </c>
      <c r="B196" s="701">
        <v>1</v>
      </c>
      <c r="C196" s="701">
        <v>0</v>
      </c>
      <c r="D196" s="702">
        <v>-1</v>
      </c>
      <c r="E196" s="703">
        <v>0</v>
      </c>
      <c r="F196" s="701">
        <v>0</v>
      </c>
      <c r="G196" s="702">
        <v>0</v>
      </c>
      <c r="H196" s="704">
        <v>9.4999999999999998E-3</v>
      </c>
      <c r="I196" s="701">
        <v>0.17030999999999999</v>
      </c>
      <c r="J196" s="702">
        <v>0.17030999999999999</v>
      </c>
      <c r="K196" s="712" t="s">
        <v>341</v>
      </c>
    </row>
    <row r="197" spans="1:11" ht="14.4" customHeight="1" thickBot="1" x14ac:dyDescent="0.35">
      <c r="A197" s="723" t="s">
        <v>518</v>
      </c>
      <c r="B197" s="701">
        <v>588</v>
      </c>
      <c r="C197" s="701">
        <v>845.1</v>
      </c>
      <c r="D197" s="702">
        <v>257.10000000000002</v>
      </c>
      <c r="E197" s="703">
        <v>1.437244897959</v>
      </c>
      <c r="F197" s="701">
        <v>846.58370339770704</v>
      </c>
      <c r="G197" s="702">
        <v>282.19456779923598</v>
      </c>
      <c r="H197" s="704">
        <v>0</v>
      </c>
      <c r="I197" s="701">
        <v>0</v>
      </c>
      <c r="J197" s="702">
        <v>-282.19456779923598</v>
      </c>
      <c r="K197" s="705">
        <v>0</v>
      </c>
    </row>
    <row r="198" spans="1:11" ht="14.4" customHeight="1" thickBot="1" x14ac:dyDescent="0.35">
      <c r="A198" s="723" t="s">
        <v>519</v>
      </c>
      <c r="B198" s="701">
        <v>22</v>
      </c>
      <c r="C198" s="701">
        <v>20.581679999999999</v>
      </c>
      <c r="D198" s="702">
        <v>-1.41832</v>
      </c>
      <c r="E198" s="703">
        <v>0.93553090909000003</v>
      </c>
      <c r="F198" s="701">
        <v>20.584644093228999</v>
      </c>
      <c r="G198" s="702">
        <v>6.8615480310760004</v>
      </c>
      <c r="H198" s="704">
        <v>2.2175400000000001</v>
      </c>
      <c r="I198" s="701">
        <v>3.4135800000000001</v>
      </c>
      <c r="J198" s="702">
        <v>-3.4479680310759999</v>
      </c>
      <c r="K198" s="705">
        <v>0.16583138307</v>
      </c>
    </row>
    <row r="199" spans="1:11" ht="14.4" customHeight="1" thickBot="1" x14ac:dyDescent="0.35">
      <c r="A199" s="722" t="s">
        <v>520</v>
      </c>
      <c r="B199" s="706">
        <v>0</v>
      </c>
      <c r="C199" s="706">
        <v>-14.24859</v>
      </c>
      <c r="D199" s="707">
        <v>-14.24859</v>
      </c>
      <c r="E199" s="708" t="s">
        <v>329</v>
      </c>
      <c r="F199" s="706">
        <v>0</v>
      </c>
      <c r="G199" s="707">
        <v>0</v>
      </c>
      <c r="H199" s="709">
        <v>0</v>
      </c>
      <c r="I199" s="706">
        <v>0</v>
      </c>
      <c r="J199" s="707">
        <v>0</v>
      </c>
      <c r="K199" s="710" t="s">
        <v>329</v>
      </c>
    </row>
    <row r="200" spans="1:11" ht="14.4" customHeight="1" thickBot="1" x14ac:dyDescent="0.35">
      <c r="A200" s="723" t="s">
        <v>521</v>
      </c>
      <c r="B200" s="701">
        <v>0</v>
      </c>
      <c r="C200" s="701">
        <v>-14.24859</v>
      </c>
      <c r="D200" s="702">
        <v>-14.24859</v>
      </c>
      <c r="E200" s="711" t="s">
        <v>329</v>
      </c>
      <c r="F200" s="701">
        <v>0</v>
      </c>
      <c r="G200" s="702">
        <v>0</v>
      </c>
      <c r="H200" s="704">
        <v>0</v>
      </c>
      <c r="I200" s="701">
        <v>0</v>
      </c>
      <c r="J200" s="702">
        <v>0</v>
      </c>
      <c r="K200" s="712" t="s">
        <v>329</v>
      </c>
    </row>
    <row r="201" spans="1:11" ht="14.4" customHeight="1" thickBot="1" x14ac:dyDescent="0.35">
      <c r="A201" s="722" t="s">
        <v>522</v>
      </c>
      <c r="B201" s="706">
        <v>0.51131794076899995</v>
      </c>
      <c r="C201" s="706">
        <v>2.4318</v>
      </c>
      <c r="D201" s="707">
        <v>1.92048205923</v>
      </c>
      <c r="E201" s="713">
        <v>4.7559449925420001</v>
      </c>
      <c r="F201" s="706">
        <v>2.42411112973</v>
      </c>
      <c r="G201" s="707">
        <v>0.80803704324299996</v>
      </c>
      <c r="H201" s="709">
        <v>0.48060000000000003</v>
      </c>
      <c r="I201" s="706">
        <v>0.48060000000000003</v>
      </c>
      <c r="J201" s="707">
        <v>-0.32743704324299999</v>
      </c>
      <c r="K201" s="714">
        <v>0.19825823746499999</v>
      </c>
    </row>
    <row r="202" spans="1:11" ht="14.4" customHeight="1" thickBot="1" x14ac:dyDescent="0.35">
      <c r="A202" s="723" t="s">
        <v>523</v>
      </c>
      <c r="B202" s="701">
        <v>0.51131794076899995</v>
      </c>
      <c r="C202" s="701">
        <v>2.4318</v>
      </c>
      <c r="D202" s="702">
        <v>1.92048205923</v>
      </c>
      <c r="E202" s="703">
        <v>4.7559449925420001</v>
      </c>
      <c r="F202" s="701">
        <v>2.42411112973</v>
      </c>
      <c r="G202" s="702">
        <v>0.80803704324299996</v>
      </c>
      <c r="H202" s="704">
        <v>0.48060000000000003</v>
      </c>
      <c r="I202" s="701">
        <v>0.48060000000000003</v>
      </c>
      <c r="J202" s="702">
        <v>-0.32743704324299999</v>
      </c>
      <c r="K202" s="705">
        <v>0.19825823746499999</v>
      </c>
    </row>
    <row r="203" spans="1:11" ht="14.4" customHeight="1" thickBot="1" x14ac:dyDescent="0.35">
      <c r="A203" s="722" t="s">
        <v>524</v>
      </c>
      <c r="B203" s="706">
        <v>56017</v>
      </c>
      <c r="C203" s="706">
        <v>59801.589509999998</v>
      </c>
      <c r="D203" s="707">
        <v>3784.5895100000098</v>
      </c>
      <c r="E203" s="713">
        <v>1.0675614458110001</v>
      </c>
      <c r="F203" s="706">
        <v>62701.859810780799</v>
      </c>
      <c r="G203" s="707">
        <v>20900.619936926902</v>
      </c>
      <c r="H203" s="709">
        <v>3263.2440299999998</v>
      </c>
      <c r="I203" s="706">
        <v>13672.244790000001</v>
      </c>
      <c r="J203" s="707">
        <v>-7228.37514692694</v>
      </c>
      <c r="K203" s="714">
        <v>0.21805166276099999</v>
      </c>
    </row>
    <row r="204" spans="1:11" ht="14.4" customHeight="1" thickBot="1" x14ac:dyDescent="0.35">
      <c r="A204" s="723" t="s">
        <v>525</v>
      </c>
      <c r="B204" s="701">
        <v>28336</v>
      </c>
      <c r="C204" s="701">
        <v>25869.590459999999</v>
      </c>
      <c r="D204" s="702">
        <v>-2466.4095400000001</v>
      </c>
      <c r="E204" s="703">
        <v>0.91295844367500001</v>
      </c>
      <c r="F204" s="701">
        <v>28224.158719217801</v>
      </c>
      <c r="G204" s="702">
        <v>9408.0529064059301</v>
      </c>
      <c r="H204" s="704">
        <v>1325.64275</v>
      </c>
      <c r="I204" s="701">
        <v>5070.68084</v>
      </c>
      <c r="J204" s="702">
        <v>-4337.3720664059301</v>
      </c>
      <c r="K204" s="705">
        <v>0.17965746616</v>
      </c>
    </row>
    <row r="205" spans="1:11" ht="14.4" customHeight="1" thickBot="1" x14ac:dyDescent="0.35">
      <c r="A205" s="723" t="s">
        <v>526</v>
      </c>
      <c r="B205" s="701">
        <v>27681</v>
      </c>
      <c r="C205" s="701">
        <v>33931.999049999999</v>
      </c>
      <c r="D205" s="702">
        <v>6250.9990500000004</v>
      </c>
      <c r="E205" s="703">
        <v>1.225822732198</v>
      </c>
      <c r="F205" s="701">
        <v>34477.701091563002</v>
      </c>
      <c r="G205" s="702">
        <v>11492.567030521001</v>
      </c>
      <c r="H205" s="704">
        <v>1937.6012800000001</v>
      </c>
      <c r="I205" s="701">
        <v>8601.5639499999997</v>
      </c>
      <c r="J205" s="702">
        <v>-2891.0030805210199</v>
      </c>
      <c r="K205" s="705">
        <v>0.249481945653</v>
      </c>
    </row>
    <row r="206" spans="1:11" ht="14.4" customHeight="1" thickBot="1" x14ac:dyDescent="0.35">
      <c r="A206" s="722" t="s">
        <v>527</v>
      </c>
      <c r="B206" s="706">
        <v>0</v>
      </c>
      <c r="C206" s="706">
        <v>916.02428999999995</v>
      </c>
      <c r="D206" s="707">
        <v>916.02428999999995</v>
      </c>
      <c r="E206" s="708" t="s">
        <v>329</v>
      </c>
      <c r="F206" s="706">
        <v>0</v>
      </c>
      <c r="G206" s="707">
        <v>0</v>
      </c>
      <c r="H206" s="709">
        <v>0</v>
      </c>
      <c r="I206" s="706">
        <v>529.79548</v>
      </c>
      <c r="J206" s="707">
        <v>529.79548</v>
      </c>
      <c r="K206" s="710" t="s">
        <v>329</v>
      </c>
    </row>
    <row r="207" spans="1:11" ht="14.4" customHeight="1" thickBot="1" x14ac:dyDescent="0.35">
      <c r="A207" s="723" t="s">
        <v>528</v>
      </c>
      <c r="B207" s="701">
        <v>0</v>
      </c>
      <c r="C207" s="701">
        <v>682.45732999999996</v>
      </c>
      <c r="D207" s="702">
        <v>682.45732999999996</v>
      </c>
      <c r="E207" s="711" t="s">
        <v>329</v>
      </c>
      <c r="F207" s="701">
        <v>0</v>
      </c>
      <c r="G207" s="702">
        <v>0</v>
      </c>
      <c r="H207" s="704">
        <v>0</v>
      </c>
      <c r="I207" s="701">
        <v>0</v>
      </c>
      <c r="J207" s="702">
        <v>0</v>
      </c>
      <c r="K207" s="712" t="s">
        <v>329</v>
      </c>
    </row>
    <row r="208" spans="1:11" ht="14.4" customHeight="1" thickBot="1" x14ac:dyDescent="0.35">
      <c r="A208" s="723" t="s">
        <v>529</v>
      </c>
      <c r="B208" s="701">
        <v>0</v>
      </c>
      <c r="C208" s="701">
        <v>233.56695999999999</v>
      </c>
      <c r="D208" s="702">
        <v>233.56695999999999</v>
      </c>
      <c r="E208" s="711" t="s">
        <v>329</v>
      </c>
      <c r="F208" s="701">
        <v>0</v>
      </c>
      <c r="G208" s="702">
        <v>0</v>
      </c>
      <c r="H208" s="704">
        <v>0</v>
      </c>
      <c r="I208" s="701">
        <v>529.79548</v>
      </c>
      <c r="J208" s="702">
        <v>529.79548</v>
      </c>
      <c r="K208" s="712" t="s">
        <v>329</v>
      </c>
    </row>
    <row r="209" spans="1:11" ht="14.4" customHeight="1" thickBot="1" x14ac:dyDescent="0.35">
      <c r="A209" s="720" t="s">
        <v>530</v>
      </c>
      <c r="B209" s="701">
        <v>106.90854335620899</v>
      </c>
      <c r="C209" s="701">
        <v>195.28686999999999</v>
      </c>
      <c r="D209" s="702">
        <v>88.378326643790999</v>
      </c>
      <c r="E209" s="703">
        <v>1.8266722552679999</v>
      </c>
      <c r="F209" s="701">
        <v>127.466635123364</v>
      </c>
      <c r="G209" s="702">
        <v>42.488878374454004</v>
      </c>
      <c r="H209" s="704">
        <v>15.21261</v>
      </c>
      <c r="I209" s="701">
        <v>40.068710000000003</v>
      </c>
      <c r="J209" s="702">
        <v>-2.4201683744540001</v>
      </c>
      <c r="K209" s="705">
        <v>0.31434665205599999</v>
      </c>
    </row>
    <row r="210" spans="1:11" ht="14.4" customHeight="1" thickBot="1" x14ac:dyDescent="0.35">
      <c r="A210" s="721" t="s">
        <v>531</v>
      </c>
      <c r="B210" s="701">
        <v>0</v>
      </c>
      <c r="C210" s="701">
        <v>67.75</v>
      </c>
      <c r="D210" s="702">
        <v>67.75</v>
      </c>
      <c r="E210" s="711" t="s">
        <v>341</v>
      </c>
      <c r="F210" s="701">
        <v>0</v>
      </c>
      <c r="G210" s="702">
        <v>0</v>
      </c>
      <c r="H210" s="704">
        <v>0.75</v>
      </c>
      <c r="I210" s="701">
        <v>13.208500000000001</v>
      </c>
      <c r="J210" s="702">
        <v>13.208500000000001</v>
      </c>
      <c r="K210" s="712" t="s">
        <v>329</v>
      </c>
    </row>
    <row r="211" spans="1:11" ht="14.4" customHeight="1" thickBot="1" x14ac:dyDescent="0.35">
      <c r="A211" s="722" t="s">
        <v>532</v>
      </c>
      <c r="B211" s="706">
        <v>0</v>
      </c>
      <c r="C211" s="706">
        <v>0</v>
      </c>
      <c r="D211" s="707">
        <v>0</v>
      </c>
      <c r="E211" s="713">
        <v>1</v>
      </c>
      <c r="F211" s="706">
        <v>0</v>
      </c>
      <c r="G211" s="707">
        <v>0</v>
      </c>
      <c r="H211" s="709">
        <v>0</v>
      </c>
      <c r="I211" s="706">
        <v>10.208500000000001</v>
      </c>
      <c r="J211" s="707">
        <v>10.208500000000001</v>
      </c>
      <c r="K211" s="710" t="s">
        <v>341</v>
      </c>
    </row>
    <row r="212" spans="1:11" ht="14.4" customHeight="1" thickBot="1" x14ac:dyDescent="0.35">
      <c r="A212" s="723" t="s">
        <v>533</v>
      </c>
      <c r="B212" s="701">
        <v>0</v>
      </c>
      <c r="C212" s="701">
        <v>0</v>
      </c>
      <c r="D212" s="702">
        <v>0</v>
      </c>
      <c r="E212" s="703">
        <v>1</v>
      </c>
      <c r="F212" s="701">
        <v>0</v>
      </c>
      <c r="G212" s="702">
        <v>0</v>
      </c>
      <c r="H212" s="704">
        <v>0</v>
      </c>
      <c r="I212" s="701">
        <v>10.208500000000001</v>
      </c>
      <c r="J212" s="702">
        <v>10.208500000000001</v>
      </c>
      <c r="K212" s="712" t="s">
        <v>341</v>
      </c>
    </row>
    <row r="213" spans="1:11" ht="14.4" customHeight="1" thickBot="1" x14ac:dyDescent="0.35">
      <c r="A213" s="722" t="s">
        <v>534</v>
      </c>
      <c r="B213" s="706">
        <v>0</v>
      </c>
      <c r="C213" s="706">
        <v>67.75</v>
      </c>
      <c r="D213" s="707">
        <v>67.75</v>
      </c>
      <c r="E213" s="708" t="s">
        <v>341</v>
      </c>
      <c r="F213" s="706">
        <v>0</v>
      </c>
      <c r="G213" s="707">
        <v>0</v>
      </c>
      <c r="H213" s="709">
        <v>0.75</v>
      </c>
      <c r="I213" s="706">
        <v>3</v>
      </c>
      <c r="J213" s="707">
        <v>3</v>
      </c>
      <c r="K213" s="710" t="s">
        <v>329</v>
      </c>
    </row>
    <row r="214" spans="1:11" ht="14.4" customHeight="1" thickBot="1" x14ac:dyDescent="0.35">
      <c r="A214" s="723" t="s">
        <v>535</v>
      </c>
      <c r="B214" s="701">
        <v>0</v>
      </c>
      <c r="C214" s="701">
        <v>67.75</v>
      </c>
      <c r="D214" s="702">
        <v>67.75</v>
      </c>
      <c r="E214" s="711" t="s">
        <v>341</v>
      </c>
      <c r="F214" s="701">
        <v>0</v>
      </c>
      <c r="G214" s="702">
        <v>0</v>
      </c>
      <c r="H214" s="704">
        <v>0.75</v>
      </c>
      <c r="I214" s="701">
        <v>3</v>
      </c>
      <c r="J214" s="702">
        <v>3</v>
      </c>
      <c r="K214" s="712" t="s">
        <v>329</v>
      </c>
    </row>
    <row r="215" spans="1:11" ht="14.4" customHeight="1" thickBot="1" x14ac:dyDescent="0.35">
      <c r="A215" s="726" t="s">
        <v>536</v>
      </c>
      <c r="B215" s="706">
        <v>106.90854335620899</v>
      </c>
      <c r="C215" s="706">
        <v>127.53686999999999</v>
      </c>
      <c r="D215" s="707">
        <v>20.628326643790999</v>
      </c>
      <c r="E215" s="713">
        <v>1.192953023174</v>
      </c>
      <c r="F215" s="706">
        <v>127.466635123364</v>
      </c>
      <c r="G215" s="707">
        <v>42.488878374454004</v>
      </c>
      <c r="H215" s="709">
        <v>14.46261</v>
      </c>
      <c r="I215" s="706">
        <v>26.860209999999999</v>
      </c>
      <c r="J215" s="707">
        <v>-15.628668374454</v>
      </c>
      <c r="K215" s="714">
        <v>0.21072345695799999</v>
      </c>
    </row>
    <row r="216" spans="1:11" ht="14.4" customHeight="1" thickBot="1" x14ac:dyDescent="0.35">
      <c r="A216" s="722" t="s">
        <v>537</v>
      </c>
      <c r="B216" s="706">
        <v>0</v>
      </c>
      <c r="C216" s="706">
        <v>35.005389999999998</v>
      </c>
      <c r="D216" s="707">
        <v>35.005389999999998</v>
      </c>
      <c r="E216" s="708" t="s">
        <v>329</v>
      </c>
      <c r="F216" s="706">
        <v>0</v>
      </c>
      <c r="G216" s="707">
        <v>0</v>
      </c>
      <c r="H216" s="709">
        <v>-2.0000000000000001E-4</v>
      </c>
      <c r="I216" s="706">
        <v>7.1000000000000002E-4</v>
      </c>
      <c r="J216" s="707">
        <v>7.1000000000000002E-4</v>
      </c>
      <c r="K216" s="710" t="s">
        <v>329</v>
      </c>
    </row>
    <row r="217" spans="1:11" ht="14.4" customHeight="1" thickBot="1" x14ac:dyDescent="0.35">
      <c r="A217" s="723" t="s">
        <v>538</v>
      </c>
      <c r="B217" s="701">
        <v>0</v>
      </c>
      <c r="C217" s="701">
        <v>5.3899999999999998E-3</v>
      </c>
      <c r="D217" s="702">
        <v>5.3899999999999998E-3</v>
      </c>
      <c r="E217" s="711" t="s">
        <v>329</v>
      </c>
      <c r="F217" s="701">
        <v>0</v>
      </c>
      <c r="G217" s="702">
        <v>0</v>
      </c>
      <c r="H217" s="704">
        <v>-2.0000000000000001E-4</v>
      </c>
      <c r="I217" s="701">
        <v>7.1000000000000002E-4</v>
      </c>
      <c r="J217" s="702">
        <v>7.1000000000000002E-4</v>
      </c>
      <c r="K217" s="712" t="s">
        <v>329</v>
      </c>
    </row>
    <row r="218" spans="1:11" ht="14.4" customHeight="1" thickBot="1" x14ac:dyDescent="0.35">
      <c r="A218" s="723" t="s">
        <v>539</v>
      </c>
      <c r="B218" s="701">
        <v>0</v>
      </c>
      <c r="C218" s="701">
        <v>35</v>
      </c>
      <c r="D218" s="702">
        <v>35</v>
      </c>
      <c r="E218" s="711" t="s">
        <v>341</v>
      </c>
      <c r="F218" s="701">
        <v>0</v>
      </c>
      <c r="G218" s="702">
        <v>0</v>
      </c>
      <c r="H218" s="704">
        <v>0</v>
      </c>
      <c r="I218" s="701">
        <v>0</v>
      </c>
      <c r="J218" s="702">
        <v>0</v>
      </c>
      <c r="K218" s="712" t="s">
        <v>329</v>
      </c>
    </row>
    <row r="219" spans="1:11" ht="14.4" customHeight="1" thickBot="1" x14ac:dyDescent="0.35">
      <c r="A219" s="722" t="s">
        <v>540</v>
      </c>
      <c r="B219" s="706">
        <v>106.90854335620899</v>
      </c>
      <c r="C219" s="706">
        <v>92.531480000000002</v>
      </c>
      <c r="D219" s="707">
        <v>-14.377063356209</v>
      </c>
      <c r="E219" s="713">
        <v>0.86551997712299999</v>
      </c>
      <c r="F219" s="706">
        <v>127.466635123364</v>
      </c>
      <c r="G219" s="707">
        <v>42.488878374454004</v>
      </c>
      <c r="H219" s="709">
        <v>14.462809999999999</v>
      </c>
      <c r="I219" s="706">
        <v>26.859500000000001</v>
      </c>
      <c r="J219" s="707">
        <v>-15.629378374453999</v>
      </c>
      <c r="K219" s="714">
        <v>0.21071788687199999</v>
      </c>
    </row>
    <row r="220" spans="1:11" ht="14.4" customHeight="1" thickBot="1" x14ac:dyDescent="0.35">
      <c r="A220" s="723" t="s">
        <v>541</v>
      </c>
      <c r="B220" s="701">
        <v>106.90854335620899</v>
      </c>
      <c r="C220" s="701">
        <v>92.531480000000002</v>
      </c>
      <c r="D220" s="702">
        <v>-14.377063356209</v>
      </c>
      <c r="E220" s="703">
        <v>0.86551997712299999</v>
      </c>
      <c r="F220" s="701">
        <v>127.466635123364</v>
      </c>
      <c r="G220" s="702">
        <v>42.488878374454004</v>
      </c>
      <c r="H220" s="704">
        <v>14.462809999999999</v>
      </c>
      <c r="I220" s="701">
        <v>26.859500000000001</v>
      </c>
      <c r="J220" s="702">
        <v>-15.629378374453999</v>
      </c>
      <c r="K220" s="705">
        <v>0.21071788687199999</v>
      </c>
    </row>
    <row r="221" spans="1:11" ht="14.4" customHeight="1" thickBot="1" x14ac:dyDescent="0.35">
      <c r="A221" s="720" t="s">
        <v>542</v>
      </c>
      <c r="B221" s="701">
        <v>0</v>
      </c>
      <c r="C221" s="701">
        <v>8.6400000000000001E-3</v>
      </c>
      <c r="D221" s="702">
        <v>8.6400000000000001E-3</v>
      </c>
      <c r="E221" s="711" t="s">
        <v>329</v>
      </c>
      <c r="F221" s="701">
        <v>0</v>
      </c>
      <c r="G221" s="702">
        <v>0</v>
      </c>
      <c r="H221" s="704">
        <v>0</v>
      </c>
      <c r="I221" s="701">
        <v>0</v>
      </c>
      <c r="J221" s="702">
        <v>0</v>
      </c>
      <c r="K221" s="712" t="s">
        <v>329</v>
      </c>
    </row>
    <row r="222" spans="1:11" ht="14.4" customHeight="1" thickBot="1" x14ac:dyDescent="0.35">
      <c r="A222" s="726" t="s">
        <v>543</v>
      </c>
      <c r="B222" s="706">
        <v>0</v>
      </c>
      <c r="C222" s="706">
        <v>8.6400000000000001E-3</v>
      </c>
      <c r="D222" s="707">
        <v>8.6400000000000001E-3</v>
      </c>
      <c r="E222" s="708" t="s">
        <v>329</v>
      </c>
      <c r="F222" s="706">
        <v>0</v>
      </c>
      <c r="G222" s="707">
        <v>0</v>
      </c>
      <c r="H222" s="709">
        <v>0</v>
      </c>
      <c r="I222" s="706">
        <v>0</v>
      </c>
      <c r="J222" s="707">
        <v>0</v>
      </c>
      <c r="K222" s="710" t="s">
        <v>329</v>
      </c>
    </row>
    <row r="223" spans="1:11" ht="14.4" customHeight="1" thickBot="1" x14ac:dyDescent="0.35">
      <c r="A223" s="722" t="s">
        <v>544</v>
      </c>
      <c r="B223" s="706">
        <v>0</v>
      </c>
      <c r="C223" s="706">
        <v>8.6400000000000001E-3</v>
      </c>
      <c r="D223" s="707">
        <v>8.6400000000000001E-3</v>
      </c>
      <c r="E223" s="708" t="s">
        <v>329</v>
      </c>
      <c r="F223" s="706">
        <v>0</v>
      </c>
      <c r="G223" s="707">
        <v>0</v>
      </c>
      <c r="H223" s="709">
        <v>0</v>
      </c>
      <c r="I223" s="706">
        <v>0</v>
      </c>
      <c r="J223" s="707">
        <v>0</v>
      </c>
      <c r="K223" s="710" t="s">
        <v>329</v>
      </c>
    </row>
    <row r="224" spans="1:11" ht="14.4" customHeight="1" thickBot="1" x14ac:dyDescent="0.35">
      <c r="A224" s="723" t="s">
        <v>545</v>
      </c>
      <c r="B224" s="701">
        <v>0</v>
      </c>
      <c r="C224" s="701">
        <v>8.6400000000000001E-3</v>
      </c>
      <c r="D224" s="702">
        <v>8.6400000000000001E-3</v>
      </c>
      <c r="E224" s="711" t="s">
        <v>329</v>
      </c>
      <c r="F224" s="701">
        <v>0</v>
      </c>
      <c r="G224" s="702">
        <v>0</v>
      </c>
      <c r="H224" s="704">
        <v>0</v>
      </c>
      <c r="I224" s="701">
        <v>0</v>
      </c>
      <c r="J224" s="702">
        <v>0</v>
      </c>
      <c r="K224" s="712" t="s">
        <v>329</v>
      </c>
    </row>
    <row r="225" spans="1:11" ht="14.4" customHeight="1" thickBot="1" x14ac:dyDescent="0.35">
      <c r="A225" s="720" t="s">
        <v>546</v>
      </c>
      <c r="B225" s="701">
        <v>0</v>
      </c>
      <c r="C225" s="701">
        <v>209.00200000000001</v>
      </c>
      <c r="D225" s="702">
        <v>209.00200000000001</v>
      </c>
      <c r="E225" s="711" t="s">
        <v>341</v>
      </c>
      <c r="F225" s="701">
        <v>0</v>
      </c>
      <c r="G225" s="702">
        <v>0</v>
      </c>
      <c r="H225" s="704">
        <v>0</v>
      </c>
      <c r="I225" s="701">
        <v>0</v>
      </c>
      <c r="J225" s="702">
        <v>0</v>
      </c>
      <c r="K225" s="705">
        <v>4</v>
      </c>
    </row>
    <row r="226" spans="1:11" ht="14.4" customHeight="1" thickBot="1" x14ac:dyDescent="0.35">
      <c r="A226" s="726" t="s">
        <v>547</v>
      </c>
      <c r="B226" s="706">
        <v>0</v>
      </c>
      <c r="C226" s="706">
        <v>209.00200000000001</v>
      </c>
      <c r="D226" s="707">
        <v>209.00200000000001</v>
      </c>
      <c r="E226" s="708" t="s">
        <v>341</v>
      </c>
      <c r="F226" s="706">
        <v>0</v>
      </c>
      <c r="G226" s="707">
        <v>0</v>
      </c>
      <c r="H226" s="709">
        <v>0</v>
      </c>
      <c r="I226" s="706">
        <v>0</v>
      </c>
      <c r="J226" s="707">
        <v>0</v>
      </c>
      <c r="K226" s="714">
        <v>4</v>
      </c>
    </row>
    <row r="227" spans="1:11" ht="14.4" customHeight="1" thickBot="1" x14ac:dyDescent="0.35">
      <c r="A227" s="722" t="s">
        <v>548</v>
      </c>
      <c r="B227" s="706">
        <v>0</v>
      </c>
      <c r="C227" s="706">
        <v>209.00200000000001</v>
      </c>
      <c r="D227" s="707">
        <v>209.00200000000001</v>
      </c>
      <c r="E227" s="708" t="s">
        <v>341</v>
      </c>
      <c r="F227" s="706">
        <v>0</v>
      </c>
      <c r="G227" s="707">
        <v>0</v>
      </c>
      <c r="H227" s="709">
        <v>0</v>
      </c>
      <c r="I227" s="706">
        <v>0</v>
      </c>
      <c r="J227" s="707">
        <v>0</v>
      </c>
      <c r="K227" s="714">
        <v>4</v>
      </c>
    </row>
    <row r="228" spans="1:11" ht="14.4" customHeight="1" thickBot="1" x14ac:dyDescent="0.35">
      <c r="A228" s="723" t="s">
        <v>549</v>
      </c>
      <c r="B228" s="701">
        <v>0</v>
      </c>
      <c r="C228" s="701">
        <v>209.00200000000001</v>
      </c>
      <c r="D228" s="702">
        <v>209.00200000000001</v>
      </c>
      <c r="E228" s="711" t="s">
        <v>341</v>
      </c>
      <c r="F228" s="701">
        <v>0</v>
      </c>
      <c r="G228" s="702">
        <v>0</v>
      </c>
      <c r="H228" s="704">
        <v>0</v>
      </c>
      <c r="I228" s="701">
        <v>0</v>
      </c>
      <c r="J228" s="702">
        <v>0</v>
      </c>
      <c r="K228" s="705">
        <v>4</v>
      </c>
    </row>
    <row r="229" spans="1:11" ht="14.4" customHeight="1" thickBot="1" x14ac:dyDescent="0.35">
      <c r="A229" s="719" t="s">
        <v>550</v>
      </c>
      <c r="B229" s="701">
        <v>6608.7525314644599</v>
      </c>
      <c r="C229" s="701">
        <v>8061.8479500000003</v>
      </c>
      <c r="D229" s="702">
        <v>1453.0954185355399</v>
      </c>
      <c r="E229" s="703">
        <v>1.219874388035</v>
      </c>
      <c r="F229" s="701">
        <v>7483.4331913085698</v>
      </c>
      <c r="G229" s="702">
        <v>2494.4777304361901</v>
      </c>
      <c r="H229" s="704">
        <v>732.67206999999996</v>
      </c>
      <c r="I229" s="701">
        <v>2743.43433</v>
      </c>
      <c r="J229" s="702">
        <v>248.95659956380999</v>
      </c>
      <c r="K229" s="705">
        <v>0.36660103188799997</v>
      </c>
    </row>
    <row r="230" spans="1:11" ht="14.4" customHeight="1" thickBot="1" x14ac:dyDescent="0.35">
      <c r="A230" s="724" t="s">
        <v>551</v>
      </c>
      <c r="B230" s="706">
        <v>6608.7525314644599</v>
      </c>
      <c r="C230" s="706">
        <v>8061.8479500000003</v>
      </c>
      <c r="D230" s="707">
        <v>1453.0954185355399</v>
      </c>
      <c r="E230" s="713">
        <v>1.219874388035</v>
      </c>
      <c r="F230" s="706">
        <v>7483.4331913085698</v>
      </c>
      <c r="G230" s="707">
        <v>2494.4777304361901</v>
      </c>
      <c r="H230" s="709">
        <v>732.67206999999996</v>
      </c>
      <c r="I230" s="706">
        <v>2743.43433</v>
      </c>
      <c r="J230" s="707">
        <v>248.95659956380999</v>
      </c>
      <c r="K230" s="714">
        <v>0.36660103188799997</v>
      </c>
    </row>
    <row r="231" spans="1:11" ht="14.4" customHeight="1" thickBot="1" x14ac:dyDescent="0.35">
      <c r="A231" s="726" t="s">
        <v>54</v>
      </c>
      <c r="B231" s="706">
        <v>6608.7525314644599</v>
      </c>
      <c r="C231" s="706">
        <v>8061.8479500000003</v>
      </c>
      <c r="D231" s="707">
        <v>1453.0954185355399</v>
      </c>
      <c r="E231" s="713">
        <v>1.219874388035</v>
      </c>
      <c r="F231" s="706">
        <v>7483.4331913085698</v>
      </c>
      <c r="G231" s="707">
        <v>2494.4777304361901</v>
      </c>
      <c r="H231" s="709">
        <v>732.67206999999996</v>
      </c>
      <c r="I231" s="706">
        <v>2743.43433</v>
      </c>
      <c r="J231" s="707">
        <v>248.95659956380999</v>
      </c>
      <c r="K231" s="714">
        <v>0.36660103188799997</v>
      </c>
    </row>
    <row r="232" spans="1:11" ht="14.4" customHeight="1" thickBot="1" x14ac:dyDescent="0.35">
      <c r="A232" s="725" t="s">
        <v>552</v>
      </c>
      <c r="B232" s="701">
        <v>126.920113975804</v>
      </c>
      <c r="C232" s="701">
        <v>102.67538999999999</v>
      </c>
      <c r="D232" s="702">
        <v>-24.244723975803002</v>
      </c>
      <c r="E232" s="703">
        <v>0.80897650327899995</v>
      </c>
      <c r="F232" s="701">
        <v>0</v>
      </c>
      <c r="G232" s="702">
        <v>0</v>
      </c>
      <c r="H232" s="704">
        <v>13.06535</v>
      </c>
      <c r="I232" s="701">
        <v>35.088380000000001</v>
      </c>
      <c r="J232" s="702">
        <v>35.088380000000001</v>
      </c>
      <c r="K232" s="712" t="s">
        <v>341</v>
      </c>
    </row>
    <row r="233" spans="1:11" ht="14.4" customHeight="1" thickBot="1" x14ac:dyDescent="0.35">
      <c r="A233" s="723" t="s">
        <v>553</v>
      </c>
      <c r="B233" s="701">
        <v>126.920113975804</v>
      </c>
      <c r="C233" s="701">
        <v>102.67538999999999</v>
      </c>
      <c r="D233" s="702">
        <v>-24.244723975803002</v>
      </c>
      <c r="E233" s="703">
        <v>0.80897650327899995</v>
      </c>
      <c r="F233" s="701">
        <v>0</v>
      </c>
      <c r="G233" s="702">
        <v>0</v>
      </c>
      <c r="H233" s="704">
        <v>13.06535</v>
      </c>
      <c r="I233" s="701">
        <v>35.088380000000001</v>
      </c>
      <c r="J233" s="702">
        <v>35.088380000000001</v>
      </c>
      <c r="K233" s="712" t="s">
        <v>341</v>
      </c>
    </row>
    <row r="234" spans="1:11" ht="14.4" customHeight="1" thickBot="1" x14ac:dyDescent="0.35">
      <c r="A234" s="722" t="s">
        <v>554</v>
      </c>
      <c r="B234" s="706">
        <v>91.931612160710003</v>
      </c>
      <c r="C234" s="706">
        <v>93.34</v>
      </c>
      <c r="D234" s="707">
        <v>1.4083878392889999</v>
      </c>
      <c r="E234" s="713">
        <v>1.0153199514960001</v>
      </c>
      <c r="F234" s="706">
        <v>126.131971249586</v>
      </c>
      <c r="G234" s="707">
        <v>42.043990416527997</v>
      </c>
      <c r="H234" s="709">
        <v>8.1374999999999993</v>
      </c>
      <c r="I234" s="706">
        <v>28.581</v>
      </c>
      <c r="J234" s="707">
        <v>-13.462990416527999</v>
      </c>
      <c r="K234" s="714">
        <v>0.22659599875299999</v>
      </c>
    </row>
    <row r="235" spans="1:11" ht="14.4" customHeight="1" thickBot="1" x14ac:dyDescent="0.35">
      <c r="A235" s="723" t="s">
        <v>555</v>
      </c>
      <c r="B235" s="701">
        <v>91.931612160710003</v>
      </c>
      <c r="C235" s="701">
        <v>93.34</v>
      </c>
      <c r="D235" s="702">
        <v>1.4083878392889999</v>
      </c>
      <c r="E235" s="703">
        <v>1.0153199514960001</v>
      </c>
      <c r="F235" s="701">
        <v>126.131971249586</v>
      </c>
      <c r="G235" s="702">
        <v>42.043990416527997</v>
      </c>
      <c r="H235" s="704">
        <v>8.1374999999999993</v>
      </c>
      <c r="I235" s="701">
        <v>28.581</v>
      </c>
      <c r="J235" s="702">
        <v>-13.462990416527999</v>
      </c>
      <c r="K235" s="705">
        <v>0.22659599875299999</v>
      </c>
    </row>
    <row r="236" spans="1:11" ht="14.4" customHeight="1" thickBot="1" x14ac:dyDescent="0.35">
      <c r="A236" s="722" t="s">
        <v>556</v>
      </c>
      <c r="B236" s="706">
        <v>120.694792020937</v>
      </c>
      <c r="C236" s="706">
        <v>118.56282</v>
      </c>
      <c r="D236" s="707">
        <v>-2.1319720209359998</v>
      </c>
      <c r="E236" s="713">
        <v>0.98233584079900005</v>
      </c>
      <c r="F236" s="706">
        <v>152.798563602885</v>
      </c>
      <c r="G236" s="707">
        <v>50.932854534294997</v>
      </c>
      <c r="H236" s="709">
        <v>7.5732400000000002</v>
      </c>
      <c r="I236" s="706">
        <v>30.745380000000001</v>
      </c>
      <c r="J236" s="707">
        <v>-20.187474534294999</v>
      </c>
      <c r="K236" s="714">
        <v>0.201215111418</v>
      </c>
    </row>
    <row r="237" spans="1:11" ht="14.4" customHeight="1" thickBot="1" x14ac:dyDescent="0.35">
      <c r="A237" s="723" t="s">
        <v>557</v>
      </c>
      <c r="B237" s="701">
        <v>67.913281766533999</v>
      </c>
      <c r="C237" s="701">
        <v>59.774000000000001</v>
      </c>
      <c r="D237" s="702">
        <v>-8.1392817665339994</v>
      </c>
      <c r="E237" s="703">
        <v>0.88015184136500002</v>
      </c>
      <c r="F237" s="701">
        <v>39.900902642512001</v>
      </c>
      <c r="G237" s="702">
        <v>13.300300880837</v>
      </c>
      <c r="H237" s="704">
        <v>3.33</v>
      </c>
      <c r="I237" s="701">
        <v>11.302</v>
      </c>
      <c r="J237" s="702">
        <v>-1.998300880837</v>
      </c>
      <c r="K237" s="705">
        <v>0.283251737467</v>
      </c>
    </row>
    <row r="238" spans="1:11" ht="14.4" customHeight="1" thickBot="1" x14ac:dyDescent="0.35">
      <c r="A238" s="723" t="s">
        <v>558</v>
      </c>
      <c r="B238" s="701">
        <v>36.265814810822</v>
      </c>
      <c r="C238" s="701">
        <v>27.277100000000001</v>
      </c>
      <c r="D238" s="702">
        <v>-8.9887148108219996</v>
      </c>
      <c r="E238" s="703">
        <v>0.75214358597099995</v>
      </c>
      <c r="F238" s="701">
        <v>95.917027294603002</v>
      </c>
      <c r="G238" s="702">
        <v>31.972342431533999</v>
      </c>
      <c r="H238" s="704">
        <v>3.1671999999999998</v>
      </c>
      <c r="I238" s="701">
        <v>14.7188</v>
      </c>
      <c r="J238" s="702">
        <v>-17.253542431534001</v>
      </c>
      <c r="K238" s="705">
        <v>0.15345346301000001</v>
      </c>
    </row>
    <row r="239" spans="1:11" ht="14.4" customHeight="1" thickBot="1" x14ac:dyDescent="0.35">
      <c r="A239" s="723" t="s">
        <v>559</v>
      </c>
      <c r="B239" s="701">
        <v>16.515695443578998</v>
      </c>
      <c r="C239" s="701">
        <v>31.51172</v>
      </c>
      <c r="D239" s="702">
        <v>14.99602455642</v>
      </c>
      <c r="E239" s="703">
        <v>1.9079862611680001</v>
      </c>
      <c r="F239" s="701">
        <v>16.980633665768</v>
      </c>
      <c r="G239" s="702">
        <v>5.6602112219220002</v>
      </c>
      <c r="H239" s="704">
        <v>1.0760400000000001</v>
      </c>
      <c r="I239" s="701">
        <v>4.7245799999999996</v>
      </c>
      <c r="J239" s="702">
        <v>-0.93563122192199999</v>
      </c>
      <c r="K239" s="705">
        <v>0.27823343303800002</v>
      </c>
    </row>
    <row r="240" spans="1:11" ht="14.4" customHeight="1" thickBot="1" x14ac:dyDescent="0.35">
      <c r="A240" s="722" t="s">
        <v>560</v>
      </c>
      <c r="B240" s="706">
        <v>973.52650885590799</v>
      </c>
      <c r="C240" s="706">
        <v>1024.5675699999999</v>
      </c>
      <c r="D240" s="707">
        <v>51.041061144091003</v>
      </c>
      <c r="E240" s="713">
        <v>1.0524290408929999</v>
      </c>
      <c r="F240" s="706">
        <v>913.28976940331302</v>
      </c>
      <c r="G240" s="707">
        <v>304.42992313443801</v>
      </c>
      <c r="H240" s="709">
        <v>93.540790000000001</v>
      </c>
      <c r="I240" s="706">
        <v>349.39303000000001</v>
      </c>
      <c r="J240" s="707">
        <v>44.963106865561997</v>
      </c>
      <c r="K240" s="714">
        <v>0.38256536063899999</v>
      </c>
    </row>
    <row r="241" spans="1:11" ht="14.4" customHeight="1" thickBot="1" x14ac:dyDescent="0.35">
      <c r="A241" s="723" t="s">
        <v>561</v>
      </c>
      <c r="B241" s="701">
        <v>973.52650885590799</v>
      </c>
      <c r="C241" s="701">
        <v>1024.5675699999999</v>
      </c>
      <c r="D241" s="702">
        <v>51.041061144091003</v>
      </c>
      <c r="E241" s="703">
        <v>1.0524290408929999</v>
      </c>
      <c r="F241" s="701">
        <v>913.28976940331302</v>
      </c>
      <c r="G241" s="702">
        <v>304.42992313443801</v>
      </c>
      <c r="H241" s="704">
        <v>93.540790000000001</v>
      </c>
      <c r="I241" s="701">
        <v>349.39303000000001</v>
      </c>
      <c r="J241" s="702">
        <v>44.963106865561997</v>
      </c>
      <c r="K241" s="705">
        <v>0.38256536063899999</v>
      </c>
    </row>
    <row r="242" spans="1:11" ht="14.4" customHeight="1" thickBot="1" x14ac:dyDescent="0.35">
      <c r="A242" s="722" t="s">
        <v>562</v>
      </c>
      <c r="B242" s="706">
        <v>0</v>
      </c>
      <c r="C242" s="706">
        <v>5.8109999999999999</v>
      </c>
      <c r="D242" s="707">
        <v>5.8109999999999999</v>
      </c>
      <c r="E242" s="708" t="s">
        <v>341</v>
      </c>
      <c r="F242" s="706">
        <v>0</v>
      </c>
      <c r="G242" s="707">
        <v>0</v>
      </c>
      <c r="H242" s="709">
        <v>1.0840000000000001</v>
      </c>
      <c r="I242" s="706">
        <v>4.3479999999999999</v>
      </c>
      <c r="J242" s="707">
        <v>4.3479999999999999</v>
      </c>
      <c r="K242" s="710" t="s">
        <v>341</v>
      </c>
    </row>
    <row r="243" spans="1:11" ht="14.4" customHeight="1" thickBot="1" x14ac:dyDescent="0.35">
      <c r="A243" s="723" t="s">
        <v>563</v>
      </c>
      <c r="B243" s="701">
        <v>0</v>
      </c>
      <c r="C243" s="701">
        <v>5.8109999999999999</v>
      </c>
      <c r="D243" s="702">
        <v>5.8109999999999999</v>
      </c>
      <c r="E243" s="711" t="s">
        <v>341</v>
      </c>
      <c r="F243" s="701">
        <v>0</v>
      </c>
      <c r="G243" s="702">
        <v>0</v>
      </c>
      <c r="H243" s="704">
        <v>1.0840000000000001</v>
      </c>
      <c r="I243" s="701">
        <v>4.3479999999999999</v>
      </c>
      <c r="J243" s="702">
        <v>4.3479999999999999</v>
      </c>
      <c r="K243" s="712" t="s">
        <v>341</v>
      </c>
    </row>
    <row r="244" spans="1:11" ht="14.4" customHeight="1" thickBot="1" x14ac:dyDescent="0.35">
      <c r="A244" s="722" t="s">
        <v>564</v>
      </c>
      <c r="B244" s="706">
        <v>1089.0920313285999</v>
      </c>
      <c r="C244" s="706">
        <v>1116.8827799999999</v>
      </c>
      <c r="D244" s="707">
        <v>27.790748671402</v>
      </c>
      <c r="E244" s="713">
        <v>1.025517355624</v>
      </c>
      <c r="F244" s="706">
        <v>1414.20890913685</v>
      </c>
      <c r="G244" s="707">
        <v>471.40296971228503</v>
      </c>
      <c r="H244" s="709">
        <v>71.183999999999997</v>
      </c>
      <c r="I244" s="706">
        <v>345.14578999999998</v>
      </c>
      <c r="J244" s="707">
        <v>-126.25717971228499</v>
      </c>
      <c r="K244" s="714">
        <v>0.24405573163200001</v>
      </c>
    </row>
    <row r="245" spans="1:11" ht="14.4" customHeight="1" thickBot="1" x14ac:dyDescent="0.35">
      <c r="A245" s="723" t="s">
        <v>565</v>
      </c>
      <c r="B245" s="701">
        <v>1089.0920313285999</v>
      </c>
      <c r="C245" s="701">
        <v>1116.8827799999999</v>
      </c>
      <c r="D245" s="702">
        <v>27.790748671402</v>
      </c>
      <c r="E245" s="703">
        <v>1.025517355624</v>
      </c>
      <c r="F245" s="701">
        <v>1414.20890913685</v>
      </c>
      <c r="G245" s="702">
        <v>471.40296971228503</v>
      </c>
      <c r="H245" s="704">
        <v>71.183999999999997</v>
      </c>
      <c r="I245" s="701">
        <v>345.14578999999998</v>
      </c>
      <c r="J245" s="702">
        <v>-126.25717971228499</v>
      </c>
      <c r="K245" s="705">
        <v>0.24405573163200001</v>
      </c>
    </row>
    <row r="246" spans="1:11" ht="14.4" customHeight="1" thickBot="1" x14ac:dyDescent="0.35">
      <c r="A246" s="722" t="s">
        <v>566</v>
      </c>
      <c r="B246" s="706">
        <v>0</v>
      </c>
      <c r="C246" s="706">
        <v>652.32488999999998</v>
      </c>
      <c r="D246" s="707">
        <v>652.32488999999998</v>
      </c>
      <c r="E246" s="708" t="s">
        <v>341</v>
      </c>
      <c r="F246" s="706">
        <v>0</v>
      </c>
      <c r="G246" s="707">
        <v>0</v>
      </c>
      <c r="H246" s="709">
        <v>53.587620000000001</v>
      </c>
      <c r="I246" s="706">
        <v>217.43659</v>
      </c>
      <c r="J246" s="707">
        <v>217.43659</v>
      </c>
      <c r="K246" s="710" t="s">
        <v>341</v>
      </c>
    </row>
    <row r="247" spans="1:11" ht="14.4" customHeight="1" thickBot="1" x14ac:dyDescent="0.35">
      <c r="A247" s="723" t="s">
        <v>567</v>
      </c>
      <c r="B247" s="701">
        <v>0</v>
      </c>
      <c r="C247" s="701">
        <v>652.32488999999998</v>
      </c>
      <c r="D247" s="702">
        <v>652.32488999999998</v>
      </c>
      <c r="E247" s="711" t="s">
        <v>341</v>
      </c>
      <c r="F247" s="701">
        <v>0</v>
      </c>
      <c r="G247" s="702">
        <v>0</v>
      </c>
      <c r="H247" s="704">
        <v>53.587620000000001</v>
      </c>
      <c r="I247" s="701">
        <v>217.43659</v>
      </c>
      <c r="J247" s="702">
        <v>217.43659</v>
      </c>
      <c r="K247" s="712" t="s">
        <v>341</v>
      </c>
    </row>
    <row r="248" spans="1:11" ht="14.4" customHeight="1" thickBot="1" x14ac:dyDescent="0.35">
      <c r="A248" s="722" t="s">
        <v>568</v>
      </c>
      <c r="B248" s="706">
        <v>4206.5874731225003</v>
      </c>
      <c r="C248" s="706">
        <v>4947.6835000000001</v>
      </c>
      <c r="D248" s="707">
        <v>741.09602687749702</v>
      </c>
      <c r="E248" s="713">
        <v>1.1761751138209999</v>
      </c>
      <c r="F248" s="706">
        <v>4877.0039779159297</v>
      </c>
      <c r="G248" s="707">
        <v>1625.66799263864</v>
      </c>
      <c r="H248" s="709">
        <v>484.49957000000001</v>
      </c>
      <c r="I248" s="706">
        <v>1732.69616</v>
      </c>
      <c r="J248" s="707">
        <v>107.02816736135701</v>
      </c>
      <c r="K248" s="714">
        <v>0.35527880802299999</v>
      </c>
    </row>
    <row r="249" spans="1:11" ht="14.4" customHeight="1" thickBot="1" x14ac:dyDescent="0.35">
      <c r="A249" s="723" t="s">
        <v>569</v>
      </c>
      <c r="B249" s="701">
        <v>4206.5874731225003</v>
      </c>
      <c r="C249" s="701">
        <v>4947.6835000000001</v>
      </c>
      <c r="D249" s="702">
        <v>741.09602687749702</v>
      </c>
      <c r="E249" s="703">
        <v>1.1761751138209999</v>
      </c>
      <c r="F249" s="701">
        <v>4877.0039779159297</v>
      </c>
      <c r="G249" s="702">
        <v>1625.66799263864</v>
      </c>
      <c r="H249" s="704">
        <v>484.49957000000001</v>
      </c>
      <c r="I249" s="701">
        <v>1732.69616</v>
      </c>
      <c r="J249" s="702">
        <v>107.02816736135701</v>
      </c>
      <c r="K249" s="705">
        <v>0.35527880802299999</v>
      </c>
    </row>
    <row r="250" spans="1:11" ht="14.4" customHeight="1" thickBot="1" x14ac:dyDescent="0.35">
      <c r="A250" s="719" t="s">
        <v>570</v>
      </c>
      <c r="B250" s="701">
        <v>0</v>
      </c>
      <c r="C250" s="701">
        <v>55.782670000000003</v>
      </c>
      <c r="D250" s="702">
        <v>55.782670000000003</v>
      </c>
      <c r="E250" s="711" t="s">
        <v>341</v>
      </c>
      <c r="F250" s="701">
        <v>0</v>
      </c>
      <c r="G250" s="702">
        <v>0</v>
      </c>
      <c r="H250" s="704">
        <v>1.6697599999999999</v>
      </c>
      <c r="I250" s="701">
        <v>8.4728700000000003</v>
      </c>
      <c r="J250" s="702">
        <v>8.4728700000000003</v>
      </c>
      <c r="K250" s="712" t="s">
        <v>329</v>
      </c>
    </row>
    <row r="251" spans="1:11" ht="14.4" customHeight="1" thickBot="1" x14ac:dyDescent="0.35">
      <c r="A251" s="724" t="s">
        <v>571</v>
      </c>
      <c r="B251" s="706">
        <v>0</v>
      </c>
      <c r="C251" s="706">
        <v>55.782670000000003</v>
      </c>
      <c r="D251" s="707">
        <v>55.782670000000003</v>
      </c>
      <c r="E251" s="708" t="s">
        <v>341</v>
      </c>
      <c r="F251" s="706">
        <v>0</v>
      </c>
      <c r="G251" s="707">
        <v>0</v>
      </c>
      <c r="H251" s="709">
        <v>1.6697599999999999</v>
      </c>
      <c r="I251" s="706">
        <v>8.4728700000000003</v>
      </c>
      <c r="J251" s="707">
        <v>8.4728700000000003</v>
      </c>
      <c r="K251" s="710" t="s">
        <v>329</v>
      </c>
    </row>
    <row r="252" spans="1:11" ht="14.4" customHeight="1" thickBot="1" x14ac:dyDescent="0.35">
      <c r="A252" s="726" t="s">
        <v>572</v>
      </c>
      <c r="B252" s="706">
        <v>0</v>
      </c>
      <c r="C252" s="706">
        <v>55.782670000000003</v>
      </c>
      <c r="D252" s="707">
        <v>55.782670000000003</v>
      </c>
      <c r="E252" s="708" t="s">
        <v>341</v>
      </c>
      <c r="F252" s="706">
        <v>0</v>
      </c>
      <c r="G252" s="707">
        <v>0</v>
      </c>
      <c r="H252" s="709">
        <v>1.6697599999999999</v>
      </c>
      <c r="I252" s="706">
        <v>8.4728700000000003</v>
      </c>
      <c r="J252" s="707">
        <v>8.4728700000000003</v>
      </c>
      <c r="K252" s="710" t="s">
        <v>329</v>
      </c>
    </row>
    <row r="253" spans="1:11" ht="14.4" customHeight="1" thickBot="1" x14ac:dyDescent="0.35">
      <c r="A253" s="722" t="s">
        <v>573</v>
      </c>
      <c r="B253" s="706">
        <v>0</v>
      </c>
      <c r="C253" s="706">
        <v>55.782670000000003</v>
      </c>
      <c r="D253" s="707">
        <v>55.782670000000003</v>
      </c>
      <c r="E253" s="708" t="s">
        <v>341</v>
      </c>
      <c r="F253" s="706">
        <v>0</v>
      </c>
      <c r="G253" s="707">
        <v>0</v>
      </c>
      <c r="H253" s="709">
        <v>1.6697599999999999</v>
      </c>
      <c r="I253" s="706">
        <v>8.4728700000000003</v>
      </c>
      <c r="J253" s="707">
        <v>8.4728700000000003</v>
      </c>
      <c r="K253" s="710" t="s">
        <v>341</v>
      </c>
    </row>
    <row r="254" spans="1:11" ht="14.4" customHeight="1" thickBot="1" x14ac:dyDescent="0.35">
      <c r="A254" s="723" t="s">
        <v>574</v>
      </c>
      <c r="B254" s="701">
        <v>0</v>
      </c>
      <c r="C254" s="701">
        <v>29.383769999999998</v>
      </c>
      <c r="D254" s="702">
        <v>29.383769999999998</v>
      </c>
      <c r="E254" s="711" t="s">
        <v>341</v>
      </c>
      <c r="F254" s="701">
        <v>0</v>
      </c>
      <c r="G254" s="702">
        <v>0</v>
      </c>
      <c r="H254" s="704">
        <v>1.6697599999999999</v>
      </c>
      <c r="I254" s="701">
        <v>7.4564700000000004</v>
      </c>
      <c r="J254" s="702">
        <v>7.4564700000000004</v>
      </c>
      <c r="K254" s="712" t="s">
        <v>341</v>
      </c>
    </row>
    <row r="255" spans="1:11" ht="14.4" customHeight="1" thickBot="1" x14ac:dyDescent="0.35">
      <c r="A255" s="723" t="s">
        <v>575</v>
      </c>
      <c r="B255" s="701">
        <v>0</v>
      </c>
      <c r="C255" s="701">
        <v>26.398900000000001</v>
      </c>
      <c r="D255" s="702">
        <v>26.398900000000001</v>
      </c>
      <c r="E255" s="711" t="s">
        <v>341</v>
      </c>
      <c r="F255" s="701">
        <v>0</v>
      </c>
      <c r="G255" s="702">
        <v>0</v>
      </c>
      <c r="H255" s="704">
        <v>0</v>
      </c>
      <c r="I255" s="701">
        <v>1.0164</v>
      </c>
      <c r="J255" s="702">
        <v>1.0164</v>
      </c>
      <c r="K255" s="712" t="s">
        <v>341</v>
      </c>
    </row>
    <row r="256" spans="1:11" ht="14.4" customHeight="1" thickBot="1" x14ac:dyDescent="0.35">
      <c r="A256" s="727"/>
      <c r="B256" s="701">
        <v>-28833.442618402001</v>
      </c>
      <c r="C256" s="701">
        <v>-25630.166639999999</v>
      </c>
      <c r="D256" s="702">
        <v>3203.27597840204</v>
      </c>
      <c r="E256" s="703">
        <v>0.88890414437099996</v>
      </c>
      <c r="F256" s="701">
        <v>-25203.482810404301</v>
      </c>
      <c r="G256" s="702">
        <v>-8401.1609368014397</v>
      </c>
      <c r="H256" s="704">
        <v>-4567.2749300000296</v>
      </c>
      <c r="I256" s="701">
        <v>-16242.532580000099</v>
      </c>
      <c r="J256" s="702">
        <v>-7841.3716431986104</v>
      </c>
      <c r="K256" s="705">
        <v>0.64445587549000005</v>
      </c>
    </row>
    <row r="257" spans="1:11" ht="14.4" customHeight="1" thickBot="1" x14ac:dyDescent="0.35">
      <c r="A257" s="728" t="s">
        <v>66</v>
      </c>
      <c r="B257" s="715">
        <v>-28833.442618402001</v>
      </c>
      <c r="C257" s="715">
        <v>-25630.166639999999</v>
      </c>
      <c r="D257" s="716">
        <v>3203.27597840203</v>
      </c>
      <c r="E257" s="717" t="s">
        <v>341</v>
      </c>
      <c r="F257" s="715">
        <v>-25203.482810404301</v>
      </c>
      <c r="G257" s="716">
        <v>-8401.1609368014397</v>
      </c>
      <c r="H257" s="715">
        <v>-4567.2749300000296</v>
      </c>
      <c r="I257" s="715">
        <v>-16242.532580000099</v>
      </c>
      <c r="J257" s="716">
        <v>-7841.3716431986104</v>
      </c>
      <c r="K257" s="718">
        <v>0.64445587549000005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576</v>
      </c>
      <c r="B5" s="730" t="s">
        <v>577</v>
      </c>
      <c r="C5" s="731" t="s">
        <v>578</v>
      </c>
      <c r="D5" s="731" t="s">
        <v>578</v>
      </c>
      <c r="E5" s="731"/>
      <c r="F5" s="731" t="s">
        <v>578</v>
      </c>
      <c r="G5" s="731" t="s">
        <v>578</v>
      </c>
      <c r="H5" s="731" t="s">
        <v>578</v>
      </c>
      <c r="I5" s="732" t="s">
        <v>578</v>
      </c>
      <c r="J5" s="733" t="s">
        <v>73</v>
      </c>
    </row>
    <row r="6" spans="1:10" ht="14.4" customHeight="1" x14ac:dyDescent="0.3">
      <c r="A6" s="729" t="s">
        <v>576</v>
      </c>
      <c r="B6" s="730" t="s">
        <v>579</v>
      </c>
      <c r="C6" s="731">
        <v>888.30607000000009</v>
      </c>
      <c r="D6" s="731">
        <v>861.26990999999998</v>
      </c>
      <c r="E6" s="731"/>
      <c r="F6" s="731">
        <v>1022.83843</v>
      </c>
      <c r="G6" s="731">
        <v>923.33334375000004</v>
      </c>
      <c r="H6" s="731">
        <v>99.505086249999977</v>
      </c>
      <c r="I6" s="732">
        <v>1.107767240210207</v>
      </c>
      <c r="J6" s="733" t="s">
        <v>1</v>
      </c>
    </row>
    <row r="7" spans="1:10" ht="14.4" customHeight="1" x14ac:dyDescent="0.3">
      <c r="A7" s="729" t="s">
        <v>576</v>
      </c>
      <c r="B7" s="730" t="s">
        <v>580</v>
      </c>
      <c r="C7" s="731">
        <v>18.962949999999999</v>
      </c>
      <c r="D7" s="731">
        <v>19.778179999999999</v>
      </c>
      <c r="E7" s="731"/>
      <c r="F7" s="731">
        <v>24.278020000000001</v>
      </c>
      <c r="G7" s="731">
        <v>21.666666015625001</v>
      </c>
      <c r="H7" s="731">
        <v>2.6113539843750004</v>
      </c>
      <c r="I7" s="732">
        <v>1.1205240336695923</v>
      </c>
      <c r="J7" s="733" t="s">
        <v>1</v>
      </c>
    </row>
    <row r="8" spans="1:10" ht="14.4" customHeight="1" x14ac:dyDescent="0.3">
      <c r="A8" s="729" t="s">
        <v>576</v>
      </c>
      <c r="B8" s="730" t="s">
        <v>581</v>
      </c>
      <c r="C8" s="731">
        <v>2.6622499999999998</v>
      </c>
      <c r="D8" s="731">
        <v>3.4280599999999994</v>
      </c>
      <c r="E8" s="731"/>
      <c r="F8" s="731">
        <v>8.5312800000000006</v>
      </c>
      <c r="G8" s="731">
        <v>6.6666665039062503</v>
      </c>
      <c r="H8" s="731">
        <v>1.8646134960937504</v>
      </c>
      <c r="I8" s="732">
        <v>1.2796920312424813</v>
      </c>
      <c r="J8" s="733" t="s">
        <v>1</v>
      </c>
    </row>
    <row r="9" spans="1:10" ht="14.4" customHeight="1" x14ac:dyDescent="0.3">
      <c r="A9" s="729" t="s">
        <v>576</v>
      </c>
      <c r="B9" s="730" t="s">
        <v>582</v>
      </c>
      <c r="C9" s="731">
        <v>0</v>
      </c>
      <c r="D9" s="731">
        <v>8.5053799999999988</v>
      </c>
      <c r="E9" s="731"/>
      <c r="F9" s="731">
        <v>0</v>
      </c>
      <c r="G9" s="731">
        <v>3.3333332519531251</v>
      </c>
      <c r="H9" s="731">
        <v>-3.3333332519531251</v>
      </c>
      <c r="I9" s="732">
        <v>0</v>
      </c>
      <c r="J9" s="733" t="s">
        <v>1</v>
      </c>
    </row>
    <row r="10" spans="1:10" ht="14.4" customHeight="1" x14ac:dyDescent="0.3">
      <c r="A10" s="729" t="s">
        <v>576</v>
      </c>
      <c r="B10" s="730" t="s">
        <v>583</v>
      </c>
      <c r="C10" s="731">
        <v>5.8916000000000004</v>
      </c>
      <c r="D10" s="731">
        <v>0</v>
      </c>
      <c r="E10" s="731"/>
      <c r="F10" s="731">
        <v>21.527000000000001</v>
      </c>
      <c r="G10" s="731">
        <v>3.3333332519531251</v>
      </c>
      <c r="H10" s="731">
        <v>18.193666748046876</v>
      </c>
      <c r="I10" s="732">
        <v>6.4581001576684613</v>
      </c>
      <c r="J10" s="733" t="s">
        <v>1</v>
      </c>
    </row>
    <row r="11" spans="1:10" ht="14.4" customHeight="1" x14ac:dyDescent="0.3">
      <c r="A11" s="729" t="s">
        <v>576</v>
      </c>
      <c r="B11" s="730" t="s">
        <v>584</v>
      </c>
      <c r="C11" s="731">
        <v>41.786960000000001</v>
      </c>
      <c r="D11" s="731">
        <v>33.269890000000004</v>
      </c>
      <c r="E11" s="731"/>
      <c r="F11" s="731">
        <v>37.431269999999998</v>
      </c>
      <c r="G11" s="731">
        <v>25</v>
      </c>
      <c r="H11" s="731">
        <v>12.431269999999998</v>
      </c>
      <c r="I11" s="732">
        <v>1.4972508</v>
      </c>
      <c r="J11" s="733" t="s">
        <v>1</v>
      </c>
    </row>
    <row r="12" spans="1:10" ht="14.4" customHeight="1" x14ac:dyDescent="0.3">
      <c r="A12" s="729" t="s">
        <v>576</v>
      </c>
      <c r="B12" s="730" t="s">
        <v>585</v>
      </c>
      <c r="C12" s="731">
        <v>0</v>
      </c>
      <c r="D12" s="731">
        <v>0</v>
      </c>
      <c r="E12" s="731"/>
      <c r="F12" s="731">
        <v>27.749040000000001</v>
      </c>
      <c r="G12" s="731">
        <v>31.666666015625001</v>
      </c>
      <c r="H12" s="731">
        <v>-3.9176260156250002</v>
      </c>
      <c r="I12" s="732">
        <v>0.8762854916999484</v>
      </c>
      <c r="J12" s="733" t="s">
        <v>1</v>
      </c>
    </row>
    <row r="13" spans="1:10" ht="14.4" customHeight="1" x14ac:dyDescent="0.3">
      <c r="A13" s="729" t="s">
        <v>576</v>
      </c>
      <c r="B13" s="730" t="s">
        <v>586</v>
      </c>
      <c r="C13" s="731">
        <v>378.48975999999999</v>
      </c>
      <c r="D13" s="731">
        <v>280.67710999999997</v>
      </c>
      <c r="E13" s="731"/>
      <c r="F13" s="731">
        <v>0</v>
      </c>
      <c r="G13" s="731">
        <v>93.333335937499996</v>
      </c>
      <c r="H13" s="731">
        <v>-93.333335937499996</v>
      </c>
      <c r="I13" s="732">
        <v>0</v>
      </c>
      <c r="J13" s="733" t="s">
        <v>1</v>
      </c>
    </row>
    <row r="14" spans="1:10" ht="14.4" customHeight="1" x14ac:dyDescent="0.3">
      <c r="A14" s="729" t="s">
        <v>576</v>
      </c>
      <c r="B14" s="730" t="s">
        <v>587</v>
      </c>
      <c r="C14" s="731">
        <v>53.561659999999989</v>
      </c>
      <c r="D14" s="731">
        <v>108.00905000000003</v>
      </c>
      <c r="E14" s="731"/>
      <c r="F14" s="731">
        <v>126.78405000000004</v>
      </c>
      <c r="G14" s="731">
        <v>130.00000027465819</v>
      </c>
      <c r="H14" s="731">
        <v>-3.2159502746581552</v>
      </c>
      <c r="I14" s="732">
        <v>0.9752619210164335</v>
      </c>
      <c r="J14" s="733" t="s">
        <v>1</v>
      </c>
    </row>
    <row r="15" spans="1:10" ht="14.4" customHeight="1" x14ac:dyDescent="0.3">
      <c r="A15" s="729" t="s">
        <v>576</v>
      </c>
      <c r="B15" s="730" t="s">
        <v>588</v>
      </c>
      <c r="C15" s="731">
        <v>0</v>
      </c>
      <c r="D15" s="731">
        <v>0.31900000000000001</v>
      </c>
      <c r="E15" s="731"/>
      <c r="F15" s="731">
        <v>4.4521000000000006</v>
      </c>
      <c r="G15" s="731">
        <v>43.333332031250002</v>
      </c>
      <c r="H15" s="731">
        <v>-38.881232031250001</v>
      </c>
      <c r="I15" s="732">
        <v>0.10274077231793187</v>
      </c>
      <c r="J15" s="733" t="s">
        <v>1</v>
      </c>
    </row>
    <row r="16" spans="1:10" ht="14.4" customHeight="1" x14ac:dyDescent="0.3">
      <c r="A16" s="729" t="s">
        <v>576</v>
      </c>
      <c r="B16" s="730" t="s">
        <v>589</v>
      </c>
      <c r="C16" s="731">
        <v>35.020299999999999</v>
      </c>
      <c r="D16" s="731">
        <v>35.48171</v>
      </c>
      <c r="E16" s="731"/>
      <c r="F16" s="731">
        <v>27.65954</v>
      </c>
      <c r="G16" s="731">
        <v>30</v>
      </c>
      <c r="H16" s="731">
        <v>-2.3404600000000002</v>
      </c>
      <c r="I16" s="732">
        <v>0.92198466666666667</v>
      </c>
      <c r="J16" s="733" t="s">
        <v>1</v>
      </c>
    </row>
    <row r="17" spans="1:10" ht="14.4" customHeight="1" x14ac:dyDescent="0.3">
      <c r="A17" s="729" t="s">
        <v>576</v>
      </c>
      <c r="B17" s="730" t="s">
        <v>590</v>
      </c>
      <c r="C17" s="731">
        <v>1424.68155</v>
      </c>
      <c r="D17" s="731">
        <v>1350.73829</v>
      </c>
      <c r="E17" s="731"/>
      <c r="F17" s="731">
        <v>1301.25073</v>
      </c>
      <c r="G17" s="731">
        <v>1311.6666770324705</v>
      </c>
      <c r="H17" s="731">
        <v>-10.415947032470513</v>
      </c>
      <c r="I17" s="732">
        <v>0.9920589985132231</v>
      </c>
      <c r="J17" s="733" t="s">
        <v>591</v>
      </c>
    </row>
    <row r="19" spans="1:10" ht="14.4" customHeight="1" x14ac:dyDescent="0.3">
      <c r="A19" s="729" t="s">
        <v>576</v>
      </c>
      <c r="B19" s="730" t="s">
        <v>577</v>
      </c>
      <c r="C19" s="731" t="s">
        <v>578</v>
      </c>
      <c r="D19" s="731" t="s">
        <v>578</v>
      </c>
      <c r="E19" s="731"/>
      <c r="F19" s="731" t="s">
        <v>578</v>
      </c>
      <c r="G19" s="731" t="s">
        <v>578</v>
      </c>
      <c r="H19" s="731" t="s">
        <v>578</v>
      </c>
      <c r="I19" s="732" t="s">
        <v>578</v>
      </c>
      <c r="J19" s="733" t="s">
        <v>73</v>
      </c>
    </row>
    <row r="20" spans="1:10" ht="14.4" customHeight="1" x14ac:dyDescent="0.3">
      <c r="A20" s="729" t="s">
        <v>592</v>
      </c>
      <c r="B20" s="730" t="s">
        <v>593</v>
      </c>
      <c r="C20" s="731" t="s">
        <v>578</v>
      </c>
      <c r="D20" s="731" t="s">
        <v>578</v>
      </c>
      <c r="E20" s="731"/>
      <c r="F20" s="731" t="s">
        <v>578</v>
      </c>
      <c r="G20" s="731" t="s">
        <v>578</v>
      </c>
      <c r="H20" s="731" t="s">
        <v>578</v>
      </c>
      <c r="I20" s="732" t="s">
        <v>578</v>
      </c>
      <c r="J20" s="733" t="s">
        <v>0</v>
      </c>
    </row>
    <row r="21" spans="1:10" ht="14.4" customHeight="1" x14ac:dyDescent="0.3">
      <c r="A21" s="729" t="s">
        <v>592</v>
      </c>
      <c r="B21" s="730" t="s">
        <v>579</v>
      </c>
      <c r="C21" s="731">
        <v>278.92207999999988</v>
      </c>
      <c r="D21" s="731">
        <v>287.85411999999991</v>
      </c>
      <c r="E21" s="731"/>
      <c r="F21" s="731">
        <v>338.23175000000009</v>
      </c>
      <c r="G21" s="731">
        <v>317</v>
      </c>
      <c r="H21" s="731">
        <v>21.23175000000009</v>
      </c>
      <c r="I21" s="732">
        <v>1.0669771293375396</v>
      </c>
      <c r="J21" s="733" t="s">
        <v>1</v>
      </c>
    </row>
    <row r="22" spans="1:10" ht="14.4" customHeight="1" x14ac:dyDescent="0.3">
      <c r="A22" s="729" t="s">
        <v>592</v>
      </c>
      <c r="B22" s="730" t="s">
        <v>580</v>
      </c>
      <c r="C22" s="731">
        <v>18.962949999999999</v>
      </c>
      <c r="D22" s="731">
        <v>19.778179999999999</v>
      </c>
      <c r="E22" s="731"/>
      <c r="F22" s="731">
        <v>24.278020000000001</v>
      </c>
      <c r="G22" s="731">
        <v>22</v>
      </c>
      <c r="H22" s="731">
        <v>2.2780200000000015</v>
      </c>
      <c r="I22" s="732">
        <v>1.1035463636363636</v>
      </c>
      <c r="J22" s="733" t="s">
        <v>1</v>
      </c>
    </row>
    <row r="23" spans="1:10" ht="14.4" customHeight="1" x14ac:dyDescent="0.3">
      <c r="A23" s="729" t="s">
        <v>592</v>
      </c>
      <c r="B23" s="730" t="s">
        <v>581</v>
      </c>
      <c r="C23" s="731">
        <v>2.6622499999999998</v>
      </c>
      <c r="D23" s="731">
        <v>3.4280599999999994</v>
      </c>
      <c r="E23" s="731"/>
      <c r="F23" s="731">
        <v>8.5312800000000006</v>
      </c>
      <c r="G23" s="731">
        <v>7</v>
      </c>
      <c r="H23" s="731">
        <v>1.5312800000000006</v>
      </c>
      <c r="I23" s="732">
        <v>1.2187542857142859</v>
      </c>
      <c r="J23" s="733" t="s">
        <v>1</v>
      </c>
    </row>
    <row r="24" spans="1:10" ht="14.4" customHeight="1" x14ac:dyDescent="0.3">
      <c r="A24" s="729" t="s">
        <v>592</v>
      </c>
      <c r="B24" s="730" t="s">
        <v>582</v>
      </c>
      <c r="C24" s="731">
        <v>0</v>
      </c>
      <c r="D24" s="731">
        <v>8.5053799999999988</v>
      </c>
      <c r="E24" s="731"/>
      <c r="F24" s="731">
        <v>0</v>
      </c>
      <c r="G24" s="731">
        <v>3</v>
      </c>
      <c r="H24" s="731">
        <v>-3</v>
      </c>
      <c r="I24" s="732">
        <v>0</v>
      </c>
      <c r="J24" s="733" t="s">
        <v>1</v>
      </c>
    </row>
    <row r="25" spans="1:10" ht="14.4" customHeight="1" x14ac:dyDescent="0.3">
      <c r="A25" s="729" t="s">
        <v>592</v>
      </c>
      <c r="B25" s="730" t="s">
        <v>583</v>
      </c>
      <c r="C25" s="731">
        <v>5.8916000000000004</v>
      </c>
      <c r="D25" s="731">
        <v>0</v>
      </c>
      <c r="E25" s="731"/>
      <c r="F25" s="731">
        <v>21.527000000000001</v>
      </c>
      <c r="G25" s="731">
        <v>3</v>
      </c>
      <c r="H25" s="731">
        <v>18.527000000000001</v>
      </c>
      <c r="I25" s="732">
        <v>7.1756666666666673</v>
      </c>
      <c r="J25" s="733" t="s">
        <v>1</v>
      </c>
    </row>
    <row r="26" spans="1:10" ht="14.4" customHeight="1" x14ac:dyDescent="0.3">
      <c r="A26" s="729" t="s">
        <v>592</v>
      </c>
      <c r="B26" s="730" t="s">
        <v>586</v>
      </c>
      <c r="C26" s="731">
        <v>378.48975999999999</v>
      </c>
      <c r="D26" s="731">
        <v>280.67710999999997</v>
      </c>
      <c r="E26" s="731"/>
      <c r="F26" s="731">
        <v>0</v>
      </c>
      <c r="G26" s="731">
        <v>93</v>
      </c>
      <c r="H26" s="731">
        <v>-93</v>
      </c>
      <c r="I26" s="732">
        <v>0</v>
      </c>
      <c r="J26" s="733" t="s">
        <v>1</v>
      </c>
    </row>
    <row r="27" spans="1:10" ht="14.4" customHeight="1" x14ac:dyDescent="0.3">
      <c r="A27" s="729" t="s">
        <v>592</v>
      </c>
      <c r="B27" s="730" t="s">
        <v>587</v>
      </c>
      <c r="C27" s="731">
        <v>53.370319999999992</v>
      </c>
      <c r="D27" s="731">
        <v>107.71808000000003</v>
      </c>
      <c r="E27" s="731"/>
      <c r="F27" s="731">
        <v>126.64813000000004</v>
      </c>
      <c r="G27" s="731">
        <v>130</v>
      </c>
      <c r="H27" s="731">
        <v>-3.3518699999999626</v>
      </c>
      <c r="I27" s="732">
        <v>0.97421638461538496</v>
      </c>
      <c r="J27" s="733" t="s">
        <v>1</v>
      </c>
    </row>
    <row r="28" spans="1:10" ht="14.4" customHeight="1" x14ac:dyDescent="0.3">
      <c r="A28" s="729" t="s">
        <v>592</v>
      </c>
      <c r="B28" s="730" t="s">
        <v>588</v>
      </c>
      <c r="C28" s="731">
        <v>0</v>
      </c>
      <c r="D28" s="731">
        <v>0.31900000000000001</v>
      </c>
      <c r="E28" s="731"/>
      <c r="F28" s="731">
        <v>4.4521000000000006</v>
      </c>
      <c r="G28" s="731">
        <v>43</v>
      </c>
      <c r="H28" s="731">
        <v>-38.547899999999998</v>
      </c>
      <c r="I28" s="732">
        <v>0.1035372093023256</v>
      </c>
      <c r="J28" s="733" t="s">
        <v>1</v>
      </c>
    </row>
    <row r="29" spans="1:10" ht="14.4" customHeight="1" x14ac:dyDescent="0.3">
      <c r="A29" s="729" t="s">
        <v>592</v>
      </c>
      <c r="B29" s="730" t="s">
        <v>589</v>
      </c>
      <c r="C29" s="731">
        <v>35.020299999999999</v>
      </c>
      <c r="D29" s="731">
        <v>35.48171</v>
      </c>
      <c r="E29" s="731"/>
      <c r="F29" s="731">
        <v>27.65954</v>
      </c>
      <c r="G29" s="731">
        <v>30</v>
      </c>
      <c r="H29" s="731">
        <v>-2.3404600000000002</v>
      </c>
      <c r="I29" s="732">
        <v>0.92198466666666667</v>
      </c>
      <c r="J29" s="733" t="s">
        <v>1</v>
      </c>
    </row>
    <row r="30" spans="1:10" ht="14.4" customHeight="1" x14ac:dyDescent="0.3">
      <c r="A30" s="729" t="s">
        <v>592</v>
      </c>
      <c r="B30" s="730" t="s">
        <v>594</v>
      </c>
      <c r="C30" s="731">
        <v>773.31925999999987</v>
      </c>
      <c r="D30" s="731">
        <v>743.76163999999983</v>
      </c>
      <c r="E30" s="731"/>
      <c r="F30" s="731">
        <v>551.32782000000009</v>
      </c>
      <c r="G30" s="731">
        <v>649</v>
      </c>
      <c r="H30" s="731">
        <v>-97.672179999999912</v>
      </c>
      <c r="I30" s="732">
        <v>0.84950357473035454</v>
      </c>
      <c r="J30" s="733" t="s">
        <v>595</v>
      </c>
    </row>
    <row r="31" spans="1:10" ht="14.4" customHeight="1" x14ac:dyDescent="0.3">
      <c r="A31" s="729" t="s">
        <v>578</v>
      </c>
      <c r="B31" s="730" t="s">
        <v>578</v>
      </c>
      <c r="C31" s="731" t="s">
        <v>578</v>
      </c>
      <c r="D31" s="731" t="s">
        <v>578</v>
      </c>
      <c r="E31" s="731"/>
      <c r="F31" s="731" t="s">
        <v>578</v>
      </c>
      <c r="G31" s="731" t="s">
        <v>578</v>
      </c>
      <c r="H31" s="731" t="s">
        <v>578</v>
      </c>
      <c r="I31" s="732" t="s">
        <v>578</v>
      </c>
      <c r="J31" s="733" t="s">
        <v>596</v>
      </c>
    </row>
    <row r="32" spans="1:10" ht="14.4" customHeight="1" x14ac:dyDescent="0.3">
      <c r="A32" s="729" t="s">
        <v>597</v>
      </c>
      <c r="B32" s="730" t="s">
        <v>598</v>
      </c>
      <c r="C32" s="731" t="s">
        <v>578</v>
      </c>
      <c r="D32" s="731" t="s">
        <v>578</v>
      </c>
      <c r="E32" s="731"/>
      <c r="F32" s="731" t="s">
        <v>578</v>
      </c>
      <c r="G32" s="731" t="s">
        <v>578</v>
      </c>
      <c r="H32" s="731" t="s">
        <v>578</v>
      </c>
      <c r="I32" s="732" t="s">
        <v>578</v>
      </c>
      <c r="J32" s="733" t="s">
        <v>0</v>
      </c>
    </row>
    <row r="33" spans="1:10" ht="14.4" customHeight="1" x14ac:dyDescent="0.3">
      <c r="A33" s="729" t="s">
        <v>597</v>
      </c>
      <c r="B33" s="730" t="s">
        <v>579</v>
      </c>
      <c r="C33" s="731">
        <v>609.38399000000015</v>
      </c>
      <c r="D33" s="731">
        <v>573.41579000000002</v>
      </c>
      <c r="E33" s="731"/>
      <c r="F33" s="731">
        <v>684.60667999999987</v>
      </c>
      <c r="G33" s="731">
        <v>606</v>
      </c>
      <c r="H33" s="731">
        <v>78.606679999999869</v>
      </c>
      <c r="I33" s="732">
        <v>1.1297139933993396</v>
      </c>
      <c r="J33" s="733" t="s">
        <v>1</v>
      </c>
    </row>
    <row r="34" spans="1:10" ht="14.4" customHeight="1" x14ac:dyDescent="0.3">
      <c r="A34" s="729" t="s">
        <v>597</v>
      </c>
      <c r="B34" s="730" t="s">
        <v>584</v>
      </c>
      <c r="C34" s="731">
        <v>41.786960000000001</v>
      </c>
      <c r="D34" s="731">
        <v>33.269890000000004</v>
      </c>
      <c r="E34" s="731"/>
      <c r="F34" s="731">
        <v>37.431269999999998</v>
      </c>
      <c r="G34" s="731">
        <v>25</v>
      </c>
      <c r="H34" s="731">
        <v>12.431269999999998</v>
      </c>
      <c r="I34" s="732">
        <v>1.4972508</v>
      </c>
      <c r="J34" s="733" t="s">
        <v>1</v>
      </c>
    </row>
    <row r="35" spans="1:10" ht="14.4" customHeight="1" x14ac:dyDescent="0.3">
      <c r="A35" s="729" t="s">
        <v>597</v>
      </c>
      <c r="B35" s="730" t="s">
        <v>587</v>
      </c>
      <c r="C35" s="731">
        <v>0.19134000000000001</v>
      </c>
      <c r="D35" s="731">
        <v>0.29097000000000001</v>
      </c>
      <c r="E35" s="731"/>
      <c r="F35" s="731">
        <v>0.13592000000000001</v>
      </c>
      <c r="G35" s="731">
        <v>0</v>
      </c>
      <c r="H35" s="731">
        <v>0.13592000000000001</v>
      </c>
      <c r="I35" s="732" t="s">
        <v>578</v>
      </c>
      <c r="J35" s="733" t="s">
        <v>1</v>
      </c>
    </row>
    <row r="36" spans="1:10" ht="14.4" customHeight="1" x14ac:dyDescent="0.3">
      <c r="A36" s="729" t="s">
        <v>597</v>
      </c>
      <c r="B36" s="730" t="s">
        <v>599</v>
      </c>
      <c r="C36" s="731">
        <v>651.36229000000014</v>
      </c>
      <c r="D36" s="731">
        <v>606.97665000000006</v>
      </c>
      <c r="E36" s="731"/>
      <c r="F36" s="731">
        <v>722.17386999999997</v>
      </c>
      <c r="G36" s="731">
        <v>631</v>
      </c>
      <c r="H36" s="731">
        <v>91.173869999999965</v>
      </c>
      <c r="I36" s="732">
        <v>1.1444910776545165</v>
      </c>
      <c r="J36" s="733" t="s">
        <v>595</v>
      </c>
    </row>
    <row r="37" spans="1:10" ht="14.4" customHeight="1" x14ac:dyDescent="0.3">
      <c r="A37" s="729" t="s">
        <v>578</v>
      </c>
      <c r="B37" s="730" t="s">
        <v>578</v>
      </c>
      <c r="C37" s="731" t="s">
        <v>578</v>
      </c>
      <c r="D37" s="731" t="s">
        <v>578</v>
      </c>
      <c r="E37" s="731"/>
      <c r="F37" s="731" t="s">
        <v>578</v>
      </c>
      <c r="G37" s="731" t="s">
        <v>578</v>
      </c>
      <c r="H37" s="731" t="s">
        <v>578</v>
      </c>
      <c r="I37" s="732" t="s">
        <v>578</v>
      </c>
      <c r="J37" s="733" t="s">
        <v>596</v>
      </c>
    </row>
    <row r="38" spans="1:10" ht="14.4" customHeight="1" x14ac:dyDescent="0.3">
      <c r="A38" s="729" t="s">
        <v>600</v>
      </c>
      <c r="B38" s="730" t="s">
        <v>601</v>
      </c>
      <c r="C38" s="731" t="s">
        <v>578</v>
      </c>
      <c r="D38" s="731" t="s">
        <v>578</v>
      </c>
      <c r="E38" s="731"/>
      <c r="F38" s="731" t="s">
        <v>578</v>
      </c>
      <c r="G38" s="731" t="s">
        <v>578</v>
      </c>
      <c r="H38" s="731" t="s">
        <v>578</v>
      </c>
      <c r="I38" s="732" t="s">
        <v>578</v>
      </c>
      <c r="J38" s="733" t="s">
        <v>0</v>
      </c>
    </row>
    <row r="39" spans="1:10" ht="14.4" customHeight="1" x14ac:dyDescent="0.3">
      <c r="A39" s="729" t="s">
        <v>600</v>
      </c>
      <c r="B39" s="730" t="s">
        <v>585</v>
      </c>
      <c r="C39" s="731">
        <v>0</v>
      </c>
      <c r="D39" s="731">
        <v>0</v>
      </c>
      <c r="E39" s="731"/>
      <c r="F39" s="731">
        <v>27.749040000000001</v>
      </c>
      <c r="G39" s="731">
        <v>32</v>
      </c>
      <c r="H39" s="731">
        <v>-4.2509599999999992</v>
      </c>
      <c r="I39" s="732">
        <v>0.86715750000000003</v>
      </c>
      <c r="J39" s="733" t="s">
        <v>1</v>
      </c>
    </row>
    <row r="40" spans="1:10" ht="14.4" customHeight="1" x14ac:dyDescent="0.3">
      <c r="A40" s="729" t="s">
        <v>600</v>
      </c>
      <c r="B40" s="730" t="s">
        <v>602</v>
      </c>
      <c r="C40" s="731">
        <v>0</v>
      </c>
      <c r="D40" s="731">
        <v>0</v>
      </c>
      <c r="E40" s="731"/>
      <c r="F40" s="731">
        <v>27.749040000000001</v>
      </c>
      <c r="G40" s="731">
        <v>32</v>
      </c>
      <c r="H40" s="731">
        <v>-4.2509599999999992</v>
      </c>
      <c r="I40" s="732">
        <v>0.86715750000000003</v>
      </c>
      <c r="J40" s="733" t="s">
        <v>595</v>
      </c>
    </row>
    <row r="41" spans="1:10" ht="14.4" customHeight="1" x14ac:dyDescent="0.3">
      <c r="A41" s="729" t="s">
        <v>578</v>
      </c>
      <c r="B41" s="730" t="s">
        <v>578</v>
      </c>
      <c r="C41" s="731" t="s">
        <v>578</v>
      </c>
      <c r="D41" s="731" t="s">
        <v>578</v>
      </c>
      <c r="E41" s="731"/>
      <c r="F41" s="731" t="s">
        <v>578</v>
      </c>
      <c r="G41" s="731" t="s">
        <v>578</v>
      </c>
      <c r="H41" s="731" t="s">
        <v>578</v>
      </c>
      <c r="I41" s="732" t="s">
        <v>578</v>
      </c>
      <c r="J41" s="733" t="s">
        <v>596</v>
      </c>
    </row>
    <row r="42" spans="1:10" ht="14.4" customHeight="1" x14ac:dyDescent="0.3">
      <c r="A42" s="729" t="s">
        <v>576</v>
      </c>
      <c r="B42" s="730" t="s">
        <v>590</v>
      </c>
      <c r="C42" s="731">
        <v>1424.68155</v>
      </c>
      <c r="D42" s="731">
        <v>1350.7382899999998</v>
      </c>
      <c r="E42" s="731"/>
      <c r="F42" s="731">
        <v>1301.2507299999997</v>
      </c>
      <c r="G42" s="731">
        <v>1312</v>
      </c>
      <c r="H42" s="731">
        <v>-10.749270000000251</v>
      </c>
      <c r="I42" s="732">
        <v>0.99180695884146319</v>
      </c>
      <c r="J42" s="733" t="s">
        <v>591</v>
      </c>
    </row>
  </sheetData>
  <mergeCells count="3">
    <mergeCell ref="F3:I3"/>
    <mergeCell ref="C4:D4"/>
    <mergeCell ref="A1:I1"/>
  </mergeCells>
  <conditionalFormatting sqref="F18 F43:F65537">
    <cfRule type="cellIs" dxfId="75" priority="18" stopIfTrue="1" operator="greaterThan">
      <formula>1</formula>
    </cfRule>
  </conditionalFormatting>
  <conditionalFormatting sqref="H5:H17">
    <cfRule type="expression" dxfId="74" priority="14">
      <formula>$H5&gt;0</formula>
    </cfRule>
  </conditionalFormatting>
  <conditionalFormatting sqref="I5:I17">
    <cfRule type="expression" dxfId="73" priority="15">
      <formula>$I5&gt;1</formula>
    </cfRule>
  </conditionalFormatting>
  <conditionalFormatting sqref="B5:B17">
    <cfRule type="expression" dxfId="72" priority="11">
      <formula>OR($J5="NS",$J5="SumaNS",$J5="Účet")</formula>
    </cfRule>
  </conditionalFormatting>
  <conditionalFormatting sqref="B5:D17 F5:I17">
    <cfRule type="expression" dxfId="71" priority="17">
      <formula>AND($J5&lt;&gt;"",$J5&lt;&gt;"mezeraKL")</formula>
    </cfRule>
  </conditionalFormatting>
  <conditionalFormatting sqref="B5:D17 F5:I17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69" priority="13">
      <formula>OR($J5="SumaNS",$J5="NS")</formula>
    </cfRule>
  </conditionalFormatting>
  <conditionalFormatting sqref="A5:A17">
    <cfRule type="expression" dxfId="68" priority="9">
      <formula>AND($J5&lt;&gt;"mezeraKL",$J5&lt;&gt;"")</formula>
    </cfRule>
  </conditionalFormatting>
  <conditionalFormatting sqref="A5:A17">
    <cfRule type="expression" dxfId="67" priority="10">
      <formula>AND($J5&lt;&gt;"",$J5&lt;&gt;"mezeraKL")</formula>
    </cfRule>
  </conditionalFormatting>
  <conditionalFormatting sqref="H19:H42">
    <cfRule type="expression" dxfId="66" priority="5">
      <formula>$H19&gt;0</formula>
    </cfRule>
  </conditionalFormatting>
  <conditionalFormatting sqref="A19:A42">
    <cfRule type="expression" dxfId="65" priority="2">
      <formula>AND($J19&lt;&gt;"mezeraKL",$J19&lt;&gt;"")</formula>
    </cfRule>
  </conditionalFormatting>
  <conditionalFormatting sqref="I19:I42">
    <cfRule type="expression" dxfId="64" priority="6">
      <formula>$I19&gt;1</formula>
    </cfRule>
  </conditionalFormatting>
  <conditionalFormatting sqref="B19:B42">
    <cfRule type="expression" dxfId="63" priority="1">
      <formula>OR($J19="NS",$J19="SumaNS",$J19="Účet")</formula>
    </cfRule>
  </conditionalFormatting>
  <conditionalFormatting sqref="A19:D42 F19:I42">
    <cfRule type="expression" dxfId="62" priority="8">
      <formula>AND($J19&lt;&gt;"",$J19&lt;&gt;"mezeraKL")</formula>
    </cfRule>
  </conditionalFormatting>
  <conditionalFormatting sqref="B19:D42 F19:I42">
    <cfRule type="expression" dxfId="61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42 F19:I42">
    <cfRule type="expression" dxfId="60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8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292.94793353917083</v>
      </c>
      <c r="M3" s="203">
        <f>SUBTOTAL(9,M5:M1048576)</f>
        <v>4347.5</v>
      </c>
      <c r="N3" s="204">
        <f>SUBTOTAL(9,N5:N1048576)</f>
        <v>1273591.1410615451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576</v>
      </c>
      <c r="B5" s="741" t="s">
        <v>577</v>
      </c>
      <c r="C5" s="742" t="s">
        <v>592</v>
      </c>
      <c r="D5" s="743" t="s">
        <v>593</v>
      </c>
      <c r="E5" s="744">
        <v>50113001</v>
      </c>
      <c r="F5" s="743" t="s">
        <v>603</v>
      </c>
      <c r="G5" s="742" t="s">
        <v>604</v>
      </c>
      <c r="H5" s="742">
        <v>146686</v>
      </c>
      <c r="I5" s="742">
        <v>146686</v>
      </c>
      <c r="J5" s="742" t="s">
        <v>605</v>
      </c>
      <c r="K5" s="742" t="s">
        <v>606</v>
      </c>
      <c r="L5" s="745">
        <v>19.8</v>
      </c>
      <c r="M5" s="745">
        <v>40</v>
      </c>
      <c r="N5" s="746">
        <v>792</v>
      </c>
    </row>
    <row r="6" spans="1:14" ht="14.4" customHeight="1" x14ac:dyDescent="0.3">
      <c r="A6" s="747" t="s">
        <v>576</v>
      </c>
      <c r="B6" s="748" t="s">
        <v>577</v>
      </c>
      <c r="C6" s="749" t="s">
        <v>592</v>
      </c>
      <c r="D6" s="750" t="s">
        <v>593</v>
      </c>
      <c r="E6" s="751">
        <v>50113001</v>
      </c>
      <c r="F6" s="750" t="s">
        <v>603</v>
      </c>
      <c r="G6" s="749" t="s">
        <v>604</v>
      </c>
      <c r="H6" s="749">
        <v>192730</v>
      </c>
      <c r="I6" s="749">
        <v>92730</v>
      </c>
      <c r="J6" s="749" t="s">
        <v>607</v>
      </c>
      <c r="K6" s="749" t="s">
        <v>608</v>
      </c>
      <c r="L6" s="752">
        <v>448.18</v>
      </c>
      <c r="M6" s="752">
        <v>1</v>
      </c>
      <c r="N6" s="753">
        <v>448.18</v>
      </c>
    </row>
    <row r="7" spans="1:14" ht="14.4" customHeight="1" x14ac:dyDescent="0.3">
      <c r="A7" s="747" t="s">
        <v>576</v>
      </c>
      <c r="B7" s="748" t="s">
        <v>577</v>
      </c>
      <c r="C7" s="749" t="s">
        <v>592</v>
      </c>
      <c r="D7" s="750" t="s">
        <v>593</v>
      </c>
      <c r="E7" s="751">
        <v>50113001</v>
      </c>
      <c r="F7" s="750" t="s">
        <v>603</v>
      </c>
      <c r="G7" s="749" t="s">
        <v>604</v>
      </c>
      <c r="H7" s="749">
        <v>100362</v>
      </c>
      <c r="I7" s="749">
        <v>362</v>
      </c>
      <c r="J7" s="749" t="s">
        <v>609</v>
      </c>
      <c r="K7" s="749" t="s">
        <v>610</v>
      </c>
      <c r="L7" s="752">
        <v>86.439999999999984</v>
      </c>
      <c r="M7" s="752">
        <v>2</v>
      </c>
      <c r="N7" s="753">
        <v>172.87999999999997</v>
      </c>
    </row>
    <row r="8" spans="1:14" ht="14.4" customHeight="1" x14ac:dyDescent="0.3">
      <c r="A8" s="747" t="s">
        <v>576</v>
      </c>
      <c r="B8" s="748" t="s">
        <v>577</v>
      </c>
      <c r="C8" s="749" t="s">
        <v>592</v>
      </c>
      <c r="D8" s="750" t="s">
        <v>593</v>
      </c>
      <c r="E8" s="751">
        <v>50113001</v>
      </c>
      <c r="F8" s="750" t="s">
        <v>603</v>
      </c>
      <c r="G8" s="749" t="s">
        <v>604</v>
      </c>
      <c r="H8" s="749">
        <v>129707</v>
      </c>
      <c r="I8" s="749">
        <v>29707</v>
      </c>
      <c r="J8" s="749" t="s">
        <v>611</v>
      </c>
      <c r="K8" s="749" t="s">
        <v>612</v>
      </c>
      <c r="L8" s="752">
        <v>2045.47</v>
      </c>
      <c r="M8" s="752">
        <v>1</v>
      </c>
      <c r="N8" s="753">
        <v>2045.47</v>
      </c>
    </row>
    <row r="9" spans="1:14" ht="14.4" customHeight="1" x14ac:dyDescent="0.3">
      <c r="A9" s="747" t="s">
        <v>576</v>
      </c>
      <c r="B9" s="748" t="s">
        <v>577</v>
      </c>
      <c r="C9" s="749" t="s">
        <v>592</v>
      </c>
      <c r="D9" s="750" t="s">
        <v>593</v>
      </c>
      <c r="E9" s="751">
        <v>50113001</v>
      </c>
      <c r="F9" s="750" t="s">
        <v>603</v>
      </c>
      <c r="G9" s="749" t="s">
        <v>604</v>
      </c>
      <c r="H9" s="749">
        <v>202701</v>
      </c>
      <c r="I9" s="749">
        <v>202701</v>
      </c>
      <c r="J9" s="749" t="s">
        <v>613</v>
      </c>
      <c r="K9" s="749" t="s">
        <v>614</v>
      </c>
      <c r="L9" s="752">
        <v>119.71249999999999</v>
      </c>
      <c r="M9" s="752">
        <v>24</v>
      </c>
      <c r="N9" s="753">
        <v>2873.1</v>
      </c>
    </row>
    <row r="10" spans="1:14" ht="14.4" customHeight="1" x14ac:dyDescent="0.3">
      <c r="A10" s="747" t="s">
        <v>576</v>
      </c>
      <c r="B10" s="748" t="s">
        <v>577</v>
      </c>
      <c r="C10" s="749" t="s">
        <v>592</v>
      </c>
      <c r="D10" s="750" t="s">
        <v>593</v>
      </c>
      <c r="E10" s="751">
        <v>50113001</v>
      </c>
      <c r="F10" s="750" t="s">
        <v>603</v>
      </c>
      <c r="G10" s="749" t="s">
        <v>604</v>
      </c>
      <c r="H10" s="749">
        <v>845008</v>
      </c>
      <c r="I10" s="749">
        <v>107806</v>
      </c>
      <c r="J10" s="749" t="s">
        <v>613</v>
      </c>
      <c r="K10" s="749" t="s">
        <v>615</v>
      </c>
      <c r="L10" s="752">
        <v>66.280000000000015</v>
      </c>
      <c r="M10" s="752">
        <v>2</v>
      </c>
      <c r="N10" s="753">
        <v>132.56000000000003</v>
      </c>
    </row>
    <row r="11" spans="1:14" ht="14.4" customHeight="1" x14ac:dyDescent="0.3">
      <c r="A11" s="747" t="s">
        <v>576</v>
      </c>
      <c r="B11" s="748" t="s">
        <v>577</v>
      </c>
      <c r="C11" s="749" t="s">
        <v>592</v>
      </c>
      <c r="D11" s="750" t="s">
        <v>593</v>
      </c>
      <c r="E11" s="751">
        <v>50113001</v>
      </c>
      <c r="F11" s="750" t="s">
        <v>603</v>
      </c>
      <c r="G11" s="749" t="s">
        <v>604</v>
      </c>
      <c r="H11" s="749">
        <v>188708</v>
      </c>
      <c r="I11" s="749">
        <v>88708</v>
      </c>
      <c r="J11" s="749" t="s">
        <v>616</v>
      </c>
      <c r="K11" s="749" t="s">
        <v>617</v>
      </c>
      <c r="L11" s="752">
        <v>79.949999999999989</v>
      </c>
      <c r="M11" s="752">
        <v>1</v>
      </c>
      <c r="N11" s="753">
        <v>79.949999999999989</v>
      </c>
    </row>
    <row r="12" spans="1:14" ht="14.4" customHeight="1" x14ac:dyDescent="0.3">
      <c r="A12" s="747" t="s">
        <v>576</v>
      </c>
      <c r="B12" s="748" t="s">
        <v>577</v>
      </c>
      <c r="C12" s="749" t="s">
        <v>592</v>
      </c>
      <c r="D12" s="750" t="s">
        <v>593</v>
      </c>
      <c r="E12" s="751">
        <v>50113001</v>
      </c>
      <c r="F12" s="750" t="s">
        <v>603</v>
      </c>
      <c r="G12" s="749" t="s">
        <v>604</v>
      </c>
      <c r="H12" s="749">
        <v>176954</v>
      </c>
      <c r="I12" s="749">
        <v>176954</v>
      </c>
      <c r="J12" s="749" t="s">
        <v>618</v>
      </c>
      <c r="K12" s="749" t="s">
        <v>619</v>
      </c>
      <c r="L12" s="752">
        <v>94.168571428571425</v>
      </c>
      <c r="M12" s="752">
        <v>7</v>
      </c>
      <c r="N12" s="753">
        <v>659.18</v>
      </c>
    </row>
    <row r="13" spans="1:14" ht="14.4" customHeight="1" x14ac:dyDescent="0.3">
      <c r="A13" s="747" t="s">
        <v>576</v>
      </c>
      <c r="B13" s="748" t="s">
        <v>577</v>
      </c>
      <c r="C13" s="749" t="s">
        <v>592</v>
      </c>
      <c r="D13" s="750" t="s">
        <v>593</v>
      </c>
      <c r="E13" s="751">
        <v>50113001</v>
      </c>
      <c r="F13" s="750" t="s">
        <v>603</v>
      </c>
      <c r="G13" s="749" t="s">
        <v>604</v>
      </c>
      <c r="H13" s="749">
        <v>167547</v>
      </c>
      <c r="I13" s="749">
        <v>67547</v>
      </c>
      <c r="J13" s="749" t="s">
        <v>620</v>
      </c>
      <c r="K13" s="749" t="s">
        <v>621</v>
      </c>
      <c r="L13" s="752">
        <v>47.12</v>
      </c>
      <c r="M13" s="752">
        <v>4</v>
      </c>
      <c r="N13" s="753">
        <v>188.48</v>
      </c>
    </row>
    <row r="14" spans="1:14" ht="14.4" customHeight="1" x14ac:dyDescent="0.3">
      <c r="A14" s="747" t="s">
        <v>576</v>
      </c>
      <c r="B14" s="748" t="s">
        <v>577</v>
      </c>
      <c r="C14" s="749" t="s">
        <v>592</v>
      </c>
      <c r="D14" s="750" t="s">
        <v>593</v>
      </c>
      <c r="E14" s="751">
        <v>50113001</v>
      </c>
      <c r="F14" s="750" t="s">
        <v>603</v>
      </c>
      <c r="G14" s="749" t="s">
        <v>622</v>
      </c>
      <c r="H14" s="749">
        <v>127260</v>
      </c>
      <c r="I14" s="749">
        <v>127260</v>
      </c>
      <c r="J14" s="749" t="s">
        <v>623</v>
      </c>
      <c r="K14" s="749" t="s">
        <v>624</v>
      </c>
      <c r="L14" s="752">
        <v>16.040000000000003</v>
      </c>
      <c r="M14" s="752">
        <v>2</v>
      </c>
      <c r="N14" s="753">
        <v>32.080000000000005</v>
      </c>
    </row>
    <row r="15" spans="1:14" ht="14.4" customHeight="1" x14ac:dyDescent="0.3">
      <c r="A15" s="747" t="s">
        <v>576</v>
      </c>
      <c r="B15" s="748" t="s">
        <v>577</v>
      </c>
      <c r="C15" s="749" t="s">
        <v>592</v>
      </c>
      <c r="D15" s="750" t="s">
        <v>593</v>
      </c>
      <c r="E15" s="751">
        <v>50113001</v>
      </c>
      <c r="F15" s="750" t="s">
        <v>603</v>
      </c>
      <c r="G15" s="749" t="s">
        <v>604</v>
      </c>
      <c r="H15" s="749">
        <v>845369</v>
      </c>
      <c r="I15" s="749">
        <v>107987</v>
      </c>
      <c r="J15" s="749" t="s">
        <v>625</v>
      </c>
      <c r="K15" s="749" t="s">
        <v>626</v>
      </c>
      <c r="L15" s="752">
        <v>112.28625000000001</v>
      </c>
      <c r="M15" s="752">
        <v>8</v>
      </c>
      <c r="N15" s="753">
        <v>898.29000000000008</v>
      </c>
    </row>
    <row r="16" spans="1:14" ht="14.4" customHeight="1" x14ac:dyDescent="0.3">
      <c r="A16" s="747" t="s">
        <v>576</v>
      </c>
      <c r="B16" s="748" t="s">
        <v>577</v>
      </c>
      <c r="C16" s="749" t="s">
        <v>592</v>
      </c>
      <c r="D16" s="750" t="s">
        <v>593</v>
      </c>
      <c r="E16" s="751">
        <v>50113001</v>
      </c>
      <c r="F16" s="750" t="s">
        <v>603</v>
      </c>
      <c r="G16" s="749" t="s">
        <v>604</v>
      </c>
      <c r="H16" s="749">
        <v>123342</v>
      </c>
      <c r="I16" s="749">
        <v>23342</v>
      </c>
      <c r="J16" s="749" t="s">
        <v>627</v>
      </c>
      <c r="K16" s="749" t="s">
        <v>628</v>
      </c>
      <c r="L16" s="752">
        <v>621.65499999999997</v>
      </c>
      <c r="M16" s="752">
        <v>2</v>
      </c>
      <c r="N16" s="753">
        <v>1243.31</v>
      </c>
    </row>
    <row r="17" spans="1:14" ht="14.4" customHeight="1" x14ac:dyDescent="0.3">
      <c r="A17" s="747" t="s">
        <v>576</v>
      </c>
      <c r="B17" s="748" t="s">
        <v>577</v>
      </c>
      <c r="C17" s="749" t="s">
        <v>592</v>
      </c>
      <c r="D17" s="750" t="s">
        <v>593</v>
      </c>
      <c r="E17" s="751">
        <v>50113001</v>
      </c>
      <c r="F17" s="750" t="s">
        <v>603</v>
      </c>
      <c r="G17" s="749" t="s">
        <v>604</v>
      </c>
      <c r="H17" s="749">
        <v>199295</v>
      </c>
      <c r="I17" s="749">
        <v>99295</v>
      </c>
      <c r="J17" s="749" t="s">
        <v>629</v>
      </c>
      <c r="K17" s="749" t="s">
        <v>630</v>
      </c>
      <c r="L17" s="752">
        <v>26.1</v>
      </c>
      <c r="M17" s="752">
        <v>1</v>
      </c>
      <c r="N17" s="753">
        <v>26.1</v>
      </c>
    </row>
    <row r="18" spans="1:14" ht="14.4" customHeight="1" x14ac:dyDescent="0.3">
      <c r="A18" s="747" t="s">
        <v>576</v>
      </c>
      <c r="B18" s="748" t="s">
        <v>577</v>
      </c>
      <c r="C18" s="749" t="s">
        <v>592</v>
      </c>
      <c r="D18" s="750" t="s">
        <v>593</v>
      </c>
      <c r="E18" s="751">
        <v>50113001</v>
      </c>
      <c r="F18" s="750" t="s">
        <v>603</v>
      </c>
      <c r="G18" s="749" t="s">
        <v>604</v>
      </c>
      <c r="H18" s="749">
        <v>208456</v>
      </c>
      <c r="I18" s="749">
        <v>208456</v>
      </c>
      <c r="J18" s="749" t="s">
        <v>631</v>
      </c>
      <c r="K18" s="749" t="s">
        <v>632</v>
      </c>
      <c r="L18" s="752">
        <v>738.54</v>
      </c>
      <c r="M18" s="752">
        <v>0.1</v>
      </c>
      <c r="N18" s="753">
        <v>73.853999999999999</v>
      </c>
    </row>
    <row r="19" spans="1:14" ht="14.4" customHeight="1" x14ac:dyDescent="0.3">
      <c r="A19" s="747" t="s">
        <v>576</v>
      </c>
      <c r="B19" s="748" t="s">
        <v>577</v>
      </c>
      <c r="C19" s="749" t="s">
        <v>592</v>
      </c>
      <c r="D19" s="750" t="s">
        <v>593</v>
      </c>
      <c r="E19" s="751">
        <v>50113001</v>
      </c>
      <c r="F19" s="750" t="s">
        <v>603</v>
      </c>
      <c r="G19" s="749" t="s">
        <v>604</v>
      </c>
      <c r="H19" s="749">
        <v>196303</v>
      </c>
      <c r="I19" s="749">
        <v>96303</v>
      </c>
      <c r="J19" s="749" t="s">
        <v>633</v>
      </c>
      <c r="K19" s="749" t="s">
        <v>634</v>
      </c>
      <c r="L19" s="752">
        <v>43.920000000000009</v>
      </c>
      <c r="M19" s="752">
        <v>1</v>
      </c>
      <c r="N19" s="753">
        <v>43.920000000000009</v>
      </c>
    </row>
    <row r="20" spans="1:14" ht="14.4" customHeight="1" x14ac:dyDescent="0.3">
      <c r="A20" s="747" t="s">
        <v>576</v>
      </c>
      <c r="B20" s="748" t="s">
        <v>577</v>
      </c>
      <c r="C20" s="749" t="s">
        <v>592</v>
      </c>
      <c r="D20" s="750" t="s">
        <v>593</v>
      </c>
      <c r="E20" s="751">
        <v>50113001</v>
      </c>
      <c r="F20" s="750" t="s">
        <v>603</v>
      </c>
      <c r="G20" s="749" t="s">
        <v>604</v>
      </c>
      <c r="H20" s="749">
        <v>140275</v>
      </c>
      <c r="I20" s="749">
        <v>40275</v>
      </c>
      <c r="J20" s="749" t="s">
        <v>635</v>
      </c>
      <c r="K20" s="749" t="s">
        <v>636</v>
      </c>
      <c r="L20" s="752">
        <v>95.700000000000017</v>
      </c>
      <c r="M20" s="752">
        <v>1</v>
      </c>
      <c r="N20" s="753">
        <v>95.700000000000017</v>
      </c>
    </row>
    <row r="21" spans="1:14" ht="14.4" customHeight="1" x14ac:dyDescent="0.3">
      <c r="A21" s="747" t="s">
        <v>576</v>
      </c>
      <c r="B21" s="748" t="s">
        <v>577</v>
      </c>
      <c r="C21" s="749" t="s">
        <v>592</v>
      </c>
      <c r="D21" s="750" t="s">
        <v>593</v>
      </c>
      <c r="E21" s="751">
        <v>50113001</v>
      </c>
      <c r="F21" s="750" t="s">
        <v>603</v>
      </c>
      <c r="G21" s="749" t="s">
        <v>604</v>
      </c>
      <c r="H21" s="749">
        <v>162320</v>
      </c>
      <c r="I21" s="749">
        <v>62320</v>
      </c>
      <c r="J21" s="749" t="s">
        <v>637</v>
      </c>
      <c r="K21" s="749" t="s">
        <v>638</v>
      </c>
      <c r="L21" s="752">
        <v>74.086250000000007</v>
      </c>
      <c r="M21" s="752">
        <v>8</v>
      </c>
      <c r="N21" s="753">
        <v>592.69000000000005</v>
      </c>
    </row>
    <row r="22" spans="1:14" ht="14.4" customHeight="1" x14ac:dyDescent="0.3">
      <c r="A22" s="747" t="s">
        <v>576</v>
      </c>
      <c r="B22" s="748" t="s">
        <v>577</v>
      </c>
      <c r="C22" s="749" t="s">
        <v>592</v>
      </c>
      <c r="D22" s="750" t="s">
        <v>593</v>
      </c>
      <c r="E22" s="751">
        <v>50113001</v>
      </c>
      <c r="F22" s="750" t="s">
        <v>603</v>
      </c>
      <c r="G22" s="749" t="s">
        <v>604</v>
      </c>
      <c r="H22" s="749">
        <v>162317</v>
      </c>
      <c r="I22" s="749">
        <v>62317</v>
      </c>
      <c r="J22" s="749" t="s">
        <v>639</v>
      </c>
      <c r="K22" s="749" t="s">
        <v>640</v>
      </c>
      <c r="L22" s="752">
        <v>286</v>
      </c>
      <c r="M22" s="752">
        <v>2</v>
      </c>
      <c r="N22" s="753">
        <v>572</v>
      </c>
    </row>
    <row r="23" spans="1:14" ht="14.4" customHeight="1" x14ac:dyDescent="0.3">
      <c r="A23" s="747" t="s">
        <v>576</v>
      </c>
      <c r="B23" s="748" t="s">
        <v>577</v>
      </c>
      <c r="C23" s="749" t="s">
        <v>592</v>
      </c>
      <c r="D23" s="750" t="s">
        <v>593</v>
      </c>
      <c r="E23" s="751">
        <v>50113001</v>
      </c>
      <c r="F23" s="750" t="s">
        <v>603</v>
      </c>
      <c r="G23" s="749" t="s">
        <v>578</v>
      </c>
      <c r="H23" s="749">
        <v>844306</v>
      </c>
      <c r="I23" s="749">
        <v>102674</v>
      </c>
      <c r="J23" s="749" t="s">
        <v>641</v>
      </c>
      <c r="K23" s="749" t="s">
        <v>642</v>
      </c>
      <c r="L23" s="752">
        <v>63.77</v>
      </c>
      <c r="M23" s="752">
        <v>1</v>
      </c>
      <c r="N23" s="753">
        <v>63.77</v>
      </c>
    </row>
    <row r="24" spans="1:14" ht="14.4" customHeight="1" x14ac:dyDescent="0.3">
      <c r="A24" s="747" t="s">
        <v>576</v>
      </c>
      <c r="B24" s="748" t="s">
        <v>577</v>
      </c>
      <c r="C24" s="749" t="s">
        <v>592</v>
      </c>
      <c r="D24" s="750" t="s">
        <v>593</v>
      </c>
      <c r="E24" s="751">
        <v>50113001</v>
      </c>
      <c r="F24" s="750" t="s">
        <v>603</v>
      </c>
      <c r="G24" s="749" t="s">
        <v>604</v>
      </c>
      <c r="H24" s="749">
        <v>848172</v>
      </c>
      <c r="I24" s="749">
        <v>0</v>
      </c>
      <c r="J24" s="749" t="s">
        <v>643</v>
      </c>
      <c r="K24" s="749" t="s">
        <v>578</v>
      </c>
      <c r="L24" s="752">
        <v>178.41</v>
      </c>
      <c r="M24" s="752">
        <v>1</v>
      </c>
      <c r="N24" s="753">
        <v>178.41</v>
      </c>
    </row>
    <row r="25" spans="1:14" ht="14.4" customHeight="1" x14ac:dyDescent="0.3">
      <c r="A25" s="747" t="s">
        <v>576</v>
      </c>
      <c r="B25" s="748" t="s">
        <v>577</v>
      </c>
      <c r="C25" s="749" t="s">
        <v>592</v>
      </c>
      <c r="D25" s="750" t="s">
        <v>593</v>
      </c>
      <c r="E25" s="751">
        <v>50113001</v>
      </c>
      <c r="F25" s="750" t="s">
        <v>603</v>
      </c>
      <c r="G25" s="749" t="s">
        <v>604</v>
      </c>
      <c r="H25" s="749">
        <v>845329</v>
      </c>
      <c r="I25" s="749">
        <v>0</v>
      </c>
      <c r="J25" s="749" t="s">
        <v>644</v>
      </c>
      <c r="K25" s="749" t="s">
        <v>578</v>
      </c>
      <c r="L25" s="752">
        <v>178.41000000000005</v>
      </c>
      <c r="M25" s="752">
        <v>9</v>
      </c>
      <c r="N25" s="753">
        <v>1605.6900000000005</v>
      </c>
    </row>
    <row r="26" spans="1:14" ht="14.4" customHeight="1" x14ac:dyDescent="0.3">
      <c r="A26" s="747" t="s">
        <v>576</v>
      </c>
      <c r="B26" s="748" t="s">
        <v>577</v>
      </c>
      <c r="C26" s="749" t="s">
        <v>592</v>
      </c>
      <c r="D26" s="750" t="s">
        <v>593</v>
      </c>
      <c r="E26" s="751">
        <v>50113001</v>
      </c>
      <c r="F26" s="750" t="s">
        <v>603</v>
      </c>
      <c r="G26" s="749" t="s">
        <v>622</v>
      </c>
      <c r="H26" s="749">
        <v>158692</v>
      </c>
      <c r="I26" s="749">
        <v>158692</v>
      </c>
      <c r="J26" s="749" t="s">
        <v>645</v>
      </c>
      <c r="K26" s="749" t="s">
        <v>646</v>
      </c>
      <c r="L26" s="752">
        <v>26.14</v>
      </c>
      <c r="M26" s="752">
        <v>2</v>
      </c>
      <c r="N26" s="753">
        <v>52.28</v>
      </c>
    </row>
    <row r="27" spans="1:14" ht="14.4" customHeight="1" x14ac:dyDescent="0.3">
      <c r="A27" s="747" t="s">
        <v>576</v>
      </c>
      <c r="B27" s="748" t="s">
        <v>577</v>
      </c>
      <c r="C27" s="749" t="s">
        <v>592</v>
      </c>
      <c r="D27" s="750" t="s">
        <v>593</v>
      </c>
      <c r="E27" s="751">
        <v>50113001</v>
      </c>
      <c r="F27" s="750" t="s">
        <v>603</v>
      </c>
      <c r="G27" s="749" t="s">
        <v>604</v>
      </c>
      <c r="H27" s="749">
        <v>199466</v>
      </c>
      <c r="I27" s="749">
        <v>199466</v>
      </c>
      <c r="J27" s="749" t="s">
        <v>647</v>
      </c>
      <c r="K27" s="749" t="s">
        <v>648</v>
      </c>
      <c r="L27" s="752">
        <v>112.51000000000003</v>
      </c>
      <c r="M27" s="752">
        <v>1</v>
      </c>
      <c r="N27" s="753">
        <v>112.51000000000003</v>
      </c>
    </row>
    <row r="28" spans="1:14" ht="14.4" customHeight="1" x14ac:dyDescent="0.3">
      <c r="A28" s="747" t="s">
        <v>576</v>
      </c>
      <c r="B28" s="748" t="s">
        <v>577</v>
      </c>
      <c r="C28" s="749" t="s">
        <v>592</v>
      </c>
      <c r="D28" s="750" t="s">
        <v>593</v>
      </c>
      <c r="E28" s="751">
        <v>50113001</v>
      </c>
      <c r="F28" s="750" t="s">
        <v>603</v>
      </c>
      <c r="G28" s="749" t="s">
        <v>604</v>
      </c>
      <c r="H28" s="749">
        <v>841498</v>
      </c>
      <c r="I28" s="749">
        <v>0</v>
      </c>
      <c r="J28" s="749" t="s">
        <v>649</v>
      </c>
      <c r="K28" s="749" t="s">
        <v>578</v>
      </c>
      <c r="L28" s="752">
        <v>50.71</v>
      </c>
      <c r="M28" s="752">
        <v>1</v>
      </c>
      <c r="N28" s="753">
        <v>50.71</v>
      </c>
    </row>
    <row r="29" spans="1:14" ht="14.4" customHeight="1" x14ac:dyDescent="0.3">
      <c r="A29" s="747" t="s">
        <v>576</v>
      </c>
      <c r="B29" s="748" t="s">
        <v>577</v>
      </c>
      <c r="C29" s="749" t="s">
        <v>592</v>
      </c>
      <c r="D29" s="750" t="s">
        <v>593</v>
      </c>
      <c r="E29" s="751">
        <v>50113001</v>
      </c>
      <c r="F29" s="750" t="s">
        <v>603</v>
      </c>
      <c r="G29" s="749" t="s">
        <v>604</v>
      </c>
      <c r="H29" s="749">
        <v>131963</v>
      </c>
      <c r="I29" s="749">
        <v>31963</v>
      </c>
      <c r="J29" s="749" t="s">
        <v>650</v>
      </c>
      <c r="K29" s="749" t="s">
        <v>651</v>
      </c>
      <c r="L29" s="752">
        <v>48.63</v>
      </c>
      <c r="M29" s="752">
        <v>1</v>
      </c>
      <c r="N29" s="753">
        <v>48.63</v>
      </c>
    </row>
    <row r="30" spans="1:14" ht="14.4" customHeight="1" x14ac:dyDescent="0.3">
      <c r="A30" s="747" t="s">
        <v>576</v>
      </c>
      <c r="B30" s="748" t="s">
        <v>577</v>
      </c>
      <c r="C30" s="749" t="s">
        <v>592</v>
      </c>
      <c r="D30" s="750" t="s">
        <v>593</v>
      </c>
      <c r="E30" s="751">
        <v>50113001</v>
      </c>
      <c r="F30" s="750" t="s">
        <v>603</v>
      </c>
      <c r="G30" s="749" t="s">
        <v>622</v>
      </c>
      <c r="H30" s="749">
        <v>850078</v>
      </c>
      <c r="I30" s="749">
        <v>102608</v>
      </c>
      <c r="J30" s="749" t="s">
        <v>652</v>
      </c>
      <c r="K30" s="749" t="s">
        <v>653</v>
      </c>
      <c r="L30" s="752">
        <v>43.82</v>
      </c>
      <c r="M30" s="752">
        <v>1</v>
      </c>
      <c r="N30" s="753">
        <v>43.82</v>
      </c>
    </row>
    <row r="31" spans="1:14" ht="14.4" customHeight="1" x14ac:dyDescent="0.3">
      <c r="A31" s="747" t="s">
        <v>576</v>
      </c>
      <c r="B31" s="748" t="s">
        <v>577</v>
      </c>
      <c r="C31" s="749" t="s">
        <v>592</v>
      </c>
      <c r="D31" s="750" t="s">
        <v>593</v>
      </c>
      <c r="E31" s="751">
        <v>50113001</v>
      </c>
      <c r="F31" s="750" t="s">
        <v>603</v>
      </c>
      <c r="G31" s="749" t="s">
        <v>622</v>
      </c>
      <c r="H31" s="749">
        <v>849990</v>
      </c>
      <c r="I31" s="749">
        <v>102596</v>
      </c>
      <c r="J31" s="749" t="s">
        <v>654</v>
      </c>
      <c r="K31" s="749" t="s">
        <v>655</v>
      </c>
      <c r="L31" s="752">
        <v>24.75</v>
      </c>
      <c r="M31" s="752">
        <v>1</v>
      </c>
      <c r="N31" s="753">
        <v>24.75</v>
      </c>
    </row>
    <row r="32" spans="1:14" ht="14.4" customHeight="1" x14ac:dyDescent="0.3">
      <c r="A32" s="747" t="s">
        <v>576</v>
      </c>
      <c r="B32" s="748" t="s">
        <v>577</v>
      </c>
      <c r="C32" s="749" t="s">
        <v>592</v>
      </c>
      <c r="D32" s="750" t="s">
        <v>593</v>
      </c>
      <c r="E32" s="751">
        <v>50113001</v>
      </c>
      <c r="F32" s="750" t="s">
        <v>603</v>
      </c>
      <c r="G32" s="749" t="s">
        <v>604</v>
      </c>
      <c r="H32" s="749">
        <v>145981</v>
      </c>
      <c r="I32" s="749">
        <v>45981</v>
      </c>
      <c r="J32" s="749" t="s">
        <v>656</v>
      </c>
      <c r="K32" s="749" t="s">
        <v>657</v>
      </c>
      <c r="L32" s="752">
        <v>1704.5600000000002</v>
      </c>
      <c r="M32" s="752">
        <v>2</v>
      </c>
      <c r="N32" s="753">
        <v>3409.1200000000003</v>
      </c>
    </row>
    <row r="33" spans="1:14" ht="14.4" customHeight="1" x14ac:dyDescent="0.3">
      <c r="A33" s="747" t="s">
        <v>576</v>
      </c>
      <c r="B33" s="748" t="s">
        <v>577</v>
      </c>
      <c r="C33" s="749" t="s">
        <v>592</v>
      </c>
      <c r="D33" s="750" t="s">
        <v>593</v>
      </c>
      <c r="E33" s="751">
        <v>50113001</v>
      </c>
      <c r="F33" s="750" t="s">
        <v>603</v>
      </c>
      <c r="G33" s="749" t="s">
        <v>604</v>
      </c>
      <c r="H33" s="749">
        <v>114808</v>
      </c>
      <c r="I33" s="749">
        <v>14808</v>
      </c>
      <c r="J33" s="749" t="s">
        <v>658</v>
      </c>
      <c r="K33" s="749" t="s">
        <v>659</v>
      </c>
      <c r="L33" s="752">
        <v>53.46</v>
      </c>
      <c r="M33" s="752">
        <v>1</v>
      </c>
      <c r="N33" s="753">
        <v>53.46</v>
      </c>
    </row>
    <row r="34" spans="1:14" ht="14.4" customHeight="1" x14ac:dyDescent="0.3">
      <c r="A34" s="747" t="s">
        <v>576</v>
      </c>
      <c r="B34" s="748" t="s">
        <v>577</v>
      </c>
      <c r="C34" s="749" t="s">
        <v>592</v>
      </c>
      <c r="D34" s="750" t="s">
        <v>593</v>
      </c>
      <c r="E34" s="751">
        <v>50113001</v>
      </c>
      <c r="F34" s="750" t="s">
        <v>603</v>
      </c>
      <c r="G34" s="749" t="s">
        <v>604</v>
      </c>
      <c r="H34" s="749">
        <v>156993</v>
      </c>
      <c r="I34" s="749">
        <v>56993</v>
      </c>
      <c r="J34" s="749" t="s">
        <v>660</v>
      </c>
      <c r="K34" s="749" t="s">
        <v>661</v>
      </c>
      <c r="L34" s="752">
        <v>73.150000000000006</v>
      </c>
      <c r="M34" s="752">
        <v>2</v>
      </c>
      <c r="N34" s="753">
        <v>146.30000000000001</v>
      </c>
    </row>
    <row r="35" spans="1:14" ht="14.4" customHeight="1" x14ac:dyDescent="0.3">
      <c r="A35" s="747" t="s">
        <v>576</v>
      </c>
      <c r="B35" s="748" t="s">
        <v>577</v>
      </c>
      <c r="C35" s="749" t="s">
        <v>592</v>
      </c>
      <c r="D35" s="750" t="s">
        <v>593</v>
      </c>
      <c r="E35" s="751">
        <v>50113001</v>
      </c>
      <c r="F35" s="750" t="s">
        <v>603</v>
      </c>
      <c r="G35" s="749" t="s">
        <v>622</v>
      </c>
      <c r="H35" s="749">
        <v>214427</v>
      </c>
      <c r="I35" s="749">
        <v>214427</v>
      </c>
      <c r="J35" s="749" t="s">
        <v>662</v>
      </c>
      <c r="K35" s="749" t="s">
        <v>663</v>
      </c>
      <c r="L35" s="752">
        <v>16.585362318840577</v>
      </c>
      <c r="M35" s="752">
        <v>69</v>
      </c>
      <c r="N35" s="753">
        <v>1144.3899999999999</v>
      </c>
    </row>
    <row r="36" spans="1:14" ht="14.4" customHeight="1" x14ac:dyDescent="0.3">
      <c r="A36" s="747" t="s">
        <v>576</v>
      </c>
      <c r="B36" s="748" t="s">
        <v>577</v>
      </c>
      <c r="C36" s="749" t="s">
        <v>592</v>
      </c>
      <c r="D36" s="750" t="s">
        <v>593</v>
      </c>
      <c r="E36" s="751">
        <v>50113001</v>
      </c>
      <c r="F36" s="750" t="s">
        <v>603</v>
      </c>
      <c r="G36" s="749" t="s">
        <v>622</v>
      </c>
      <c r="H36" s="749">
        <v>848765</v>
      </c>
      <c r="I36" s="749">
        <v>107938</v>
      </c>
      <c r="J36" s="749" t="s">
        <v>664</v>
      </c>
      <c r="K36" s="749" t="s">
        <v>665</v>
      </c>
      <c r="L36" s="752">
        <v>128.45000000000002</v>
      </c>
      <c r="M36" s="752">
        <v>1</v>
      </c>
      <c r="N36" s="753">
        <v>128.45000000000002</v>
      </c>
    </row>
    <row r="37" spans="1:14" ht="14.4" customHeight="1" x14ac:dyDescent="0.3">
      <c r="A37" s="747" t="s">
        <v>576</v>
      </c>
      <c r="B37" s="748" t="s">
        <v>577</v>
      </c>
      <c r="C37" s="749" t="s">
        <v>592</v>
      </c>
      <c r="D37" s="750" t="s">
        <v>593</v>
      </c>
      <c r="E37" s="751">
        <v>50113001</v>
      </c>
      <c r="F37" s="750" t="s">
        <v>603</v>
      </c>
      <c r="G37" s="749" t="s">
        <v>604</v>
      </c>
      <c r="H37" s="749">
        <v>849053</v>
      </c>
      <c r="I37" s="749">
        <v>9999999</v>
      </c>
      <c r="J37" s="749" t="s">
        <v>666</v>
      </c>
      <c r="K37" s="749" t="s">
        <v>578</v>
      </c>
      <c r="L37" s="752">
        <v>2.5080031039416131</v>
      </c>
      <c r="M37" s="752">
        <v>21</v>
      </c>
      <c r="N37" s="753">
        <v>52.668065182773873</v>
      </c>
    </row>
    <row r="38" spans="1:14" ht="14.4" customHeight="1" x14ac:dyDescent="0.3">
      <c r="A38" s="747" t="s">
        <v>576</v>
      </c>
      <c r="B38" s="748" t="s">
        <v>577</v>
      </c>
      <c r="C38" s="749" t="s">
        <v>592</v>
      </c>
      <c r="D38" s="750" t="s">
        <v>593</v>
      </c>
      <c r="E38" s="751">
        <v>50113001</v>
      </c>
      <c r="F38" s="750" t="s">
        <v>603</v>
      </c>
      <c r="G38" s="749" t="s">
        <v>604</v>
      </c>
      <c r="H38" s="749">
        <v>992846</v>
      </c>
      <c r="I38" s="749">
        <v>0</v>
      </c>
      <c r="J38" s="749" t="s">
        <v>667</v>
      </c>
      <c r="K38" s="749" t="s">
        <v>578</v>
      </c>
      <c r="L38" s="752">
        <v>51.96</v>
      </c>
      <c r="M38" s="752">
        <v>1</v>
      </c>
      <c r="N38" s="753">
        <v>51.96</v>
      </c>
    </row>
    <row r="39" spans="1:14" ht="14.4" customHeight="1" x14ac:dyDescent="0.3">
      <c r="A39" s="747" t="s">
        <v>576</v>
      </c>
      <c r="B39" s="748" t="s">
        <v>577</v>
      </c>
      <c r="C39" s="749" t="s">
        <v>592</v>
      </c>
      <c r="D39" s="750" t="s">
        <v>593</v>
      </c>
      <c r="E39" s="751">
        <v>50113001</v>
      </c>
      <c r="F39" s="750" t="s">
        <v>603</v>
      </c>
      <c r="G39" s="749" t="s">
        <v>604</v>
      </c>
      <c r="H39" s="749">
        <v>845813</v>
      </c>
      <c r="I39" s="749">
        <v>0</v>
      </c>
      <c r="J39" s="749" t="s">
        <v>668</v>
      </c>
      <c r="K39" s="749" t="s">
        <v>578</v>
      </c>
      <c r="L39" s="752">
        <v>558.12</v>
      </c>
      <c r="M39" s="752">
        <v>1</v>
      </c>
      <c r="N39" s="753">
        <v>558.12</v>
      </c>
    </row>
    <row r="40" spans="1:14" ht="14.4" customHeight="1" x14ac:dyDescent="0.3">
      <c r="A40" s="747" t="s">
        <v>576</v>
      </c>
      <c r="B40" s="748" t="s">
        <v>577</v>
      </c>
      <c r="C40" s="749" t="s">
        <v>592</v>
      </c>
      <c r="D40" s="750" t="s">
        <v>593</v>
      </c>
      <c r="E40" s="751">
        <v>50113001</v>
      </c>
      <c r="F40" s="750" t="s">
        <v>603</v>
      </c>
      <c r="G40" s="749" t="s">
        <v>604</v>
      </c>
      <c r="H40" s="749">
        <v>193104</v>
      </c>
      <c r="I40" s="749">
        <v>93104</v>
      </c>
      <c r="J40" s="749" t="s">
        <v>669</v>
      </c>
      <c r="K40" s="749" t="s">
        <v>670</v>
      </c>
      <c r="L40" s="752">
        <v>47.105333333333334</v>
      </c>
      <c r="M40" s="752">
        <v>15</v>
      </c>
      <c r="N40" s="753">
        <v>706.58</v>
      </c>
    </row>
    <row r="41" spans="1:14" ht="14.4" customHeight="1" x14ac:dyDescent="0.3">
      <c r="A41" s="747" t="s">
        <v>576</v>
      </c>
      <c r="B41" s="748" t="s">
        <v>577</v>
      </c>
      <c r="C41" s="749" t="s">
        <v>592</v>
      </c>
      <c r="D41" s="750" t="s">
        <v>593</v>
      </c>
      <c r="E41" s="751">
        <v>50113001</v>
      </c>
      <c r="F41" s="750" t="s">
        <v>603</v>
      </c>
      <c r="G41" s="749" t="s">
        <v>604</v>
      </c>
      <c r="H41" s="749">
        <v>193105</v>
      </c>
      <c r="I41" s="749">
        <v>93105</v>
      </c>
      <c r="J41" s="749" t="s">
        <v>669</v>
      </c>
      <c r="K41" s="749" t="s">
        <v>671</v>
      </c>
      <c r="L41" s="752">
        <v>207.65545454545463</v>
      </c>
      <c r="M41" s="752">
        <v>22</v>
      </c>
      <c r="N41" s="753">
        <v>4568.4200000000019</v>
      </c>
    </row>
    <row r="42" spans="1:14" ht="14.4" customHeight="1" x14ac:dyDescent="0.3">
      <c r="A42" s="747" t="s">
        <v>576</v>
      </c>
      <c r="B42" s="748" t="s">
        <v>577</v>
      </c>
      <c r="C42" s="749" t="s">
        <v>592</v>
      </c>
      <c r="D42" s="750" t="s">
        <v>593</v>
      </c>
      <c r="E42" s="751">
        <v>50113001</v>
      </c>
      <c r="F42" s="750" t="s">
        <v>603</v>
      </c>
      <c r="G42" s="749" t="s">
        <v>604</v>
      </c>
      <c r="H42" s="749">
        <v>197522</v>
      </c>
      <c r="I42" s="749">
        <v>97522</v>
      </c>
      <c r="J42" s="749" t="s">
        <v>672</v>
      </c>
      <c r="K42" s="749" t="s">
        <v>673</v>
      </c>
      <c r="L42" s="752">
        <v>159.20500215164836</v>
      </c>
      <c r="M42" s="752">
        <v>2</v>
      </c>
      <c r="N42" s="753">
        <v>318.41000430329672</v>
      </c>
    </row>
    <row r="43" spans="1:14" ht="14.4" customHeight="1" x14ac:dyDescent="0.3">
      <c r="A43" s="747" t="s">
        <v>576</v>
      </c>
      <c r="B43" s="748" t="s">
        <v>577</v>
      </c>
      <c r="C43" s="749" t="s">
        <v>592</v>
      </c>
      <c r="D43" s="750" t="s">
        <v>593</v>
      </c>
      <c r="E43" s="751">
        <v>50113001</v>
      </c>
      <c r="F43" s="750" t="s">
        <v>603</v>
      </c>
      <c r="G43" s="749" t="s">
        <v>604</v>
      </c>
      <c r="H43" s="749">
        <v>184090</v>
      </c>
      <c r="I43" s="749">
        <v>84090</v>
      </c>
      <c r="J43" s="749" t="s">
        <v>674</v>
      </c>
      <c r="K43" s="749" t="s">
        <v>675</v>
      </c>
      <c r="L43" s="752">
        <v>60.140000000000029</v>
      </c>
      <c r="M43" s="752">
        <v>1</v>
      </c>
      <c r="N43" s="753">
        <v>60.140000000000029</v>
      </c>
    </row>
    <row r="44" spans="1:14" ht="14.4" customHeight="1" x14ac:dyDescent="0.3">
      <c r="A44" s="747" t="s">
        <v>576</v>
      </c>
      <c r="B44" s="748" t="s">
        <v>577</v>
      </c>
      <c r="C44" s="749" t="s">
        <v>592</v>
      </c>
      <c r="D44" s="750" t="s">
        <v>593</v>
      </c>
      <c r="E44" s="751">
        <v>50113001</v>
      </c>
      <c r="F44" s="750" t="s">
        <v>603</v>
      </c>
      <c r="G44" s="749" t="s">
        <v>604</v>
      </c>
      <c r="H44" s="749">
        <v>102478</v>
      </c>
      <c r="I44" s="749">
        <v>2478</v>
      </c>
      <c r="J44" s="749" t="s">
        <v>676</v>
      </c>
      <c r="K44" s="749" t="s">
        <v>677</v>
      </c>
      <c r="L44" s="752">
        <v>77.08</v>
      </c>
      <c r="M44" s="752">
        <v>5</v>
      </c>
      <c r="N44" s="753">
        <v>385.4</v>
      </c>
    </row>
    <row r="45" spans="1:14" ht="14.4" customHeight="1" x14ac:dyDescent="0.3">
      <c r="A45" s="747" t="s">
        <v>576</v>
      </c>
      <c r="B45" s="748" t="s">
        <v>577</v>
      </c>
      <c r="C45" s="749" t="s">
        <v>592</v>
      </c>
      <c r="D45" s="750" t="s">
        <v>593</v>
      </c>
      <c r="E45" s="751">
        <v>50113001</v>
      </c>
      <c r="F45" s="750" t="s">
        <v>603</v>
      </c>
      <c r="G45" s="749" t="s">
        <v>604</v>
      </c>
      <c r="H45" s="749">
        <v>208695</v>
      </c>
      <c r="I45" s="749">
        <v>208695</v>
      </c>
      <c r="J45" s="749" t="s">
        <v>676</v>
      </c>
      <c r="K45" s="749" t="s">
        <v>677</v>
      </c>
      <c r="L45" s="752">
        <v>77.760000000000019</v>
      </c>
      <c r="M45" s="752">
        <v>66</v>
      </c>
      <c r="N45" s="753">
        <v>5132.1600000000017</v>
      </c>
    </row>
    <row r="46" spans="1:14" ht="14.4" customHeight="1" x14ac:dyDescent="0.3">
      <c r="A46" s="747" t="s">
        <v>576</v>
      </c>
      <c r="B46" s="748" t="s">
        <v>577</v>
      </c>
      <c r="C46" s="749" t="s">
        <v>592</v>
      </c>
      <c r="D46" s="750" t="s">
        <v>593</v>
      </c>
      <c r="E46" s="751">
        <v>50113001</v>
      </c>
      <c r="F46" s="750" t="s">
        <v>603</v>
      </c>
      <c r="G46" s="749" t="s">
        <v>604</v>
      </c>
      <c r="H46" s="749">
        <v>101807</v>
      </c>
      <c r="I46" s="749">
        <v>40538</v>
      </c>
      <c r="J46" s="749" t="s">
        <v>678</v>
      </c>
      <c r="K46" s="749" t="s">
        <v>679</v>
      </c>
      <c r="L46" s="752">
        <v>795.31999999999994</v>
      </c>
      <c r="M46" s="752">
        <v>2</v>
      </c>
      <c r="N46" s="753">
        <v>1590.6399999999999</v>
      </c>
    </row>
    <row r="47" spans="1:14" ht="14.4" customHeight="1" x14ac:dyDescent="0.3">
      <c r="A47" s="747" t="s">
        <v>576</v>
      </c>
      <c r="B47" s="748" t="s">
        <v>577</v>
      </c>
      <c r="C47" s="749" t="s">
        <v>592</v>
      </c>
      <c r="D47" s="750" t="s">
        <v>593</v>
      </c>
      <c r="E47" s="751">
        <v>50113001</v>
      </c>
      <c r="F47" s="750" t="s">
        <v>603</v>
      </c>
      <c r="G47" s="749" t="s">
        <v>604</v>
      </c>
      <c r="H47" s="749">
        <v>117011</v>
      </c>
      <c r="I47" s="749">
        <v>17011</v>
      </c>
      <c r="J47" s="749" t="s">
        <v>680</v>
      </c>
      <c r="K47" s="749" t="s">
        <v>681</v>
      </c>
      <c r="L47" s="752">
        <v>145.54454545454547</v>
      </c>
      <c r="M47" s="752">
        <v>209</v>
      </c>
      <c r="N47" s="753">
        <v>30418.81</v>
      </c>
    </row>
    <row r="48" spans="1:14" ht="14.4" customHeight="1" x14ac:dyDescent="0.3">
      <c r="A48" s="747" t="s">
        <v>576</v>
      </c>
      <c r="B48" s="748" t="s">
        <v>577</v>
      </c>
      <c r="C48" s="749" t="s">
        <v>592</v>
      </c>
      <c r="D48" s="750" t="s">
        <v>593</v>
      </c>
      <c r="E48" s="751">
        <v>50113001</v>
      </c>
      <c r="F48" s="750" t="s">
        <v>603</v>
      </c>
      <c r="G48" s="749" t="s">
        <v>604</v>
      </c>
      <c r="H48" s="749">
        <v>108499</v>
      </c>
      <c r="I48" s="749">
        <v>8499</v>
      </c>
      <c r="J48" s="749" t="s">
        <v>682</v>
      </c>
      <c r="K48" s="749" t="s">
        <v>683</v>
      </c>
      <c r="L48" s="752">
        <v>111.52000000000002</v>
      </c>
      <c r="M48" s="752">
        <v>10</v>
      </c>
      <c r="N48" s="753">
        <v>1115.2000000000003</v>
      </c>
    </row>
    <row r="49" spans="1:14" ht="14.4" customHeight="1" x14ac:dyDescent="0.3">
      <c r="A49" s="747" t="s">
        <v>576</v>
      </c>
      <c r="B49" s="748" t="s">
        <v>577</v>
      </c>
      <c r="C49" s="749" t="s">
        <v>592</v>
      </c>
      <c r="D49" s="750" t="s">
        <v>593</v>
      </c>
      <c r="E49" s="751">
        <v>50113001</v>
      </c>
      <c r="F49" s="750" t="s">
        <v>603</v>
      </c>
      <c r="G49" s="749" t="s">
        <v>604</v>
      </c>
      <c r="H49" s="749">
        <v>102479</v>
      </c>
      <c r="I49" s="749">
        <v>2479</v>
      </c>
      <c r="J49" s="749" t="s">
        <v>684</v>
      </c>
      <c r="K49" s="749" t="s">
        <v>685</v>
      </c>
      <c r="L49" s="752">
        <v>65.569999999999979</v>
      </c>
      <c r="M49" s="752">
        <v>1</v>
      </c>
      <c r="N49" s="753">
        <v>65.569999999999979</v>
      </c>
    </row>
    <row r="50" spans="1:14" ht="14.4" customHeight="1" x14ac:dyDescent="0.3">
      <c r="A50" s="747" t="s">
        <v>576</v>
      </c>
      <c r="B50" s="748" t="s">
        <v>577</v>
      </c>
      <c r="C50" s="749" t="s">
        <v>592</v>
      </c>
      <c r="D50" s="750" t="s">
        <v>593</v>
      </c>
      <c r="E50" s="751">
        <v>50113001</v>
      </c>
      <c r="F50" s="750" t="s">
        <v>603</v>
      </c>
      <c r="G50" s="749" t="s">
        <v>604</v>
      </c>
      <c r="H50" s="749">
        <v>158425</v>
      </c>
      <c r="I50" s="749">
        <v>58425</v>
      </c>
      <c r="J50" s="749" t="s">
        <v>686</v>
      </c>
      <c r="K50" s="749" t="s">
        <v>687</v>
      </c>
      <c r="L50" s="752">
        <v>81.995000000000005</v>
      </c>
      <c r="M50" s="752">
        <v>4</v>
      </c>
      <c r="N50" s="753">
        <v>327.98</v>
      </c>
    </row>
    <row r="51" spans="1:14" ht="14.4" customHeight="1" x14ac:dyDescent="0.3">
      <c r="A51" s="747" t="s">
        <v>576</v>
      </c>
      <c r="B51" s="748" t="s">
        <v>577</v>
      </c>
      <c r="C51" s="749" t="s">
        <v>592</v>
      </c>
      <c r="D51" s="750" t="s">
        <v>593</v>
      </c>
      <c r="E51" s="751">
        <v>50113001</v>
      </c>
      <c r="F51" s="750" t="s">
        <v>603</v>
      </c>
      <c r="G51" s="749" t="s">
        <v>604</v>
      </c>
      <c r="H51" s="749">
        <v>154539</v>
      </c>
      <c r="I51" s="749">
        <v>54539</v>
      </c>
      <c r="J51" s="749" t="s">
        <v>688</v>
      </c>
      <c r="K51" s="749" t="s">
        <v>689</v>
      </c>
      <c r="L51" s="752">
        <v>60.21</v>
      </c>
      <c r="M51" s="752">
        <v>2</v>
      </c>
      <c r="N51" s="753">
        <v>120.42</v>
      </c>
    </row>
    <row r="52" spans="1:14" ht="14.4" customHeight="1" x14ac:dyDescent="0.3">
      <c r="A52" s="747" t="s">
        <v>576</v>
      </c>
      <c r="B52" s="748" t="s">
        <v>577</v>
      </c>
      <c r="C52" s="749" t="s">
        <v>592</v>
      </c>
      <c r="D52" s="750" t="s">
        <v>593</v>
      </c>
      <c r="E52" s="751">
        <v>50113001</v>
      </c>
      <c r="F52" s="750" t="s">
        <v>603</v>
      </c>
      <c r="G52" s="749" t="s">
        <v>622</v>
      </c>
      <c r="H52" s="749">
        <v>215715</v>
      </c>
      <c r="I52" s="749">
        <v>215715</v>
      </c>
      <c r="J52" s="749" t="s">
        <v>690</v>
      </c>
      <c r="K52" s="749" t="s">
        <v>691</v>
      </c>
      <c r="L52" s="752">
        <v>77.373333333333335</v>
      </c>
      <c r="M52" s="752">
        <v>6</v>
      </c>
      <c r="N52" s="753">
        <v>464.24</v>
      </c>
    </row>
    <row r="53" spans="1:14" ht="14.4" customHeight="1" x14ac:dyDescent="0.3">
      <c r="A53" s="747" t="s">
        <v>576</v>
      </c>
      <c r="B53" s="748" t="s">
        <v>577</v>
      </c>
      <c r="C53" s="749" t="s">
        <v>592</v>
      </c>
      <c r="D53" s="750" t="s">
        <v>593</v>
      </c>
      <c r="E53" s="751">
        <v>50113001</v>
      </c>
      <c r="F53" s="750" t="s">
        <v>603</v>
      </c>
      <c r="G53" s="749" t="s">
        <v>578</v>
      </c>
      <c r="H53" s="749">
        <v>159448</v>
      </c>
      <c r="I53" s="749">
        <v>59448</v>
      </c>
      <c r="J53" s="749" t="s">
        <v>692</v>
      </c>
      <c r="K53" s="749" t="s">
        <v>693</v>
      </c>
      <c r="L53" s="752">
        <v>368.89000000000004</v>
      </c>
      <c r="M53" s="752">
        <v>1</v>
      </c>
      <c r="N53" s="753">
        <v>368.89000000000004</v>
      </c>
    </row>
    <row r="54" spans="1:14" ht="14.4" customHeight="1" x14ac:dyDescent="0.3">
      <c r="A54" s="747" t="s">
        <v>576</v>
      </c>
      <c r="B54" s="748" t="s">
        <v>577</v>
      </c>
      <c r="C54" s="749" t="s">
        <v>592</v>
      </c>
      <c r="D54" s="750" t="s">
        <v>593</v>
      </c>
      <c r="E54" s="751">
        <v>50113001</v>
      </c>
      <c r="F54" s="750" t="s">
        <v>603</v>
      </c>
      <c r="G54" s="749" t="s">
        <v>604</v>
      </c>
      <c r="H54" s="749">
        <v>905098</v>
      </c>
      <c r="I54" s="749">
        <v>23989</v>
      </c>
      <c r="J54" s="749" t="s">
        <v>694</v>
      </c>
      <c r="K54" s="749" t="s">
        <v>578</v>
      </c>
      <c r="L54" s="752">
        <v>416.99012656439828</v>
      </c>
      <c r="M54" s="752">
        <v>2</v>
      </c>
      <c r="N54" s="753">
        <v>833.98025312879656</v>
      </c>
    </row>
    <row r="55" spans="1:14" ht="14.4" customHeight="1" x14ac:dyDescent="0.3">
      <c r="A55" s="747" t="s">
        <v>576</v>
      </c>
      <c r="B55" s="748" t="s">
        <v>577</v>
      </c>
      <c r="C55" s="749" t="s">
        <v>592</v>
      </c>
      <c r="D55" s="750" t="s">
        <v>593</v>
      </c>
      <c r="E55" s="751">
        <v>50113001</v>
      </c>
      <c r="F55" s="750" t="s">
        <v>603</v>
      </c>
      <c r="G55" s="749" t="s">
        <v>622</v>
      </c>
      <c r="H55" s="749">
        <v>134508</v>
      </c>
      <c r="I55" s="749">
        <v>134508</v>
      </c>
      <c r="J55" s="749" t="s">
        <v>695</v>
      </c>
      <c r="K55" s="749" t="s">
        <v>696</v>
      </c>
      <c r="L55" s="752">
        <v>175.41499999999999</v>
      </c>
      <c r="M55" s="752">
        <v>2</v>
      </c>
      <c r="N55" s="753">
        <v>350.83</v>
      </c>
    </row>
    <row r="56" spans="1:14" ht="14.4" customHeight="1" x14ac:dyDescent="0.3">
      <c r="A56" s="747" t="s">
        <v>576</v>
      </c>
      <c r="B56" s="748" t="s">
        <v>577</v>
      </c>
      <c r="C56" s="749" t="s">
        <v>592</v>
      </c>
      <c r="D56" s="750" t="s">
        <v>593</v>
      </c>
      <c r="E56" s="751">
        <v>50113001</v>
      </c>
      <c r="F56" s="750" t="s">
        <v>603</v>
      </c>
      <c r="G56" s="749" t="s">
        <v>622</v>
      </c>
      <c r="H56" s="749">
        <v>847627</v>
      </c>
      <c r="I56" s="749">
        <v>134502</v>
      </c>
      <c r="J56" s="749" t="s">
        <v>695</v>
      </c>
      <c r="K56" s="749" t="s">
        <v>697</v>
      </c>
      <c r="L56" s="752">
        <v>50.640000182610173</v>
      </c>
      <c r="M56" s="752">
        <v>3</v>
      </c>
      <c r="N56" s="753">
        <v>151.92000054783051</v>
      </c>
    </row>
    <row r="57" spans="1:14" ht="14.4" customHeight="1" x14ac:dyDescent="0.3">
      <c r="A57" s="747" t="s">
        <v>576</v>
      </c>
      <c r="B57" s="748" t="s">
        <v>577</v>
      </c>
      <c r="C57" s="749" t="s">
        <v>592</v>
      </c>
      <c r="D57" s="750" t="s">
        <v>593</v>
      </c>
      <c r="E57" s="751">
        <v>50113001</v>
      </c>
      <c r="F57" s="750" t="s">
        <v>603</v>
      </c>
      <c r="G57" s="749" t="s">
        <v>604</v>
      </c>
      <c r="H57" s="749">
        <v>157586</v>
      </c>
      <c r="I57" s="749">
        <v>57586</v>
      </c>
      <c r="J57" s="749" t="s">
        <v>698</v>
      </c>
      <c r="K57" s="749" t="s">
        <v>699</v>
      </c>
      <c r="L57" s="752">
        <v>73.732857142857128</v>
      </c>
      <c r="M57" s="752">
        <v>7</v>
      </c>
      <c r="N57" s="753">
        <v>516.12999999999988</v>
      </c>
    </row>
    <row r="58" spans="1:14" ht="14.4" customHeight="1" x14ac:dyDescent="0.3">
      <c r="A58" s="747" t="s">
        <v>576</v>
      </c>
      <c r="B58" s="748" t="s">
        <v>577</v>
      </c>
      <c r="C58" s="749" t="s">
        <v>592</v>
      </c>
      <c r="D58" s="750" t="s">
        <v>593</v>
      </c>
      <c r="E58" s="751">
        <v>50113001</v>
      </c>
      <c r="F58" s="750" t="s">
        <v>603</v>
      </c>
      <c r="G58" s="749" t="s">
        <v>604</v>
      </c>
      <c r="H58" s="749">
        <v>846413</v>
      </c>
      <c r="I58" s="749">
        <v>57585</v>
      </c>
      <c r="J58" s="749" t="s">
        <v>700</v>
      </c>
      <c r="K58" s="749" t="s">
        <v>701</v>
      </c>
      <c r="L58" s="752">
        <v>133.28</v>
      </c>
      <c r="M58" s="752">
        <v>3</v>
      </c>
      <c r="N58" s="753">
        <v>399.84000000000003</v>
      </c>
    </row>
    <row r="59" spans="1:14" ht="14.4" customHeight="1" x14ac:dyDescent="0.3">
      <c r="A59" s="747" t="s">
        <v>576</v>
      </c>
      <c r="B59" s="748" t="s">
        <v>577</v>
      </c>
      <c r="C59" s="749" t="s">
        <v>592</v>
      </c>
      <c r="D59" s="750" t="s">
        <v>593</v>
      </c>
      <c r="E59" s="751">
        <v>50113001</v>
      </c>
      <c r="F59" s="750" t="s">
        <v>603</v>
      </c>
      <c r="G59" s="749" t="s">
        <v>622</v>
      </c>
      <c r="H59" s="749">
        <v>169189</v>
      </c>
      <c r="I59" s="749">
        <v>69189</v>
      </c>
      <c r="J59" s="749" t="s">
        <v>702</v>
      </c>
      <c r="K59" s="749" t="s">
        <v>703</v>
      </c>
      <c r="L59" s="752">
        <v>61.109999999999985</v>
      </c>
      <c r="M59" s="752">
        <v>1</v>
      </c>
      <c r="N59" s="753">
        <v>61.109999999999985</v>
      </c>
    </row>
    <row r="60" spans="1:14" ht="14.4" customHeight="1" x14ac:dyDescent="0.3">
      <c r="A60" s="747" t="s">
        <v>576</v>
      </c>
      <c r="B60" s="748" t="s">
        <v>577</v>
      </c>
      <c r="C60" s="749" t="s">
        <v>592</v>
      </c>
      <c r="D60" s="750" t="s">
        <v>593</v>
      </c>
      <c r="E60" s="751">
        <v>50113001</v>
      </c>
      <c r="F60" s="750" t="s">
        <v>603</v>
      </c>
      <c r="G60" s="749" t="s">
        <v>622</v>
      </c>
      <c r="H60" s="749">
        <v>147454</v>
      </c>
      <c r="I60" s="749">
        <v>147454</v>
      </c>
      <c r="J60" s="749" t="s">
        <v>704</v>
      </c>
      <c r="K60" s="749" t="s">
        <v>705</v>
      </c>
      <c r="L60" s="752">
        <v>92.2</v>
      </c>
      <c r="M60" s="752">
        <v>1</v>
      </c>
      <c r="N60" s="753">
        <v>92.2</v>
      </c>
    </row>
    <row r="61" spans="1:14" ht="14.4" customHeight="1" x14ac:dyDescent="0.3">
      <c r="A61" s="747" t="s">
        <v>576</v>
      </c>
      <c r="B61" s="748" t="s">
        <v>577</v>
      </c>
      <c r="C61" s="749" t="s">
        <v>592</v>
      </c>
      <c r="D61" s="750" t="s">
        <v>593</v>
      </c>
      <c r="E61" s="751">
        <v>50113001</v>
      </c>
      <c r="F61" s="750" t="s">
        <v>603</v>
      </c>
      <c r="G61" s="749" t="s">
        <v>604</v>
      </c>
      <c r="H61" s="749">
        <v>149990</v>
      </c>
      <c r="I61" s="749">
        <v>49990</v>
      </c>
      <c r="J61" s="749" t="s">
        <v>706</v>
      </c>
      <c r="K61" s="749" t="s">
        <v>707</v>
      </c>
      <c r="L61" s="752">
        <v>123.92000000000003</v>
      </c>
      <c r="M61" s="752">
        <v>1</v>
      </c>
      <c r="N61" s="753">
        <v>123.92000000000003</v>
      </c>
    </row>
    <row r="62" spans="1:14" ht="14.4" customHeight="1" x14ac:dyDescent="0.3">
      <c r="A62" s="747" t="s">
        <v>576</v>
      </c>
      <c r="B62" s="748" t="s">
        <v>577</v>
      </c>
      <c r="C62" s="749" t="s">
        <v>592</v>
      </c>
      <c r="D62" s="750" t="s">
        <v>593</v>
      </c>
      <c r="E62" s="751">
        <v>50113001</v>
      </c>
      <c r="F62" s="750" t="s">
        <v>603</v>
      </c>
      <c r="G62" s="749" t="s">
        <v>622</v>
      </c>
      <c r="H62" s="749">
        <v>215479</v>
      </c>
      <c r="I62" s="749">
        <v>215479</v>
      </c>
      <c r="J62" s="749" t="s">
        <v>708</v>
      </c>
      <c r="K62" s="749" t="s">
        <v>709</v>
      </c>
      <c r="L62" s="752">
        <v>79.749999999999986</v>
      </c>
      <c r="M62" s="752">
        <v>1</v>
      </c>
      <c r="N62" s="753">
        <v>79.749999999999986</v>
      </c>
    </row>
    <row r="63" spans="1:14" ht="14.4" customHeight="1" x14ac:dyDescent="0.3">
      <c r="A63" s="747" t="s">
        <v>576</v>
      </c>
      <c r="B63" s="748" t="s">
        <v>577</v>
      </c>
      <c r="C63" s="749" t="s">
        <v>592</v>
      </c>
      <c r="D63" s="750" t="s">
        <v>593</v>
      </c>
      <c r="E63" s="751">
        <v>50113001</v>
      </c>
      <c r="F63" s="750" t="s">
        <v>603</v>
      </c>
      <c r="G63" s="749" t="s">
        <v>622</v>
      </c>
      <c r="H63" s="749">
        <v>213477</v>
      </c>
      <c r="I63" s="749">
        <v>213477</v>
      </c>
      <c r="J63" s="749" t="s">
        <v>710</v>
      </c>
      <c r="K63" s="749" t="s">
        <v>711</v>
      </c>
      <c r="L63" s="752">
        <v>3300</v>
      </c>
      <c r="M63" s="752">
        <v>22</v>
      </c>
      <c r="N63" s="753">
        <v>72600</v>
      </c>
    </row>
    <row r="64" spans="1:14" ht="14.4" customHeight="1" x14ac:dyDescent="0.3">
      <c r="A64" s="747" t="s">
        <v>576</v>
      </c>
      <c r="B64" s="748" t="s">
        <v>577</v>
      </c>
      <c r="C64" s="749" t="s">
        <v>592</v>
      </c>
      <c r="D64" s="750" t="s">
        <v>593</v>
      </c>
      <c r="E64" s="751">
        <v>50113001</v>
      </c>
      <c r="F64" s="750" t="s">
        <v>603</v>
      </c>
      <c r="G64" s="749" t="s">
        <v>622</v>
      </c>
      <c r="H64" s="749">
        <v>213482</v>
      </c>
      <c r="I64" s="749">
        <v>213482</v>
      </c>
      <c r="J64" s="749" t="s">
        <v>712</v>
      </c>
      <c r="K64" s="749" t="s">
        <v>713</v>
      </c>
      <c r="L64" s="752">
        <v>1501.02</v>
      </c>
      <c r="M64" s="752">
        <v>1</v>
      </c>
      <c r="N64" s="753">
        <v>1501.02</v>
      </c>
    </row>
    <row r="65" spans="1:14" ht="14.4" customHeight="1" x14ac:dyDescent="0.3">
      <c r="A65" s="747" t="s">
        <v>576</v>
      </c>
      <c r="B65" s="748" t="s">
        <v>577</v>
      </c>
      <c r="C65" s="749" t="s">
        <v>592</v>
      </c>
      <c r="D65" s="750" t="s">
        <v>593</v>
      </c>
      <c r="E65" s="751">
        <v>50113001</v>
      </c>
      <c r="F65" s="750" t="s">
        <v>603</v>
      </c>
      <c r="G65" s="749" t="s">
        <v>578</v>
      </c>
      <c r="H65" s="749">
        <v>198219</v>
      </c>
      <c r="I65" s="749">
        <v>98219</v>
      </c>
      <c r="J65" s="749" t="s">
        <v>714</v>
      </c>
      <c r="K65" s="749" t="s">
        <v>715</v>
      </c>
      <c r="L65" s="752">
        <v>59.9</v>
      </c>
      <c r="M65" s="752">
        <v>1</v>
      </c>
      <c r="N65" s="753">
        <v>59.9</v>
      </c>
    </row>
    <row r="66" spans="1:14" ht="14.4" customHeight="1" x14ac:dyDescent="0.3">
      <c r="A66" s="747" t="s">
        <v>576</v>
      </c>
      <c r="B66" s="748" t="s">
        <v>577</v>
      </c>
      <c r="C66" s="749" t="s">
        <v>592</v>
      </c>
      <c r="D66" s="750" t="s">
        <v>593</v>
      </c>
      <c r="E66" s="751">
        <v>50113001</v>
      </c>
      <c r="F66" s="750" t="s">
        <v>603</v>
      </c>
      <c r="G66" s="749" t="s">
        <v>622</v>
      </c>
      <c r="H66" s="749">
        <v>156804</v>
      </c>
      <c r="I66" s="749">
        <v>56804</v>
      </c>
      <c r="J66" s="749" t="s">
        <v>716</v>
      </c>
      <c r="K66" s="749" t="s">
        <v>715</v>
      </c>
      <c r="L66" s="752">
        <v>31.34</v>
      </c>
      <c r="M66" s="752">
        <v>1</v>
      </c>
      <c r="N66" s="753">
        <v>31.34</v>
      </c>
    </row>
    <row r="67" spans="1:14" ht="14.4" customHeight="1" x14ac:dyDescent="0.3">
      <c r="A67" s="747" t="s">
        <v>576</v>
      </c>
      <c r="B67" s="748" t="s">
        <v>577</v>
      </c>
      <c r="C67" s="749" t="s">
        <v>592</v>
      </c>
      <c r="D67" s="750" t="s">
        <v>593</v>
      </c>
      <c r="E67" s="751">
        <v>50113001</v>
      </c>
      <c r="F67" s="750" t="s">
        <v>603</v>
      </c>
      <c r="G67" s="749" t="s">
        <v>622</v>
      </c>
      <c r="H67" s="749">
        <v>214036</v>
      </c>
      <c r="I67" s="749">
        <v>214036</v>
      </c>
      <c r="J67" s="749" t="s">
        <v>717</v>
      </c>
      <c r="K67" s="749" t="s">
        <v>718</v>
      </c>
      <c r="L67" s="752">
        <v>40.395555555555546</v>
      </c>
      <c r="M67" s="752">
        <v>18</v>
      </c>
      <c r="N67" s="753">
        <v>727.11999999999989</v>
      </c>
    </row>
    <row r="68" spans="1:14" ht="14.4" customHeight="1" x14ac:dyDescent="0.3">
      <c r="A68" s="747" t="s">
        <v>576</v>
      </c>
      <c r="B68" s="748" t="s">
        <v>577</v>
      </c>
      <c r="C68" s="749" t="s">
        <v>592</v>
      </c>
      <c r="D68" s="750" t="s">
        <v>593</v>
      </c>
      <c r="E68" s="751">
        <v>50113001</v>
      </c>
      <c r="F68" s="750" t="s">
        <v>603</v>
      </c>
      <c r="G68" s="749" t="s">
        <v>604</v>
      </c>
      <c r="H68" s="749">
        <v>199333</v>
      </c>
      <c r="I68" s="749">
        <v>99333</v>
      </c>
      <c r="J68" s="749" t="s">
        <v>719</v>
      </c>
      <c r="K68" s="749" t="s">
        <v>720</v>
      </c>
      <c r="L68" s="752">
        <v>247.02999999999997</v>
      </c>
      <c r="M68" s="752">
        <v>3</v>
      </c>
      <c r="N68" s="753">
        <v>741.08999999999992</v>
      </c>
    </row>
    <row r="69" spans="1:14" ht="14.4" customHeight="1" x14ac:dyDescent="0.3">
      <c r="A69" s="747" t="s">
        <v>576</v>
      </c>
      <c r="B69" s="748" t="s">
        <v>577</v>
      </c>
      <c r="C69" s="749" t="s">
        <v>592</v>
      </c>
      <c r="D69" s="750" t="s">
        <v>593</v>
      </c>
      <c r="E69" s="751">
        <v>50113001</v>
      </c>
      <c r="F69" s="750" t="s">
        <v>603</v>
      </c>
      <c r="G69" s="749" t="s">
        <v>604</v>
      </c>
      <c r="H69" s="749">
        <v>31915</v>
      </c>
      <c r="I69" s="749">
        <v>31915</v>
      </c>
      <c r="J69" s="749" t="s">
        <v>721</v>
      </c>
      <c r="K69" s="749" t="s">
        <v>722</v>
      </c>
      <c r="L69" s="752">
        <v>186.20662393162394</v>
      </c>
      <c r="M69" s="752">
        <v>26</v>
      </c>
      <c r="N69" s="753">
        <v>4841.3722222222223</v>
      </c>
    </row>
    <row r="70" spans="1:14" ht="14.4" customHeight="1" x14ac:dyDescent="0.3">
      <c r="A70" s="747" t="s">
        <v>576</v>
      </c>
      <c r="B70" s="748" t="s">
        <v>577</v>
      </c>
      <c r="C70" s="749" t="s">
        <v>592</v>
      </c>
      <c r="D70" s="750" t="s">
        <v>593</v>
      </c>
      <c r="E70" s="751">
        <v>50113001</v>
      </c>
      <c r="F70" s="750" t="s">
        <v>603</v>
      </c>
      <c r="G70" s="749" t="s">
        <v>604</v>
      </c>
      <c r="H70" s="749">
        <v>47249</v>
      </c>
      <c r="I70" s="749">
        <v>47249</v>
      </c>
      <c r="J70" s="749" t="s">
        <v>723</v>
      </c>
      <c r="K70" s="749" t="s">
        <v>724</v>
      </c>
      <c r="L70" s="752">
        <v>126.5</v>
      </c>
      <c r="M70" s="752">
        <v>3</v>
      </c>
      <c r="N70" s="753">
        <v>379.5</v>
      </c>
    </row>
    <row r="71" spans="1:14" ht="14.4" customHeight="1" x14ac:dyDescent="0.3">
      <c r="A71" s="747" t="s">
        <v>576</v>
      </c>
      <c r="B71" s="748" t="s">
        <v>577</v>
      </c>
      <c r="C71" s="749" t="s">
        <v>592</v>
      </c>
      <c r="D71" s="750" t="s">
        <v>593</v>
      </c>
      <c r="E71" s="751">
        <v>50113001</v>
      </c>
      <c r="F71" s="750" t="s">
        <v>603</v>
      </c>
      <c r="G71" s="749" t="s">
        <v>604</v>
      </c>
      <c r="H71" s="749">
        <v>199336</v>
      </c>
      <c r="I71" s="749">
        <v>99336</v>
      </c>
      <c r="J71" s="749" t="s">
        <v>725</v>
      </c>
      <c r="K71" s="749" t="s">
        <v>726</v>
      </c>
      <c r="L71" s="752">
        <v>74.04000000000002</v>
      </c>
      <c r="M71" s="752">
        <v>1</v>
      </c>
      <c r="N71" s="753">
        <v>74.04000000000002</v>
      </c>
    </row>
    <row r="72" spans="1:14" ht="14.4" customHeight="1" x14ac:dyDescent="0.3">
      <c r="A72" s="747" t="s">
        <v>576</v>
      </c>
      <c r="B72" s="748" t="s">
        <v>577</v>
      </c>
      <c r="C72" s="749" t="s">
        <v>592</v>
      </c>
      <c r="D72" s="750" t="s">
        <v>593</v>
      </c>
      <c r="E72" s="751">
        <v>50113001</v>
      </c>
      <c r="F72" s="750" t="s">
        <v>603</v>
      </c>
      <c r="G72" s="749" t="s">
        <v>604</v>
      </c>
      <c r="H72" s="749">
        <v>987477</v>
      </c>
      <c r="I72" s="749">
        <v>112666</v>
      </c>
      <c r="J72" s="749" t="s">
        <v>727</v>
      </c>
      <c r="K72" s="749" t="s">
        <v>728</v>
      </c>
      <c r="L72" s="752">
        <v>79.64</v>
      </c>
      <c r="M72" s="752">
        <v>1</v>
      </c>
      <c r="N72" s="753">
        <v>79.64</v>
      </c>
    </row>
    <row r="73" spans="1:14" ht="14.4" customHeight="1" x14ac:dyDescent="0.3">
      <c r="A73" s="747" t="s">
        <v>576</v>
      </c>
      <c r="B73" s="748" t="s">
        <v>577</v>
      </c>
      <c r="C73" s="749" t="s">
        <v>592</v>
      </c>
      <c r="D73" s="750" t="s">
        <v>593</v>
      </c>
      <c r="E73" s="751">
        <v>50113001</v>
      </c>
      <c r="F73" s="750" t="s">
        <v>603</v>
      </c>
      <c r="G73" s="749" t="s">
        <v>604</v>
      </c>
      <c r="H73" s="749">
        <v>849254</v>
      </c>
      <c r="I73" s="749">
        <v>155780</v>
      </c>
      <c r="J73" s="749" t="s">
        <v>729</v>
      </c>
      <c r="K73" s="749" t="s">
        <v>730</v>
      </c>
      <c r="L73" s="752">
        <v>26.099999999999998</v>
      </c>
      <c r="M73" s="752">
        <v>1</v>
      </c>
      <c r="N73" s="753">
        <v>26.099999999999998</v>
      </c>
    </row>
    <row r="74" spans="1:14" ht="14.4" customHeight="1" x14ac:dyDescent="0.3">
      <c r="A74" s="747" t="s">
        <v>576</v>
      </c>
      <c r="B74" s="748" t="s">
        <v>577</v>
      </c>
      <c r="C74" s="749" t="s">
        <v>592</v>
      </c>
      <c r="D74" s="750" t="s">
        <v>593</v>
      </c>
      <c r="E74" s="751">
        <v>50113001</v>
      </c>
      <c r="F74" s="750" t="s">
        <v>603</v>
      </c>
      <c r="G74" s="749" t="s">
        <v>604</v>
      </c>
      <c r="H74" s="749">
        <v>215606</v>
      </c>
      <c r="I74" s="749">
        <v>215606</v>
      </c>
      <c r="J74" s="749" t="s">
        <v>731</v>
      </c>
      <c r="K74" s="749" t="s">
        <v>732</v>
      </c>
      <c r="L74" s="752">
        <v>72.060000000000016</v>
      </c>
      <c r="M74" s="752">
        <v>7</v>
      </c>
      <c r="N74" s="753">
        <v>504.42000000000007</v>
      </c>
    </row>
    <row r="75" spans="1:14" ht="14.4" customHeight="1" x14ac:dyDescent="0.3">
      <c r="A75" s="747" t="s">
        <v>576</v>
      </c>
      <c r="B75" s="748" t="s">
        <v>577</v>
      </c>
      <c r="C75" s="749" t="s">
        <v>592</v>
      </c>
      <c r="D75" s="750" t="s">
        <v>593</v>
      </c>
      <c r="E75" s="751">
        <v>50113001</v>
      </c>
      <c r="F75" s="750" t="s">
        <v>603</v>
      </c>
      <c r="G75" s="749" t="s">
        <v>604</v>
      </c>
      <c r="H75" s="749">
        <v>193746</v>
      </c>
      <c r="I75" s="749">
        <v>93746</v>
      </c>
      <c r="J75" s="749" t="s">
        <v>733</v>
      </c>
      <c r="K75" s="749" t="s">
        <v>734</v>
      </c>
      <c r="L75" s="752">
        <v>368.68666666666667</v>
      </c>
      <c r="M75" s="752">
        <v>6</v>
      </c>
      <c r="N75" s="753">
        <v>2212.12</v>
      </c>
    </row>
    <row r="76" spans="1:14" ht="14.4" customHeight="1" x14ac:dyDescent="0.3">
      <c r="A76" s="747" t="s">
        <v>576</v>
      </c>
      <c r="B76" s="748" t="s">
        <v>577</v>
      </c>
      <c r="C76" s="749" t="s">
        <v>592</v>
      </c>
      <c r="D76" s="750" t="s">
        <v>593</v>
      </c>
      <c r="E76" s="751">
        <v>50113001</v>
      </c>
      <c r="F76" s="750" t="s">
        <v>603</v>
      </c>
      <c r="G76" s="749" t="s">
        <v>604</v>
      </c>
      <c r="H76" s="749">
        <v>176578</v>
      </c>
      <c r="I76" s="749">
        <v>0</v>
      </c>
      <c r="J76" s="749" t="s">
        <v>735</v>
      </c>
      <c r="K76" s="749" t="s">
        <v>736</v>
      </c>
      <c r="L76" s="752">
        <v>34.454999999999998</v>
      </c>
      <c r="M76" s="752">
        <v>32</v>
      </c>
      <c r="N76" s="753">
        <v>1102.56</v>
      </c>
    </row>
    <row r="77" spans="1:14" ht="14.4" customHeight="1" x14ac:dyDescent="0.3">
      <c r="A77" s="747" t="s">
        <v>576</v>
      </c>
      <c r="B77" s="748" t="s">
        <v>577</v>
      </c>
      <c r="C77" s="749" t="s">
        <v>592</v>
      </c>
      <c r="D77" s="750" t="s">
        <v>593</v>
      </c>
      <c r="E77" s="751">
        <v>50113001</v>
      </c>
      <c r="F77" s="750" t="s">
        <v>603</v>
      </c>
      <c r="G77" s="749" t="s">
        <v>622</v>
      </c>
      <c r="H77" s="749">
        <v>100308</v>
      </c>
      <c r="I77" s="749">
        <v>100308</v>
      </c>
      <c r="J77" s="749" t="s">
        <v>737</v>
      </c>
      <c r="K77" s="749" t="s">
        <v>738</v>
      </c>
      <c r="L77" s="752">
        <v>64.78</v>
      </c>
      <c r="M77" s="752">
        <v>2</v>
      </c>
      <c r="N77" s="753">
        <v>129.56</v>
      </c>
    </row>
    <row r="78" spans="1:14" ht="14.4" customHeight="1" x14ac:dyDescent="0.3">
      <c r="A78" s="747" t="s">
        <v>576</v>
      </c>
      <c r="B78" s="748" t="s">
        <v>577</v>
      </c>
      <c r="C78" s="749" t="s">
        <v>592</v>
      </c>
      <c r="D78" s="750" t="s">
        <v>593</v>
      </c>
      <c r="E78" s="751">
        <v>50113001</v>
      </c>
      <c r="F78" s="750" t="s">
        <v>603</v>
      </c>
      <c r="G78" s="749" t="s">
        <v>604</v>
      </c>
      <c r="H78" s="749">
        <v>214355</v>
      </c>
      <c r="I78" s="749">
        <v>214355</v>
      </c>
      <c r="J78" s="749" t="s">
        <v>739</v>
      </c>
      <c r="K78" s="749" t="s">
        <v>740</v>
      </c>
      <c r="L78" s="752">
        <v>237.02333333333334</v>
      </c>
      <c r="M78" s="752">
        <v>3</v>
      </c>
      <c r="N78" s="753">
        <v>711.07</v>
      </c>
    </row>
    <row r="79" spans="1:14" ht="14.4" customHeight="1" x14ac:dyDescent="0.3">
      <c r="A79" s="747" t="s">
        <v>576</v>
      </c>
      <c r="B79" s="748" t="s">
        <v>577</v>
      </c>
      <c r="C79" s="749" t="s">
        <v>592</v>
      </c>
      <c r="D79" s="750" t="s">
        <v>593</v>
      </c>
      <c r="E79" s="751">
        <v>50113001</v>
      </c>
      <c r="F79" s="750" t="s">
        <v>603</v>
      </c>
      <c r="G79" s="749" t="s">
        <v>604</v>
      </c>
      <c r="H79" s="749">
        <v>216572</v>
      </c>
      <c r="I79" s="749">
        <v>216572</v>
      </c>
      <c r="J79" s="749" t="s">
        <v>741</v>
      </c>
      <c r="K79" s="749" t="s">
        <v>742</v>
      </c>
      <c r="L79" s="752">
        <v>36.281818181818188</v>
      </c>
      <c r="M79" s="752">
        <v>55</v>
      </c>
      <c r="N79" s="753">
        <v>1995.5000000000002</v>
      </c>
    </row>
    <row r="80" spans="1:14" ht="14.4" customHeight="1" x14ac:dyDescent="0.3">
      <c r="A80" s="747" t="s">
        <v>576</v>
      </c>
      <c r="B80" s="748" t="s">
        <v>577</v>
      </c>
      <c r="C80" s="749" t="s">
        <v>592</v>
      </c>
      <c r="D80" s="750" t="s">
        <v>593</v>
      </c>
      <c r="E80" s="751">
        <v>50113001</v>
      </c>
      <c r="F80" s="750" t="s">
        <v>603</v>
      </c>
      <c r="G80" s="749" t="s">
        <v>604</v>
      </c>
      <c r="H80" s="749">
        <v>51366</v>
      </c>
      <c r="I80" s="749">
        <v>51366</v>
      </c>
      <c r="J80" s="749" t="s">
        <v>743</v>
      </c>
      <c r="K80" s="749" t="s">
        <v>744</v>
      </c>
      <c r="L80" s="752">
        <v>171.6</v>
      </c>
      <c r="M80" s="752">
        <v>78</v>
      </c>
      <c r="N80" s="753">
        <v>13384.8</v>
      </c>
    </row>
    <row r="81" spans="1:14" ht="14.4" customHeight="1" x14ac:dyDescent="0.3">
      <c r="A81" s="747" t="s">
        <v>576</v>
      </c>
      <c r="B81" s="748" t="s">
        <v>577</v>
      </c>
      <c r="C81" s="749" t="s">
        <v>592</v>
      </c>
      <c r="D81" s="750" t="s">
        <v>593</v>
      </c>
      <c r="E81" s="751">
        <v>50113001</v>
      </c>
      <c r="F81" s="750" t="s">
        <v>603</v>
      </c>
      <c r="G81" s="749" t="s">
        <v>604</v>
      </c>
      <c r="H81" s="749">
        <v>51367</v>
      </c>
      <c r="I81" s="749">
        <v>51367</v>
      </c>
      <c r="J81" s="749" t="s">
        <v>743</v>
      </c>
      <c r="K81" s="749" t="s">
        <v>745</v>
      </c>
      <c r="L81" s="752">
        <v>92.95</v>
      </c>
      <c r="M81" s="752">
        <v>18</v>
      </c>
      <c r="N81" s="753">
        <v>1673.1000000000001</v>
      </c>
    </row>
    <row r="82" spans="1:14" ht="14.4" customHeight="1" x14ac:dyDescent="0.3">
      <c r="A82" s="747" t="s">
        <v>576</v>
      </c>
      <c r="B82" s="748" t="s">
        <v>577</v>
      </c>
      <c r="C82" s="749" t="s">
        <v>592</v>
      </c>
      <c r="D82" s="750" t="s">
        <v>593</v>
      </c>
      <c r="E82" s="751">
        <v>50113001</v>
      </c>
      <c r="F82" s="750" t="s">
        <v>603</v>
      </c>
      <c r="G82" s="749" t="s">
        <v>604</v>
      </c>
      <c r="H82" s="749">
        <v>51383</v>
      </c>
      <c r="I82" s="749">
        <v>51383</v>
      </c>
      <c r="J82" s="749" t="s">
        <v>743</v>
      </c>
      <c r="K82" s="749" t="s">
        <v>746</v>
      </c>
      <c r="L82" s="752">
        <v>93.5</v>
      </c>
      <c r="M82" s="752">
        <v>30</v>
      </c>
      <c r="N82" s="753">
        <v>2805</v>
      </c>
    </row>
    <row r="83" spans="1:14" ht="14.4" customHeight="1" x14ac:dyDescent="0.3">
      <c r="A83" s="747" t="s">
        <v>576</v>
      </c>
      <c r="B83" s="748" t="s">
        <v>577</v>
      </c>
      <c r="C83" s="749" t="s">
        <v>592</v>
      </c>
      <c r="D83" s="750" t="s">
        <v>593</v>
      </c>
      <c r="E83" s="751">
        <v>50113001</v>
      </c>
      <c r="F83" s="750" t="s">
        <v>603</v>
      </c>
      <c r="G83" s="749" t="s">
        <v>604</v>
      </c>
      <c r="H83" s="749">
        <v>51384</v>
      </c>
      <c r="I83" s="749">
        <v>51384</v>
      </c>
      <c r="J83" s="749" t="s">
        <v>743</v>
      </c>
      <c r="K83" s="749" t="s">
        <v>747</v>
      </c>
      <c r="L83" s="752">
        <v>192.50000000000003</v>
      </c>
      <c r="M83" s="752">
        <v>16</v>
      </c>
      <c r="N83" s="753">
        <v>3080.0000000000005</v>
      </c>
    </row>
    <row r="84" spans="1:14" ht="14.4" customHeight="1" x14ac:dyDescent="0.3">
      <c r="A84" s="747" t="s">
        <v>576</v>
      </c>
      <c r="B84" s="748" t="s">
        <v>577</v>
      </c>
      <c r="C84" s="749" t="s">
        <v>592</v>
      </c>
      <c r="D84" s="750" t="s">
        <v>593</v>
      </c>
      <c r="E84" s="751">
        <v>50113001</v>
      </c>
      <c r="F84" s="750" t="s">
        <v>603</v>
      </c>
      <c r="G84" s="749" t="s">
        <v>604</v>
      </c>
      <c r="H84" s="749">
        <v>151365</v>
      </c>
      <c r="I84" s="749">
        <v>51365</v>
      </c>
      <c r="J84" s="749" t="s">
        <v>748</v>
      </c>
      <c r="K84" s="749" t="s">
        <v>749</v>
      </c>
      <c r="L84" s="752">
        <v>8.5800071406087781</v>
      </c>
      <c r="M84" s="752">
        <v>9</v>
      </c>
      <c r="N84" s="753">
        <v>77.22006426547901</v>
      </c>
    </row>
    <row r="85" spans="1:14" ht="14.4" customHeight="1" x14ac:dyDescent="0.3">
      <c r="A85" s="747" t="s">
        <v>576</v>
      </c>
      <c r="B85" s="748" t="s">
        <v>577</v>
      </c>
      <c r="C85" s="749" t="s">
        <v>592</v>
      </c>
      <c r="D85" s="750" t="s">
        <v>593</v>
      </c>
      <c r="E85" s="751">
        <v>50113001</v>
      </c>
      <c r="F85" s="750" t="s">
        <v>603</v>
      </c>
      <c r="G85" s="749" t="s">
        <v>604</v>
      </c>
      <c r="H85" s="749">
        <v>132082</v>
      </c>
      <c r="I85" s="749">
        <v>32082</v>
      </c>
      <c r="J85" s="749" t="s">
        <v>750</v>
      </c>
      <c r="K85" s="749" t="s">
        <v>751</v>
      </c>
      <c r="L85" s="752">
        <v>82.127252294495861</v>
      </c>
      <c r="M85" s="752">
        <v>8</v>
      </c>
      <c r="N85" s="753">
        <v>657.01801835596689</v>
      </c>
    </row>
    <row r="86" spans="1:14" ht="14.4" customHeight="1" x14ac:dyDescent="0.3">
      <c r="A86" s="747" t="s">
        <v>576</v>
      </c>
      <c r="B86" s="748" t="s">
        <v>577</v>
      </c>
      <c r="C86" s="749" t="s">
        <v>592</v>
      </c>
      <c r="D86" s="750" t="s">
        <v>593</v>
      </c>
      <c r="E86" s="751">
        <v>50113001</v>
      </c>
      <c r="F86" s="750" t="s">
        <v>603</v>
      </c>
      <c r="G86" s="749" t="s">
        <v>604</v>
      </c>
      <c r="H86" s="749">
        <v>193724</v>
      </c>
      <c r="I86" s="749">
        <v>93724</v>
      </c>
      <c r="J86" s="749" t="s">
        <v>752</v>
      </c>
      <c r="K86" s="749" t="s">
        <v>753</v>
      </c>
      <c r="L86" s="752">
        <v>68.325555555555567</v>
      </c>
      <c r="M86" s="752">
        <v>9</v>
      </c>
      <c r="N86" s="753">
        <v>614.93000000000006</v>
      </c>
    </row>
    <row r="87" spans="1:14" ht="14.4" customHeight="1" x14ac:dyDescent="0.3">
      <c r="A87" s="747" t="s">
        <v>576</v>
      </c>
      <c r="B87" s="748" t="s">
        <v>577</v>
      </c>
      <c r="C87" s="749" t="s">
        <v>592</v>
      </c>
      <c r="D87" s="750" t="s">
        <v>593</v>
      </c>
      <c r="E87" s="751">
        <v>50113001</v>
      </c>
      <c r="F87" s="750" t="s">
        <v>603</v>
      </c>
      <c r="G87" s="749" t="s">
        <v>604</v>
      </c>
      <c r="H87" s="749">
        <v>397412</v>
      </c>
      <c r="I87" s="749">
        <v>0</v>
      </c>
      <c r="J87" s="749" t="s">
        <v>754</v>
      </c>
      <c r="K87" s="749" t="s">
        <v>755</v>
      </c>
      <c r="L87" s="752">
        <v>206.9899222877533</v>
      </c>
      <c r="M87" s="752">
        <v>22</v>
      </c>
      <c r="N87" s="753">
        <v>4553.7782903305724</v>
      </c>
    </row>
    <row r="88" spans="1:14" ht="14.4" customHeight="1" x14ac:dyDescent="0.3">
      <c r="A88" s="747" t="s">
        <v>576</v>
      </c>
      <c r="B88" s="748" t="s">
        <v>577</v>
      </c>
      <c r="C88" s="749" t="s">
        <v>592</v>
      </c>
      <c r="D88" s="750" t="s">
        <v>593</v>
      </c>
      <c r="E88" s="751">
        <v>50113001</v>
      </c>
      <c r="F88" s="750" t="s">
        <v>603</v>
      </c>
      <c r="G88" s="749" t="s">
        <v>604</v>
      </c>
      <c r="H88" s="749">
        <v>501075</v>
      </c>
      <c r="I88" s="749">
        <v>0</v>
      </c>
      <c r="J88" s="749" t="s">
        <v>756</v>
      </c>
      <c r="K88" s="749" t="s">
        <v>757</v>
      </c>
      <c r="L88" s="752">
        <v>95.8</v>
      </c>
      <c r="M88" s="752">
        <v>108</v>
      </c>
      <c r="N88" s="753">
        <v>10346.4</v>
      </c>
    </row>
    <row r="89" spans="1:14" ht="14.4" customHeight="1" x14ac:dyDescent="0.3">
      <c r="A89" s="747" t="s">
        <v>576</v>
      </c>
      <c r="B89" s="748" t="s">
        <v>577</v>
      </c>
      <c r="C89" s="749" t="s">
        <v>592</v>
      </c>
      <c r="D89" s="750" t="s">
        <v>593</v>
      </c>
      <c r="E89" s="751">
        <v>50113001</v>
      </c>
      <c r="F89" s="750" t="s">
        <v>603</v>
      </c>
      <c r="G89" s="749" t="s">
        <v>604</v>
      </c>
      <c r="H89" s="749">
        <v>100802</v>
      </c>
      <c r="I89" s="749">
        <v>0</v>
      </c>
      <c r="J89" s="749" t="s">
        <v>758</v>
      </c>
      <c r="K89" s="749" t="s">
        <v>759</v>
      </c>
      <c r="L89" s="752">
        <v>101.7962942378031</v>
      </c>
      <c r="M89" s="752">
        <v>1</v>
      </c>
      <c r="N89" s="753">
        <v>101.7962942378031</v>
      </c>
    </row>
    <row r="90" spans="1:14" ht="14.4" customHeight="1" x14ac:dyDescent="0.3">
      <c r="A90" s="747" t="s">
        <v>576</v>
      </c>
      <c r="B90" s="748" t="s">
        <v>577</v>
      </c>
      <c r="C90" s="749" t="s">
        <v>592</v>
      </c>
      <c r="D90" s="750" t="s">
        <v>593</v>
      </c>
      <c r="E90" s="751">
        <v>50113001</v>
      </c>
      <c r="F90" s="750" t="s">
        <v>603</v>
      </c>
      <c r="G90" s="749" t="s">
        <v>604</v>
      </c>
      <c r="H90" s="749">
        <v>134824</v>
      </c>
      <c r="I90" s="749">
        <v>134824</v>
      </c>
      <c r="J90" s="749" t="s">
        <v>760</v>
      </c>
      <c r="K90" s="749" t="s">
        <v>761</v>
      </c>
      <c r="L90" s="752">
        <v>199.98</v>
      </c>
      <c r="M90" s="752">
        <v>80</v>
      </c>
      <c r="N90" s="753">
        <v>15998.4</v>
      </c>
    </row>
    <row r="91" spans="1:14" ht="14.4" customHeight="1" x14ac:dyDescent="0.3">
      <c r="A91" s="747" t="s">
        <v>576</v>
      </c>
      <c r="B91" s="748" t="s">
        <v>577</v>
      </c>
      <c r="C91" s="749" t="s">
        <v>592</v>
      </c>
      <c r="D91" s="750" t="s">
        <v>593</v>
      </c>
      <c r="E91" s="751">
        <v>50113001</v>
      </c>
      <c r="F91" s="750" t="s">
        <v>603</v>
      </c>
      <c r="G91" s="749" t="s">
        <v>604</v>
      </c>
      <c r="H91" s="749">
        <v>117189</v>
      </c>
      <c r="I91" s="749">
        <v>17189</v>
      </c>
      <c r="J91" s="749" t="s">
        <v>762</v>
      </c>
      <c r="K91" s="749" t="s">
        <v>763</v>
      </c>
      <c r="L91" s="752">
        <v>55.874999999999986</v>
      </c>
      <c r="M91" s="752">
        <v>2</v>
      </c>
      <c r="N91" s="753">
        <v>111.74999999999997</v>
      </c>
    </row>
    <row r="92" spans="1:14" ht="14.4" customHeight="1" x14ac:dyDescent="0.3">
      <c r="A92" s="747" t="s">
        <v>576</v>
      </c>
      <c r="B92" s="748" t="s">
        <v>577</v>
      </c>
      <c r="C92" s="749" t="s">
        <v>592</v>
      </c>
      <c r="D92" s="750" t="s">
        <v>593</v>
      </c>
      <c r="E92" s="751">
        <v>50113001</v>
      </c>
      <c r="F92" s="750" t="s">
        <v>603</v>
      </c>
      <c r="G92" s="749" t="s">
        <v>604</v>
      </c>
      <c r="H92" s="749">
        <v>102486</v>
      </c>
      <c r="I92" s="749">
        <v>2486</v>
      </c>
      <c r="J92" s="749" t="s">
        <v>764</v>
      </c>
      <c r="K92" s="749" t="s">
        <v>765</v>
      </c>
      <c r="L92" s="752">
        <v>123.10428571428574</v>
      </c>
      <c r="M92" s="752">
        <v>7</v>
      </c>
      <c r="N92" s="753">
        <v>861.73000000000013</v>
      </c>
    </row>
    <row r="93" spans="1:14" ht="14.4" customHeight="1" x14ac:dyDescent="0.3">
      <c r="A93" s="747" t="s">
        <v>576</v>
      </c>
      <c r="B93" s="748" t="s">
        <v>577</v>
      </c>
      <c r="C93" s="749" t="s">
        <v>592</v>
      </c>
      <c r="D93" s="750" t="s">
        <v>593</v>
      </c>
      <c r="E93" s="751">
        <v>50113001</v>
      </c>
      <c r="F93" s="750" t="s">
        <v>603</v>
      </c>
      <c r="G93" s="749" t="s">
        <v>604</v>
      </c>
      <c r="H93" s="749">
        <v>100489</v>
      </c>
      <c r="I93" s="749">
        <v>489</v>
      </c>
      <c r="J93" s="749" t="s">
        <v>766</v>
      </c>
      <c r="K93" s="749" t="s">
        <v>767</v>
      </c>
      <c r="L93" s="752">
        <v>47.34</v>
      </c>
      <c r="M93" s="752">
        <v>1</v>
      </c>
      <c r="N93" s="753">
        <v>47.34</v>
      </c>
    </row>
    <row r="94" spans="1:14" ht="14.4" customHeight="1" x14ac:dyDescent="0.3">
      <c r="A94" s="747" t="s">
        <v>576</v>
      </c>
      <c r="B94" s="748" t="s">
        <v>577</v>
      </c>
      <c r="C94" s="749" t="s">
        <v>592</v>
      </c>
      <c r="D94" s="750" t="s">
        <v>593</v>
      </c>
      <c r="E94" s="751">
        <v>50113001</v>
      </c>
      <c r="F94" s="750" t="s">
        <v>603</v>
      </c>
      <c r="G94" s="749" t="s">
        <v>604</v>
      </c>
      <c r="H94" s="749">
        <v>100720</v>
      </c>
      <c r="I94" s="749">
        <v>720</v>
      </c>
      <c r="J94" s="749" t="s">
        <v>766</v>
      </c>
      <c r="K94" s="749" t="s">
        <v>768</v>
      </c>
      <c r="L94" s="752">
        <v>78.63</v>
      </c>
      <c r="M94" s="752">
        <v>3</v>
      </c>
      <c r="N94" s="753">
        <v>235.89</v>
      </c>
    </row>
    <row r="95" spans="1:14" ht="14.4" customHeight="1" x14ac:dyDescent="0.3">
      <c r="A95" s="747" t="s">
        <v>576</v>
      </c>
      <c r="B95" s="748" t="s">
        <v>577</v>
      </c>
      <c r="C95" s="749" t="s">
        <v>592</v>
      </c>
      <c r="D95" s="750" t="s">
        <v>593</v>
      </c>
      <c r="E95" s="751">
        <v>50113001</v>
      </c>
      <c r="F95" s="750" t="s">
        <v>603</v>
      </c>
      <c r="G95" s="749" t="s">
        <v>622</v>
      </c>
      <c r="H95" s="749">
        <v>169623</v>
      </c>
      <c r="I95" s="749">
        <v>169623</v>
      </c>
      <c r="J95" s="749" t="s">
        <v>769</v>
      </c>
      <c r="K95" s="749" t="s">
        <v>770</v>
      </c>
      <c r="L95" s="752">
        <v>32.97999999999999</v>
      </c>
      <c r="M95" s="752">
        <v>1</v>
      </c>
      <c r="N95" s="753">
        <v>32.97999999999999</v>
      </c>
    </row>
    <row r="96" spans="1:14" ht="14.4" customHeight="1" x14ac:dyDescent="0.3">
      <c r="A96" s="747" t="s">
        <v>576</v>
      </c>
      <c r="B96" s="748" t="s">
        <v>577</v>
      </c>
      <c r="C96" s="749" t="s">
        <v>592</v>
      </c>
      <c r="D96" s="750" t="s">
        <v>593</v>
      </c>
      <c r="E96" s="751">
        <v>50113001</v>
      </c>
      <c r="F96" s="750" t="s">
        <v>603</v>
      </c>
      <c r="G96" s="749" t="s">
        <v>604</v>
      </c>
      <c r="H96" s="749">
        <v>930444</v>
      </c>
      <c r="I96" s="749">
        <v>0</v>
      </c>
      <c r="J96" s="749" t="s">
        <v>771</v>
      </c>
      <c r="K96" s="749" t="s">
        <v>578</v>
      </c>
      <c r="L96" s="752">
        <v>39.514066082960007</v>
      </c>
      <c r="M96" s="752">
        <v>9</v>
      </c>
      <c r="N96" s="753">
        <v>355.62659474664008</v>
      </c>
    </row>
    <row r="97" spans="1:14" ht="14.4" customHeight="1" x14ac:dyDescent="0.3">
      <c r="A97" s="747" t="s">
        <v>576</v>
      </c>
      <c r="B97" s="748" t="s">
        <v>577</v>
      </c>
      <c r="C97" s="749" t="s">
        <v>592</v>
      </c>
      <c r="D97" s="750" t="s">
        <v>593</v>
      </c>
      <c r="E97" s="751">
        <v>50113001</v>
      </c>
      <c r="F97" s="750" t="s">
        <v>603</v>
      </c>
      <c r="G97" s="749" t="s">
        <v>604</v>
      </c>
      <c r="H97" s="749">
        <v>921281</v>
      </c>
      <c r="I97" s="749">
        <v>0</v>
      </c>
      <c r="J97" s="749" t="s">
        <v>772</v>
      </c>
      <c r="K97" s="749" t="s">
        <v>578</v>
      </c>
      <c r="L97" s="752">
        <v>75.293538153928182</v>
      </c>
      <c r="M97" s="752">
        <v>3</v>
      </c>
      <c r="N97" s="753">
        <v>225.88061446178455</v>
      </c>
    </row>
    <row r="98" spans="1:14" ht="14.4" customHeight="1" x14ac:dyDescent="0.3">
      <c r="A98" s="747" t="s">
        <v>576</v>
      </c>
      <c r="B98" s="748" t="s">
        <v>577</v>
      </c>
      <c r="C98" s="749" t="s">
        <v>592</v>
      </c>
      <c r="D98" s="750" t="s">
        <v>593</v>
      </c>
      <c r="E98" s="751">
        <v>50113001</v>
      </c>
      <c r="F98" s="750" t="s">
        <v>603</v>
      </c>
      <c r="G98" s="749" t="s">
        <v>604</v>
      </c>
      <c r="H98" s="749">
        <v>500326</v>
      </c>
      <c r="I98" s="749">
        <v>1000</v>
      </c>
      <c r="J98" s="749" t="s">
        <v>773</v>
      </c>
      <c r="K98" s="749" t="s">
        <v>578</v>
      </c>
      <c r="L98" s="752">
        <v>140.68193153819223</v>
      </c>
      <c r="M98" s="752">
        <v>1</v>
      </c>
      <c r="N98" s="753">
        <v>140.68193153819223</v>
      </c>
    </row>
    <row r="99" spans="1:14" ht="14.4" customHeight="1" x14ac:dyDescent="0.3">
      <c r="A99" s="747" t="s">
        <v>576</v>
      </c>
      <c r="B99" s="748" t="s">
        <v>577</v>
      </c>
      <c r="C99" s="749" t="s">
        <v>592</v>
      </c>
      <c r="D99" s="750" t="s">
        <v>593</v>
      </c>
      <c r="E99" s="751">
        <v>50113001</v>
      </c>
      <c r="F99" s="750" t="s">
        <v>603</v>
      </c>
      <c r="G99" s="749" t="s">
        <v>604</v>
      </c>
      <c r="H99" s="749">
        <v>500980</v>
      </c>
      <c r="I99" s="749">
        <v>0</v>
      </c>
      <c r="J99" s="749" t="s">
        <v>774</v>
      </c>
      <c r="K99" s="749" t="s">
        <v>578</v>
      </c>
      <c r="L99" s="752">
        <v>302.37080234427475</v>
      </c>
      <c r="M99" s="752">
        <v>1</v>
      </c>
      <c r="N99" s="753">
        <v>302.37080234427475</v>
      </c>
    </row>
    <row r="100" spans="1:14" ht="14.4" customHeight="1" x14ac:dyDescent="0.3">
      <c r="A100" s="747" t="s">
        <v>576</v>
      </c>
      <c r="B100" s="748" t="s">
        <v>577</v>
      </c>
      <c r="C100" s="749" t="s">
        <v>592</v>
      </c>
      <c r="D100" s="750" t="s">
        <v>593</v>
      </c>
      <c r="E100" s="751">
        <v>50113001</v>
      </c>
      <c r="F100" s="750" t="s">
        <v>603</v>
      </c>
      <c r="G100" s="749" t="s">
        <v>604</v>
      </c>
      <c r="H100" s="749">
        <v>930127</v>
      </c>
      <c r="I100" s="749">
        <v>0</v>
      </c>
      <c r="J100" s="749" t="s">
        <v>775</v>
      </c>
      <c r="K100" s="749" t="s">
        <v>578</v>
      </c>
      <c r="L100" s="752">
        <v>181.58079734406155</v>
      </c>
      <c r="M100" s="752">
        <v>2</v>
      </c>
      <c r="N100" s="753">
        <v>363.1615946881231</v>
      </c>
    </row>
    <row r="101" spans="1:14" ht="14.4" customHeight="1" x14ac:dyDescent="0.3">
      <c r="A101" s="747" t="s">
        <v>576</v>
      </c>
      <c r="B101" s="748" t="s">
        <v>577</v>
      </c>
      <c r="C101" s="749" t="s">
        <v>592</v>
      </c>
      <c r="D101" s="750" t="s">
        <v>593</v>
      </c>
      <c r="E101" s="751">
        <v>50113001</v>
      </c>
      <c r="F101" s="750" t="s">
        <v>603</v>
      </c>
      <c r="G101" s="749" t="s">
        <v>604</v>
      </c>
      <c r="H101" s="749">
        <v>500979</v>
      </c>
      <c r="I101" s="749">
        <v>0</v>
      </c>
      <c r="J101" s="749" t="s">
        <v>776</v>
      </c>
      <c r="K101" s="749" t="s">
        <v>578</v>
      </c>
      <c r="L101" s="752">
        <v>54.424800000000005</v>
      </c>
      <c r="M101" s="752">
        <v>1</v>
      </c>
      <c r="N101" s="753">
        <v>54.424800000000005</v>
      </c>
    </row>
    <row r="102" spans="1:14" ht="14.4" customHeight="1" x14ac:dyDescent="0.3">
      <c r="A102" s="747" t="s">
        <v>576</v>
      </c>
      <c r="B102" s="748" t="s">
        <v>577</v>
      </c>
      <c r="C102" s="749" t="s">
        <v>592</v>
      </c>
      <c r="D102" s="750" t="s">
        <v>593</v>
      </c>
      <c r="E102" s="751">
        <v>50113001</v>
      </c>
      <c r="F102" s="750" t="s">
        <v>603</v>
      </c>
      <c r="G102" s="749" t="s">
        <v>604</v>
      </c>
      <c r="H102" s="749">
        <v>920356</v>
      </c>
      <c r="I102" s="749">
        <v>0</v>
      </c>
      <c r="J102" s="749" t="s">
        <v>777</v>
      </c>
      <c r="K102" s="749" t="s">
        <v>578</v>
      </c>
      <c r="L102" s="752">
        <v>84.658507678134114</v>
      </c>
      <c r="M102" s="752">
        <v>1</v>
      </c>
      <c r="N102" s="753">
        <v>84.658507678134114</v>
      </c>
    </row>
    <row r="103" spans="1:14" ht="14.4" customHeight="1" x14ac:dyDescent="0.3">
      <c r="A103" s="747" t="s">
        <v>576</v>
      </c>
      <c r="B103" s="748" t="s">
        <v>577</v>
      </c>
      <c r="C103" s="749" t="s">
        <v>592</v>
      </c>
      <c r="D103" s="750" t="s">
        <v>593</v>
      </c>
      <c r="E103" s="751">
        <v>50113001</v>
      </c>
      <c r="F103" s="750" t="s">
        <v>603</v>
      </c>
      <c r="G103" s="749" t="s">
        <v>604</v>
      </c>
      <c r="H103" s="749">
        <v>900012</v>
      </c>
      <c r="I103" s="749">
        <v>0</v>
      </c>
      <c r="J103" s="749" t="s">
        <v>778</v>
      </c>
      <c r="K103" s="749" t="s">
        <v>578</v>
      </c>
      <c r="L103" s="752">
        <v>77.871921899242864</v>
      </c>
      <c r="M103" s="752">
        <v>2</v>
      </c>
      <c r="N103" s="753">
        <v>155.74384379848573</v>
      </c>
    </row>
    <row r="104" spans="1:14" ht="14.4" customHeight="1" x14ac:dyDescent="0.3">
      <c r="A104" s="747" t="s">
        <v>576</v>
      </c>
      <c r="B104" s="748" t="s">
        <v>577</v>
      </c>
      <c r="C104" s="749" t="s">
        <v>592</v>
      </c>
      <c r="D104" s="750" t="s">
        <v>593</v>
      </c>
      <c r="E104" s="751">
        <v>50113001</v>
      </c>
      <c r="F104" s="750" t="s">
        <v>603</v>
      </c>
      <c r="G104" s="749" t="s">
        <v>604</v>
      </c>
      <c r="H104" s="749">
        <v>930115</v>
      </c>
      <c r="I104" s="749">
        <v>0</v>
      </c>
      <c r="J104" s="749" t="s">
        <v>779</v>
      </c>
      <c r="K104" s="749" t="s">
        <v>578</v>
      </c>
      <c r="L104" s="752">
        <v>194.78787603418237</v>
      </c>
      <c r="M104" s="752">
        <v>1</v>
      </c>
      <c r="N104" s="753">
        <v>194.78787603418237</v>
      </c>
    </row>
    <row r="105" spans="1:14" ht="14.4" customHeight="1" x14ac:dyDescent="0.3">
      <c r="A105" s="747" t="s">
        <v>576</v>
      </c>
      <c r="B105" s="748" t="s">
        <v>577</v>
      </c>
      <c r="C105" s="749" t="s">
        <v>592</v>
      </c>
      <c r="D105" s="750" t="s">
        <v>593</v>
      </c>
      <c r="E105" s="751">
        <v>50113001</v>
      </c>
      <c r="F105" s="750" t="s">
        <v>603</v>
      </c>
      <c r="G105" s="749" t="s">
        <v>604</v>
      </c>
      <c r="H105" s="749">
        <v>921135</v>
      </c>
      <c r="I105" s="749">
        <v>0</v>
      </c>
      <c r="J105" s="749" t="s">
        <v>780</v>
      </c>
      <c r="K105" s="749" t="s">
        <v>781</v>
      </c>
      <c r="L105" s="752">
        <v>218.59759904260733</v>
      </c>
      <c r="M105" s="752">
        <v>1</v>
      </c>
      <c r="N105" s="753">
        <v>218.59759904260733</v>
      </c>
    </row>
    <row r="106" spans="1:14" ht="14.4" customHeight="1" x14ac:dyDescent="0.3">
      <c r="A106" s="747" t="s">
        <v>576</v>
      </c>
      <c r="B106" s="748" t="s">
        <v>577</v>
      </c>
      <c r="C106" s="749" t="s">
        <v>592</v>
      </c>
      <c r="D106" s="750" t="s">
        <v>593</v>
      </c>
      <c r="E106" s="751">
        <v>50113001</v>
      </c>
      <c r="F106" s="750" t="s">
        <v>603</v>
      </c>
      <c r="G106" s="749" t="s">
        <v>604</v>
      </c>
      <c r="H106" s="749">
        <v>900873</v>
      </c>
      <c r="I106" s="749">
        <v>0</v>
      </c>
      <c r="J106" s="749" t="s">
        <v>782</v>
      </c>
      <c r="K106" s="749" t="s">
        <v>578</v>
      </c>
      <c r="L106" s="752">
        <v>54.706500351609137</v>
      </c>
      <c r="M106" s="752">
        <v>1</v>
      </c>
      <c r="N106" s="753">
        <v>54.706500351609137</v>
      </c>
    </row>
    <row r="107" spans="1:14" ht="14.4" customHeight="1" x14ac:dyDescent="0.3">
      <c r="A107" s="747" t="s">
        <v>576</v>
      </c>
      <c r="B107" s="748" t="s">
        <v>577</v>
      </c>
      <c r="C107" s="749" t="s">
        <v>592</v>
      </c>
      <c r="D107" s="750" t="s">
        <v>593</v>
      </c>
      <c r="E107" s="751">
        <v>50113001</v>
      </c>
      <c r="F107" s="750" t="s">
        <v>603</v>
      </c>
      <c r="G107" s="749" t="s">
        <v>604</v>
      </c>
      <c r="H107" s="749">
        <v>990947</v>
      </c>
      <c r="I107" s="749">
        <v>0</v>
      </c>
      <c r="J107" s="749" t="s">
        <v>783</v>
      </c>
      <c r="K107" s="749" t="s">
        <v>578</v>
      </c>
      <c r="L107" s="752">
        <v>1373.76</v>
      </c>
      <c r="M107" s="752">
        <v>4</v>
      </c>
      <c r="N107" s="753">
        <v>5495.04</v>
      </c>
    </row>
    <row r="108" spans="1:14" ht="14.4" customHeight="1" x14ac:dyDescent="0.3">
      <c r="A108" s="747" t="s">
        <v>576</v>
      </c>
      <c r="B108" s="748" t="s">
        <v>577</v>
      </c>
      <c r="C108" s="749" t="s">
        <v>592</v>
      </c>
      <c r="D108" s="750" t="s">
        <v>593</v>
      </c>
      <c r="E108" s="751">
        <v>50113001</v>
      </c>
      <c r="F108" s="750" t="s">
        <v>603</v>
      </c>
      <c r="G108" s="749" t="s">
        <v>604</v>
      </c>
      <c r="H108" s="749">
        <v>840220</v>
      </c>
      <c r="I108" s="749">
        <v>0</v>
      </c>
      <c r="J108" s="749" t="s">
        <v>784</v>
      </c>
      <c r="K108" s="749" t="s">
        <v>578</v>
      </c>
      <c r="L108" s="752">
        <v>214.5</v>
      </c>
      <c r="M108" s="752">
        <v>1</v>
      </c>
      <c r="N108" s="753">
        <v>214.5</v>
      </c>
    </row>
    <row r="109" spans="1:14" ht="14.4" customHeight="1" x14ac:dyDescent="0.3">
      <c r="A109" s="747" t="s">
        <v>576</v>
      </c>
      <c r="B109" s="748" t="s">
        <v>577</v>
      </c>
      <c r="C109" s="749" t="s">
        <v>592</v>
      </c>
      <c r="D109" s="750" t="s">
        <v>593</v>
      </c>
      <c r="E109" s="751">
        <v>50113001</v>
      </c>
      <c r="F109" s="750" t="s">
        <v>603</v>
      </c>
      <c r="G109" s="749" t="s">
        <v>604</v>
      </c>
      <c r="H109" s="749">
        <v>188219</v>
      </c>
      <c r="I109" s="749">
        <v>88219</v>
      </c>
      <c r="J109" s="749" t="s">
        <v>785</v>
      </c>
      <c r="K109" s="749" t="s">
        <v>786</v>
      </c>
      <c r="L109" s="752">
        <v>141.47999999999999</v>
      </c>
      <c r="M109" s="752">
        <v>6</v>
      </c>
      <c r="N109" s="753">
        <v>848.88</v>
      </c>
    </row>
    <row r="110" spans="1:14" ht="14.4" customHeight="1" x14ac:dyDescent="0.3">
      <c r="A110" s="747" t="s">
        <v>576</v>
      </c>
      <c r="B110" s="748" t="s">
        <v>577</v>
      </c>
      <c r="C110" s="749" t="s">
        <v>592</v>
      </c>
      <c r="D110" s="750" t="s">
        <v>593</v>
      </c>
      <c r="E110" s="751">
        <v>50113001</v>
      </c>
      <c r="F110" s="750" t="s">
        <v>603</v>
      </c>
      <c r="G110" s="749" t="s">
        <v>604</v>
      </c>
      <c r="H110" s="749">
        <v>110151</v>
      </c>
      <c r="I110" s="749">
        <v>10151</v>
      </c>
      <c r="J110" s="749" t="s">
        <v>787</v>
      </c>
      <c r="K110" s="749" t="s">
        <v>788</v>
      </c>
      <c r="L110" s="752">
        <v>66.235000000000014</v>
      </c>
      <c r="M110" s="752">
        <v>2</v>
      </c>
      <c r="N110" s="753">
        <v>132.47000000000003</v>
      </c>
    </row>
    <row r="111" spans="1:14" ht="14.4" customHeight="1" x14ac:dyDescent="0.3">
      <c r="A111" s="747" t="s">
        <v>576</v>
      </c>
      <c r="B111" s="748" t="s">
        <v>577</v>
      </c>
      <c r="C111" s="749" t="s">
        <v>592</v>
      </c>
      <c r="D111" s="750" t="s">
        <v>593</v>
      </c>
      <c r="E111" s="751">
        <v>50113001</v>
      </c>
      <c r="F111" s="750" t="s">
        <v>603</v>
      </c>
      <c r="G111" s="749" t="s">
        <v>604</v>
      </c>
      <c r="H111" s="749">
        <v>192853</v>
      </c>
      <c r="I111" s="749">
        <v>192853</v>
      </c>
      <c r="J111" s="749" t="s">
        <v>787</v>
      </c>
      <c r="K111" s="749" t="s">
        <v>789</v>
      </c>
      <c r="L111" s="752">
        <v>107.42000000000002</v>
      </c>
      <c r="M111" s="752">
        <v>6</v>
      </c>
      <c r="N111" s="753">
        <v>644.5200000000001</v>
      </c>
    </row>
    <row r="112" spans="1:14" ht="14.4" customHeight="1" x14ac:dyDescent="0.3">
      <c r="A112" s="747" t="s">
        <v>576</v>
      </c>
      <c r="B112" s="748" t="s">
        <v>577</v>
      </c>
      <c r="C112" s="749" t="s">
        <v>592</v>
      </c>
      <c r="D112" s="750" t="s">
        <v>593</v>
      </c>
      <c r="E112" s="751">
        <v>50113001</v>
      </c>
      <c r="F112" s="750" t="s">
        <v>603</v>
      </c>
      <c r="G112" s="749" t="s">
        <v>604</v>
      </c>
      <c r="H112" s="749">
        <v>196635</v>
      </c>
      <c r="I112" s="749">
        <v>96635</v>
      </c>
      <c r="J112" s="749" t="s">
        <v>790</v>
      </c>
      <c r="K112" s="749" t="s">
        <v>791</v>
      </c>
      <c r="L112" s="752">
        <v>111.60000000000007</v>
      </c>
      <c r="M112" s="752">
        <v>1</v>
      </c>
      <c r="N112" s="753">
        <v>111.60000000000007</v>
      </c>
    </row>
    <row r="113" spans="1:14" ht="14.4" customHeight="1" x14ac:dyDescent="0.3">
      <c r="A113" s="747" t="s">
        <v>576</v>
      </c>
      <c r="B113" s="748" t="s">
        <v>577</v>
      </c>
      <c r="C113" s="749" t="s">
        <v>592</v>
      </c>
      <c r="D113" s="750" t="s">
        <v>593</v>
      </c>
      <c r="E113" s="751">
        <v>50113001</v>
      </c>
      <c r="F113" s="750" t="s">
        <v>603</v>
      </c>
      <c r="G113" s="749" t="s">
        <v>604</v>
      </c>
      <c r="H113" s="749">
        <v>117992</v>
      </c>
      <c r="I113" s="749">
        <v>17992</v>
      </c>
      <c r="J113" s="749" t="s">
        <v>792</v>
      </c>
      <c r="K113" s="749" t="s">
        <v>793</v>
      </c>
      <c r="L113" s="752">
        <v>94.268571428571406</v>
      </c>
      <c r="M113" s="752">
        <v>7</v>
      </c>
      <c r="N113" s="753">
        <v>659.87999999999988</v>
      </c>
    </row>
    <row r="114" spans="1:14" ht="14.4" customHeight="1" x14ac:dyDescent="0.3">
      <c r="A114" s="747" t="s">
        <v>576</v>
      </c>
      <c r="B114" s="748" t="s">
        <v>577</v>
      </c>
      <c r="C114" s="749" t="s">
        <v>592</v>
      </c>
      <c r="D114" s="750" t="s">
        <v>593</v>
      </c>
      <c r="E114" s="751">
        <v>50113001</v>
      </c>
      <c r="F114" s="750" t="s">
        <v>603</v>
      </c>
      <c r="G114" s="749" t="s">
        <v>604</v>
      </c>
      <c r="H114" s="749">
        <v>846813</v>
      </c>
      <c r="I114" s="749">
        <v>137120</v>
      </c>
      <c r="J114" s="749" t="s">
        <v>794</v>
      </c>
      <c r="K114" s="749" t="s">
        <v>795</v>
      </c>
      <c r="L114" s="752">
        <v>71.47</v>
      </c>
      <c r="M114" s="752">
        <v>1</v>
      </c>
      <c r="N114" s="753">
        <v>71.47</v>
      </c>
    </row>
    <row r="115" spans="1:14" ht="14.4" customHeight="1" x14ac:dyDescent="0.3">
      <c r="A115" s="747" t="s">
        <v>576</v>
      </c>
      <c r="B115" s="748" t="s">
        <v>577</v>
      </c>
      <c r="C115" s="749" t="s">
        <v>592</v>
      </c>
      <c r="D115" s="750" t="s">
        <v>593</v>
      </c>
      <c r="E115" s="751">
        <v>50113001</v>
      </c>
      <c r="F115" s="750" t="s">
        <v>603</v>
      </c>
      <c r="G115" s="749" t="s">
        <v>604</v>
      </c>
      <c r="H115" s="749">
        <v>100498</v>
      </c>
      <c r="I115" s="749">
        <v>498</v>
      </c>
      <c r="J115" s="749" t="s">
        <v>796</v>
      </c>
      <c r="K115" s="749" t="s">
        <v>797</v>
      </c>
      <c r="L115" s="752">
        <v>104.39</v>
      </c>
      <c r="M115" s="752">
        <v>14</v>
      </c>
      <c r="N115" s="753">
        <v>1461.46</v>
      </c>
    </row>
    <row r="116" spans="1:14" ht="14.4" customHeight="1" x14ac:dyDescent="0.3">
      <c r="A116" s="747" t="s">
        <v>576</v>
      </c>
      <c r="B116" s="748" t="s">
        <v>577</v>
      </c>
      <c r="C116" s="749" t="s">
        <v>592</v>
      </c>
      <c r="D116" s="750" t="s">
        <v>593</v>
      </c>
      <c r="E116" s="751">
        <v>50113001</v>
      </c>
      <c r="F116" s="750" t="s">
        <v>603</v>
      </c>
      <c r="G116" s="749" t="s">
        <v>604</v>
      </c>
      <c r="H116" s="749">
        <v>215978</v>
      </c>
      <c r="I116" s="749">
        <v>215978</v>
      </c>
      <c r="J116" s="749" t="s">
        <v>798</v>
      </c>
      <c r="K116" s="749" t="s">
        <v>799</v>
      </c>
      <c r="L116" s="752">
        <v>116.59999999999995</v>
      </c>
      <c r="M116" s="752">
        <v>1</v>
      </c>
      <c r="N116" s="753">
        <v>116.59999999999995</v>
      </c>
    </row>
    <row r="117" spans="1:14" ht="14.4" customHeight="1" x14ac:dyDescent="0.3">
      <c r="A117" s="747" t="s">
        <v>576</v>
      </c>
      <c r="B117" s="748" t="s">
        <v>577</v>
      </c>
      <c r="C117" s="749" t="s">
        <v>592</v>
      </c>
      <c r="D117" s="750" t="s">
        <v>593</v>
      </c>
      <c r="E117" s="751">
        <v>50113001</v>
      </c>
      <c r="F117" s="750" t="s">
        <v>603</v>
      </c>
      <c r="G117" s="749" t="s">
        <v>604</v>
      </c>
      <c r="H117" s="749">
        <v>159750</v>
      </c>
      <c r="I117" s="749">
        <v>0</v>
      </c>
      <c r="J117" s="749" t="s">
        <v>800</v>
      </c>
      <c r="K117" s="749" t="s">
        <v>801</v>
      </c>
      <c r="L117" s="752">
        <v>25.780588235294118</v>
      </c>
      <c r="M117" s="752">
        <v>34</v>
      </c>
      <c r="N117" s="753">
        <v>876.54</v>
      </c>
    </row>
    <row r="118" spans="1:14" ht="14.4" customHeight="1" x14ac:dyDescent="0.3">
      <c r="A118" s="747" t="s">
        <v>576</v>
      </c>
      <c r="B118" s="748" t="s">
        <v>577</v>
      </c>
      <c r="C118" s="749" t="s">
        <v>592</v>
      </c>
      <c r="D118" s="750" t="s">
        <v>593</v>
      </c>
      <c r="E118" s="751">
        <v>50113001</v>
      </c>
      <c r="F118" s="750" t="s">
        <v>603</v>
      </c>
      <c r="G118" s="749" t="s">
        <v>604</v>
      </c>
      <c r="H118" s="749">
        <v>100502</v>
      </c>
      <c r="I118" s="749">
        <v>502</v>
      </c>
      <c r="J118" s="749" t="s">
        <v>802</v>
      </c>
      <c r="K118" s="749" t="s">
        <v>803</v>
      </c>
      <c r="L118" s="752">
        <v>238.65999999999997</v>
      </c>
      <c r="M118" s="752">
        <v>1</v>
      </c>
      <c r="N118" s="753">
        <v>238.65999999999997</v>
      </c>
    </row>
    <row r="119" spans="1:14" ht="14.4" customHeight="1" x14ac:dyDescent="0.3">
      <c r="A119" s="747" t="s">
        <v>576</v>
      </c>
      <c r="B119" s="748" t="s">
        <v>577</v>
      </c>
      <c r="C119" s="749" t="s">
        <v>592</v>
      </c>
      <c r="D119" s="750" t="s">
        <v>593</v>
      </c>
      <c r="E119" s="751">
        <v>50113001</v>
      </c>
      <c r="F119" s="750" t="s">
        <v>603</v>
      </c>
      <c r="G119" s="749" t="s">
        <v>604</v>
      </c>
      <c r="H119" s="749">
        <v>102684</v>
      </c>
      <c r="I119" s="749">
        <v>2684</v>
      </c>
      <c r="J119" s="749" t="s">
        <v>802</v>
      </c>
      <c r="K119" s="749" t="s">
        <v>804</v>
      </c>
      <c r="L119" s="752">
        <v>73.740769460665831</v>
      </c>
      <c r="M119" s="752">
        <v>26</v>
      </c>
      <c r="N119" s="753">
        <v>1917.2600059773115</v>
      </c>
    </row>
    <row r="120" spans="1:14" ht="14.4" customHeight="1" x14ac:dyDescent="0.3">
      <c r="A120" s="747" t="s">
        <v>576</v>
      </c>
      <c r="B120" s="748" t="s">
        <v>577</v>
      </c>
      <c r="C120" s="749" t="s">
        <v>592</v>
      </c>
      <c r="D120" s="750" t="s">
        <v>593</v>
      </c>
      <c r="E120" s="751">
        <v>50113001</v>
      </c>
      <c r="F120" s="750" t="s">
        <v>603</v>
      </c>
      <c r="G120" s="749" t="s">
        <v>604</v>
      </c>
      <c r="H120" s="749">
        <v>118566</v>
      </c>
      <c r="I120" s="749">
        <v>18566</v>
      </c>
      <c r="J120" s="749" t="s">
        <v>805</v>
      </c>
      <c r="K120" s="749" t="s">
        <v>806</v>
      </c>
      <c r="L120" s="752">
        <v>967.06999999999982</v>
      </c>
      <c r="M120" s="752">
        <v>1</v>
      </c>
      <c r="N120" s="753">
        <v>967.06999999999982</v>
      </c>
    </row>
    <row r="121" spans="1:14" ht="14.4" customHeight="1" x14ac:dyDescent="0.3">
      <c r="A121" s="747" t="s">
        <v>576</v>
      </c>
      <c r="B121" s="748" t="s">
        <v>577</v>
      </c>
      <c r="C121" s="749" t="s">
        <v>592</v>
      </c>
      <c r="D121" s="750" t="s">
        <v>593</v>
      </c>
      <c r="E121" s="751">
        <v>50113001</v>
      </c>
      <c r="F121" s="750" t="s">
        <v>603</v>
      </c>
      <c r="G121" s="749" t="s">
        <v>604</v>
      </c>
      <c r="H121" s="749">
        <v>180534</v>
      </c>
      <c r="I121" s="749">
        <v>180534</v>
      </c>
      <c r="J121" s="749" t="s">
        <v>807</v>
      </c>
      <c r="K121" s="749" t="s">
        <v>808</v>
      </c>
      <c r="L121" s="752">
        <v>3914.3436375583369</v>
      </c>
      <c r="M121" s="752">
        <v>10.800000000000006</v>
      </c>
      <c r="N121" s="753">
        <v>42274.911285630064</v>
      </c>
    </row>
    <row r="122" spans="1:14" ht="14.4" customHeight="1" x14ac:dyDescent="0.3">
      <c r="A122" s="747" t="s">
        <v>576</v>
      </c>
      <c r="B122" s="748" t="s">
        <v>577</v>
      </c>
      <c r="C122" s="749" t="s">
        <v>592</v>
      </c>
      <c r="D122" s="750" t="s">
        <v>593</v>
      </c>
      <c r="E122" s="751">
        <v>50113001</v>
      </c>
      <c r="F122" s="750" t="s">
        <v>603</v>
      </c>
      <c r="G122" s="749" t="s">
        <v>604</v>
      </c>
      <c r="H122" s="749">
        <v>223159</v>
      </c>
      <c r="I122" s="749">
        <v>223159</v>
      </c>
      <c r="J122" s="749" t="s">
        <v>809</v>
      </c>
      <c r="K122" s="749" t="s">
        <v>810</v>
      </c>
      <c r="L122" s="752">
        <v>73.44</v>
      </c>
      <c r="M122" s="752">
        <v>1</v>
      </c>
      <c r="N122" s="753">
        <v>73.44</v>
      </c>
    </row>
    <row r="123" spans="1:14" ht="14.4" customHeight="1" x14ac:dyDescent="0.3">
      <c r="A123" s="747" t="s">
        <v>576</v>
      </c>
      <c r="B123" s="748" t="s">
        <v>577</v>
      </c>
      <c r="C123" s="749" t="s">
        <v>592</v>
      </c>
      <c r="D123" s="750" t="s">
        <v>593</v>
      </c>
      <c r="E123" s="751">
        <v>50113001</v>
      </c>
      <c r="F123" s="750" t="s">
        <v>603</v>
      </c>
      <c r="G123" s="749" t="s">
        <v>604</v>
      </c>
      <c r="H123" s="749">
        <v>146899</v>
      </c>
      <c r="I123" s="749">
        <v>46899</v>
      </c>
      <c r="J123" s="749" t="s">
        <v>811</v>
      </c>
      <c r="K123" s="749" t="s">
        <v>812</v>
      </c>
      <c r="L123" s="752">
        <v>86.560000000000031</v>
      </c>
      <c r="M123" s="752">
        <v>2</v>
      </c>
      <c r="N123" s="753">
        <v>173.12000000000006</v>
      </c>
    </row>
    <row r="124" spans="1:14" ht="14.4" customHeight="1" x14ac:dyDescent="0.3">
      <c r="A124" s="747" t="s">
        <v>576</v>
      </c>
      <c r="B124" s="748" t="s">
        <v>577</v>
      </c>
      <c r="C124" s="749" t="s">
        <v>592</v>
      </c>
      <c r="D124" s="750" t="s">
        <v>593</v>
      </c>
      <c r="E124" s="751">
        <v>50113001</v>
      </c>
      <c r="F124" s="750" t="s">
        <v>603</v>
      </c>
      <c r="G124" s="749" t="s">
        <v>604</v>
      </c>
      <c r="H124" s="749">
        <v>110086</v>
      </c>
      <c r="I124" s="749">
        <v>10086</v>
      </c>
      <c r="J124" s="749" t="s">
        <v>813</v>
      </c>
      <c r="K124" s="749" t="s">
        <v>814</v>
      </c>
      <c r="L124" s="752">
        <v>1592.7999999999997</v>
      </c>
      <c r="M124" s="752">
        <v>20</v>
      </c>
      <c r="N124" s="753">
        <v>31855.999999999996</v>
      </c>
    </row>
    <row r="125" spans="1:14" ht="14.4" customHeight="1" x14ac:dyDescent="0.3">
      <c r="A125" s="747" t="s">
        <v>576</v>
      </c>
      <c r="B125" s="748" t="s">
        <v>577</v>
      </c>
      <c r="C125" s="749" t="s">
        <v>592</v>
      </c>
      <c r="D125" s="750" t="s">
        <v>593</v>
      </c>
      <c r="E125" s="751">
        <v>50113001</v>
      </c>
      <c r="F125" s="750" t="s">
        <v>603</v>
      </c>
      <c r="G125" s="749" t="s">
        <v>622</v>
      </c>
      <c r="H125" s="749">
        <v>106618</v>
      </c>
      <c r="I125" s="749">
        <v>6618</v>
      </c>
      <c r="J125" s="749" t="s">
        <v>815</v>
      </c>
      <c r="K125" s="749" t="s">
        <v>816</v>
      </c>
      <c r="L125" s="752">
        <v>19.583333333333336</v>
      </c>
      <c r="M125" s="752">
        <v>3</v>
      </c>
      <c r="N125" s="753">
        <v>58.750000000000007</v>
      </c>
    </row>
    <row r="126" spans="1:14" ht="14.4" customHeight="1" x14ac:dyDescent="0.3">
      <c r="A126" s="747" t="s">
        <v>576</v>
      </c>
      <c r="B126" s="748" t="s">
        <v>577</v>
      </c>
      <c r="C126" s="749" t="s">
        <v>592</v>
      </c>
      <c r="D126" s="750" t="s">
        <v>593</v>
      </c>
      <c r="E126" s="751">
        <v>50113001</v>
      </c>
      <c r="F126" s="750" t="s">
        <v>603</v>
      </c>
      <c r="G126" s="749" t="s">
        <v>622</v>
      </c>
      <c r="H126" s="749">
        <v>107981</v>
      </c>
      <c r="I126" s="749">
        <v>7981</v>
      </c>
      <c r="J126" s="749" t="s">
        <v>817</v>
      </c>
      <c r="K126" s="749" t="s">
        <v>818</v>
      </c>
      <c r="L126" s="752">
        <v>50.64</v>
      </c>
      <c r="M126" s="752">
        <v>7</v>
      </c>
      <c r="N126" s="753">
        <v>354.48</v>
      </c>
    </row>
    <row r="127" spans="1:14" ht="14.4" customHeight="1" x14ac:dyDescent="0.3">
      <c r="A127" s="747" t="s">
        <v>576</v>
      </c>
      <c r="B127" s="748" t="s">
        <v>577</v>
      </c>
      <c r="C127" s="749" t="s">
        <v>592</v>
      </c>
      <c r="D127" s="750" t="s">
        <v>593</v>
      </c>
      <c r="E127" s="751">
        <v>50113001</v>
      </c>
      <c r="F127" s="750" t="s">
        <v>603</v>
      </c>
      <c r="G127" s="749" t="s">
        <v>622</v>
      </c>
      <c r="H127" s="749">
        <v>155823</v>
      </c>
      <c r="I127" s="749">
        <v>55823</v>
      </c>
      <c r="J127" s="749" t="s">
        <v>817</v>
      </c>
      <c r="K127" s="749" t="s">
        <v>819</v>
      </c>
      <c r="L127" s="752">
        <v>33.536666666666669</v>
      </c>
      <c r="M127" s="752">
        <v>63</v>
      </c>
      <c r="N127" s="753">
        <v>2112.81</v>
      </c>
    </row>
    <row r="128" spans="1:14" ht="14.4" customHeight="1" x14ac:dyDescent="0.3">
      <c r="A128" s="747" t="s">
        <v>576</v>
      </c>
      <c r="B128" s="748" t="s">
        <v>577</v>
      </c>
      <c r="C128" s="749" t="s">
        <v>592</v>
      </c>
      <c r="D128" s="750" t="s">
        <v>593</v>
      </c>
      <c r="E128" s="751">
        <v>50113001</v>
      </c>
      <c r="F128" s="750" t="s">
        <v>603</v>
      </c>
      <c r="G128" s="749" t="s">
        <v>622</v>
      </c>
      <c r="H128" s="749">
        <v>155824</v>
      </c>
      <c r="I128" s="749">
        <v>55824</v>
      </c>
      <c r="J128" s="749" t="s">
        <v>817</v>
      </c>
      <c r="K128" s="749" t="s">
        <v>820</v>
      </c>
      <c r="L128" s="752">
        <v>50.683349753694586</v>
      </c>
      <c r="M128" s="752">
        <v>203</v>
      </c>
      <c r="N128" s="753">
        <v>10288.720000000001</v>
      </c>
    </row>
    <row r="129" spans="1:14" ht="14.4" customHeight="1" x14ac:dyDescent="0.3">
      <c r="A129" s="747" t="s">
        <v>576</v>
      </c>
      <c r="B129" s="748" t="s">
        <v>577</v>
      </c>
      <c r="C129" s="749" t="s">
        <v>592</v>
      </c>
      <c r="D129" s="750" t="s">
        <v>593</v>
      </c>
      <c r="E129" s="751">
        <v>50113001</v>
      </c>
      <c r="F129" s="750" t="s">
        <v>603</v>
      </c>
      <c r="G129" s="749" t="s">
        <v>622</v>
      </c>
      <c r="H129" s="749">
        <v>126786</v>
      </c>
      <c r="I129" s="749">
        <v>26786</v>
      </c>
      <c r="J129" s="749" t="s">
        <v>821</v>
      </c>
      <c r="K129" s="749" t="s">
        <v>822</v>
      </c>
      <c r="L129" s="752">
        <v>405.97</v>
      </c>
      <c r="M129" s="752">
        <v>1</v>
      </c>
      <c r="N129" s="753">
        <v>405.97</v>
      </c>
    </row>
    <row r="130" spans="1:14" ht="14.4" customHeight="1" x14ac:dyDescent="0.3">
      <c r="A130" s="747" t="s">
        <v>576</v>
      </c>
      <c r="B130" s="748" t="s">
        <v>577</v>
      </c>
      <c r="C130" s="749" t="s">
        <v>592</v>
      </c>
      <c r="D130" s="750" t="s">
        <v>593</v>
      </c>
      <c r="E130" s="751">
        <v>50113001</v>
      </c>
      <c r="F130" s="750" t="s">
        <v>603</v>
      </c>
      <c r="G130" s="749" t="s">
        <v>604</v>
      </c>
      <c r="H130" s="749">
        <v>125907</v>
      </c>
      <c r="I130" s="749">
        <v>125907</v>
      </c>
      <c r="J130" s="749" t="s">
        <v>823</v>
      </c>
      <c r="K130" s="749" t="s">
        <v>824</v>
      </c>
      <c r="L130" s="752">
        <v>682</v>
      </c>
      <c r="M130" s="752">
        <v>2</v>
      </c>
      <c r="N130" s="753">
        <v>1364</v>
      </c>
    </row>
    <row r="131" spans="1:14" ht="14.4" customHeight="1" x14ac:dyDescent="0.3">
      <c r="A131" s="747" t="s">
        <v>576</v>
      </c>
      <c r="B131" s="748" t="s">
        <v>577</v>
      </c>
      <c r="C131" s="749" t="s">
        <v>592</v>
      </c>
      <c r="D131" s="750" t="s">
        <v>593</v>
      </c>
      <c r="E131" s="751">
        <v>50113001</v>
      </c>
      <c r="F131" s="750" t="s">
        <v>603</v>
      </c>
      <c r="G131" s="749" t="s">
        <v>622</v>
      </c>
      <c r="H131" s="749">
        <v>187607</v>
      </c>
      <c r="I131" s="749">
        <v>187607</v>
      </c>
      <c r="J131" s="749" t="s">
        <v>825</v>
      </c>
      <c r="K131" s="749" t="s">
        <v>826</v>
      </c>
      <c r="L131" s="752">
        <v>273.89999999999998</v>
      </c>
      <c r="M131" s="752">
        <v>1</v>
      </c>
      <c r="N131" s="753">
        <v>273.89999999999998</v>
      </c>
    </row>
    <row r="132" spans="1:14" ht="14.4" customHeight="1" x14ac:dyDescent="0.3">
      <c r="A132" s="747" t="s">
        <v>576</v>
      </c>
      <c r="B132" s="748" t="s">
        <v>577</v>
      </c>
      <c r="C132" s="749" t="s">
        <v>592</v>
      </c>
      <c r="D132" s="750" t="s">
        <v>593</v>
      </c>
      <c r="E132" s="751">
        <v>50113001</v>
      </c>
      <c r="F132" s="750" t="s">
        <v>603</v>
      </c>
      <c r="G132" s="749" t="s">
        <v>578</v>
      </c>
      <c r="H132" s="749">
        <v>111110</v>
      </c>
      <c r="I132" s="749">
        <v>11110</v>
      </c>
      <c r="J132" s="749" t="s">
        <v>827</v>
      </c>
      <c r="K132" s="749" t="s">
        <v>828</v>
      </c>
      <c r="L132" s="752">
        <v>872.92</v>
      </c>
      <c r="M132" s="752">
        <v>1</v>
      </c>
      <c r="N132" s="753">
        <v>872.92</v>
      </c>
    </row>
    <row r="133" spans="1:14" ht="14.4" customHeight="1" x14ac:dyDescent="0.3">
      <c r="A133" s="747" t="s">
        <v>576</v>
      </c>
      <c r="B133" s="748" t="s">
        <v>577</v>
      </c>
      <c r="C133" s="749" t="s">
        <v>592</v>
      </c>
      <c r="D133" s="750" t="s">
        <v>593</v>
      </c>
      <c r="E133" s="751">
        <v>50113001</v>
      </c>
      <c r="F133" s="750" t="s">
        <v>603</v>
      </c>
      <c r="G133" s="749" t="s">
        <v>604</v>
      </c>
      <c r="H133" s="749">
        <v>214913</v>
      </c>
      <c r="I133" s="749">
        <v>214913</v>
      </c>
      <c r="J133" s="749" t="s">
        <v>829</v>
      </c>
      <c r="K133" s="749" t="s">
        <v>830</v>
      </c>
      <c r="L133" s="752">
        <v>121.75</v>
      </c>
      <c r="M133" s="752">
        <v>3</v>
      </c>
      <c r="N133" s="753">
        <v>365.25</v>
      </c>
    </row>
    <row r="134" spans="1:14" ht="14.4" customHeight="1" x14ac:dyDescent="0.3">
      <c r="A134" s="747" t="s">
        <v>576</v>
      </c>
      <c r="B134" s="748" t="s">
        <v>577</v>
      </c>
      <c r="C134" s="749" t="s">
        <v>592</v>
      </c>
      <c r="D134" s="750" t="s">
        <v>593</v>
      </c>
      <c r="E134" s="751">
        <v>50113001</v>
      </c>
      <c r="F134" s="750" t="s">
        <v>603</v>
      </c>
      <c r="G134" s="749" t="s">
        <v>622</v>
      </c>
      <c r="H134" s="749">
        <v>850729</v>
      </c>
      <c r="I134" s="749">
        <v>157875</v>
      </c>
      <c r="J134" s="749" t="s">
        <v>831</v>
      </c>
      <c r="K134" s="749" t="s">
        <v>832</v>
      </c>
      <c r="L134" s="752">
        <v>225.5</v>
      </c>
      <c r="M134" s="752">
        <v>8</v>
      </c>
      <c r="N134" s="753">
        <v>1804</v>
      </c>
    </row>
    <row r="135" spans="1:14" ht="14.4" customHeight="1" x14ac:dyDescent="0.3">
      <c r="A135" s="747" t="s">
        <v>576</v>
      </c>
      <c r="B135" s="748" t="s">
        <v>577</v>
      </c>
      <c r="C135" s="749" t="s">
        <v>592</v>
      </c>
      <c r="D135" s="750" t="s">
        <v>593</v>
      </c>
      <c r="E135" s="751">
        <v>50113001</v>
      </c>
      <c r="F135" s="750" t="s">
        <v>603</v>
      </c>
      <c r="G135" s="749" t="s">
        <v>604</v>
      </c>
      <c r="H135" s="749">
        <v>849941</v>
      </c>
      <c r="I135" s="749">
        <v>162142</v>
      </c>
      <c r="J135" s="749" t="s">
        <v>833</v>
      </c>
      <c r="K135" s="749" t="s">
        <v>834</v>
      </c>
      <c r="L135" s="752">
        <v>29.747741935483873</v>
      </c>
      <c r="M135" s="752">
        <v>31</v>
      </c>
      <c r="N135" s="753">
        <v>922.18000000000006</v>
      </c>
    </row>
    <row r="136" spans="1:14" ht="14.4" customHeight="1" x14ac:dyDescent="0.3">
      <c r="A136" s="747" t="s">
        <v>576</v>
      </c>
      <c r="B136" s="748" t="s">
        <v>577</v>
      </c>
      <c r="C136" s="749" t="s">
        <v>592</v>
      </c>
      <c r="D136" s="750" t="s">
        <v>593</v>
      </c>
      <c r="E136" s="751">
        <v>50113001</v>
      </c>
      <c r="F136" s="750" t="s">
        <v>603</v>
      </c>
      <c r="G136" s="749" t="s">
        <v>622</v>
      </c>
      <c r="H136" s="749">
        <v>177322</v>
      </c>
      <c r="I136" s="749">
        <v>177322</v>
      </c>
      <c r="J136" s="749" t="s">
        <v>835</v>
      </c>
      <c r="K136" s="749" t="s">
        <v>836</v>
      </c>
      <c r="L136" s="752">
        <v>35.51</v>
      </c>
      <c r="M136" s="752">
        <v>1</v>
      </c>
      <c r="N136" s="753">
        <v>35.51</v>
      </c>
    </row>
    <row r="137" spans="1:14" ht="14.4" customHeight="1" x14ac:dyDescent="0.3">
      <c r="A137" s="747" t="s">
        <v>576</v>
      </c>
      <c r="B137" s="748" t="s">
        <v>577</v>
      </c>
      <c r="C137" s="749" t="s">
        <v>592</v>
      </c>
      <c r="D137" s="750" t="s">
        <v>593</v>
      </c>
      <c r="E137" s="751">
        <v>50113001</v>
      </c>
      <c r="F137" s="750" t="s">
        <v>603</v>
      </c>
      <c r="G137" s="749" t="s">
        <v>604</v>
      </c>
      <c r="H137" s="749">
        <v>100269</v>
      </c>
      <c r="I137" s="749">
        <v>269</v>
      </c>
      <c r="J137" s="749" t="s">
        <v>837</v>
      </c>
      <c r="K137" s="749" t="s">
        <v>838</v>
      </c>
      <c r="L137" s="752">
        <v>40.540000000000006</v>
      </c>
      <c r="M137" s="752">
        <v>1</v>
      </c>
      <c r="N137" s="753">
        <v>40.540000000000006</v>
      </c>
    </row>
    <row r="138" spans="1:14" ht="14.4" customHeight="1" x14ac:dyDescent="0.3">
      <c r="A138" s="747" t="s">
        <v>576</v>
      </c>
      <c r="B138" s="748" t="s">
        <v>577</v>
      </c>
      <c r="C138" s="749" t="s">
        <v>592</v>
      </c>
      <c r="D138" s="750" t="s">
        <v>593</v>
      </c>
      <c r="E138" s="751">
        <v>50113001</v>
      </c>
      <c r="F138" s="750" t="s">
        <v>603</v>
      </c>
      <c r="G138" s="749" t="s">
        <v>604</v>
      </c>
      <c r="H138" s="749">
        <v>398010</v>
      </c>
      <c r="I138" s="749">
        <v>210546</v>
      </c>
      <c r="J138" s="749" t="s">
        <v>839</v>
      </c>
      <c r="K138" s="749" t="s">
        <v>840</v>
      </c>
      <c r="L138" s="752">
        <v>1043.9800000000005</v>
      </c>
      <c r="M138" s="752">
        <v>1</v>
      </c>
      <c r="N138" s="753">
        <v>1043.9800000000005</v>
      </c>
    </row>
    <row r="139" spans="1:14" ht="14.4" customHeight="1" x14ac:dyDescent="0.3">
      <c r="A139" s="747" t="s">
        <v>576</v>
      </c>
      <c r="B139" s="748" t="s">
        <v>577</v>
      </c>
      <c r="C139" s="749" t="s">
        <v>592</v>
      </c>
      <c r="D139" s="750" t="s">
        <v>593</v>
      </c>
      <c r="E139" s="751">
        <v>50113001</v>
      </c>
      <c r="F139" s="750" t="s">
        <v>603</v>
      </c>
      <c r="G139" s="749" t="s">
        <v>578</v>
      </c>
      <c r="H139" s="749">
        <v>211472</v>
      </c>
      <c r="I139" s="749">
        <v>211472</v>
      </c>
      <c r="J139" s="749" t="s">
        <v>841</v>
      </c>
      <c r="K139" s="749" t="s">
        <v>842</v>
      </c>
      <c r="L139" s="752">
        <v>224.2</v>
      </c>
      <c r="M139" s="752">
        <v>1</v>
      </c>
      <c r="N139" s="753">
        <v>224.2</v>
      </c>
    </row>
    <row r="140" spans="1:14" ht="14.4" customHeight="1" x14ac:dyDescent="0.3">
      <c r="A140" s="747" t="s">
        <v>576</v>
      </c>
      <c r="B140" s="748" t="s">
        <v>577</v>
      </c>
      <c r="C140" s="749" t="s">
        <v>592</v>
      </c>
      <c r="D140" s="750" t="s">
        <v>593</v>
      </c>
      <c r="E140" s="751">
        <v>50113001</v>
      </c>
      <c r="F140" s="750" t="s">
        <v>603</v>
      </c>
      <c r="G140" s="749" t="s">
        <v>622</v>
      </c>
      <c r="H140" s="749">
        <v>161623</v>
      </c>
      <c r="I140" s="749">
        <v>161623</v>
      </c>
      <c r="J140" s="749" t="s">
        <v>843</v>
      </c>
      <c r="K140" s="749" t="s">
        <v>844</v>
      </c>
      <c r="L140" s="752">
        <v>129.98999999999998</v>
      </c>
      <c r="M140" s="752">
        <v>1</v>
      </c>
      <c r="N140" s="753">
        <v>129.98999999999998</v>
      </c>
    </row>
    <row r="141" spans="1:14" ht="14.4" customHeight="1" x14ac:dyDescent="0.3">
      <c r="A141" s="747" t="s">
        <v>576</v>
      </c>
      <c r="B141" s="748" t="s">
        <v>577</v>
      </c>
      <c r="C141" s="749" t="s">
        <v>592</v>
      </c>
      <c r="D141" s="750" t="s">
        <v>593</v>
      </c>
      <c r="E141" s="751">
        <v>50113001</v>
      </c>
      <c r="F141" s="750" t="s">
        <v>603</v>
      </c>
      <c r="G141" s="749" t="s">
        <v>622</v>
      </c>
      <c r="H141" s="749">
        <v>844651</v>
      </c>
      <c r="I141" s="749">
        <v>101205</v>
      </c>
      <c r="J141" s="749" t="s">
        <v>845</v>
      </c>
      <c r="K141" s="749" t="s">
        <v>646</v>
      </c>
      <c r="L141" s="752">
        <v>86.089999999999989</v>
      </c>
      <c r="M141" s="752">
        <v>1</v>
      </c>
      <c r="N141" s="753">
        <v>86.089999999999989</v>
      </c>
    </row>
    <row r="142" spans="1:14" ht="14.4" customHeight="1" x14ac:dyDescent="0.3">
      <c r="A142" s="747" t="s">
        <v>576</v>
      </c>
      <c r="B142" s="748" t="s">
        <v>577</v>
      </c>
      <c r="C142" s="749" t="s">
        <v>592</v>
      </c>
      <c r="D142" s="750" t="s">
        <v>593</v>
      </c>
      <c r="E142" s="751">
        <v>50113001</v>
      </c>
      <c r="F142" s="750" t="s">
        <v>603</v>
      </c>
      <c r="G142" s="749" t="s">
        <v>622</v>
      </c>
      <c r="H142" s="749">
        <v>178689</v>
      </c>
      <c r="I142" s="749">
        <v>178689</v>
      </c>
      <c r="J142" s="749" t="s">
        <v>846</v>
      </c>
      <c r="K142" s="749" t="s">
        <v>847</v>
      </c>
      <c r="L142" s="752">
        <v>97.76</v>
      </c>
      <c r="M142" s="752">
        <v>1</v>
      </c>
      <c r="N142" s="753">
        <v>97.76</v>
      </c>
    </row>
    <row r="143" spans="1:14" ht="14.4" customHeight="1" x14ac:dyDescent="0.3">
      <c r="A143" s="747" t="s">
        <v>576</v>
      </c>
      <c r="B143" s="748" t="s">
        <v>577</v>
      </c>
      <c r="C143" s="749" t="s">
        <v>592</v>
      </c>
      <c r="D143" s="750" t="s">
        <v>593</v>
      </c>
      <c r="E143" s="751">
        <v>50113001</v>
      </c>
      <c r="F143" s="750" t="s">
        <v>603</v>
      </c>
      <c r="G143" s="749" t="s">
        <v>622</v>
      </c>
      <c r="H143" s="749">
        <v>197232</v>
      </c>
      <c r="I143" s="749">
        <v>197232</v>
      </c>
      <c r="J143" s="749" t="s">
        <v>848</v>
      </c>
      <c r="K143" s="749" t="s">
        <v>849</v>
      </c>
      <c r="L143" s="752">
        <v>103.15</v>
      </c>
      <c r="M143" s="752">
        <v>1</v>
      </c>
      <c r="N143" s="753">
        <v>103.15</v>
      </c>
    </row>
    <row r="144" spans="1:14" ht="14.4" customHeight="1" x14ac:dyDescent="0.3">
      <c r="A144" s="747" t="s">
        <v>576</v>
      </c>
      <c r="B144" s="748" t="s">
        <v>577</v>
      </c>
      <c r="C144" s="749" t="s">
        <v>592</v>
      </c>
      <c r="D144" s="750" t="s">
        <v>593</v>
      </c>
      <c r="E144" s="751">
        <v>50113001</v>
      </c>
      <c r="F144" s="750" t="s">
        <v>603</v>
      </c>
      <c r="G144" s="749" t="s">
        <v>578</v>
      </c>
      <c r="H144" s="749">
        <v>114709</v>
      </c>
      <c r="I144" s="749">
        <v>14709</v>
      </c>
      <c r="J144" s="749" t="s">
        <v>850</v>
      </c>
      <c r="K144" s="749" t="s">
        <v>851</v>
      </c>
      <c r="L144" s="752">
        <v>72.690000000000026</v>
      </c>
      <c r="M144" s="752">
        <v>1</v>
      </c>
      <c r="N144" s="753">
        <v>72.690000000000026</v>
      </c>
    </row>
    <row r="145" spans="1:14" ht="14.4" customHeight="1" x14ac:dyDescent="0.3">
      <c r="A145" s="747" t="s">
        <v>576</v>
      </c>
      <c r="B145" s="748" t="s">
        <v>577</v>
      </c>
      <c r="C145" s="749" t="s">
        <v>592</v>
      </c>
      <c r="D145" s="750" t="s">
        <v>593</v>
      </c>
      <c r="E145" s="751">
        <v>50113001</v>
      </c>
      <c r="F145" s="750" t="s">
        <v>603</v>
      </c>
      <c r="G145" s="749" t="s">
        <v>604</v>
      </c>
      <c r="H145" s="749">
        <v>114937</v>
      </c>
      <c r="I145" s="749">
        <v>14937</v>
      </c>
      <c r="J145" s="749" t="s">
        <v>852</v>
      </c>
      <c r="K145" s="749" t="s">
        <v>853</v>
      </c>
      <c r="L145" s="752">
        <v>79.67000000000003</v>
      </c>
      <c r="M145" s="752">
        <v>1</v>
      </c>
      <c r="N145" s="753">
        <v>79.67000000000003</v>
      </c>
    </row>
    <row r="146" spans="1:14" ht="14.4" customHeight="1" x14ac:dyDescent="0.3">
      <c r="A146" s="747" t="s">
        <v>576</v>
      </c>
      <c r="B146" s="748" t="s">
        <v>577</v>
      </c>
      <c r="C146" s="749" t="s">
        <v>592</v>
      </c>
      <c r="D146" s="750" t="s">
        <v>593</v>
      </c>
      <c r="E146" s="751">
        <v>50113001</v>
      </c>
      <c r="F146" s="750" t="s">
        <v>603</v>
      </c>
      <c r="G146" s="749" t="s">
        <v>622</v>
      </c>
      <c r="H146" s="749">
        <v>145551</v>
      </c>
      <c r="I146" s="749">
        <v>145551</v>
      </c>
      <c r="J146" s="749" t="s">
        <v>854</v>
      </c>
      <c r="K146" s="749" t="s">
        <v>770</v>
      </c>
      <c r="L146" s="752">
        <v>69.36999999999999</v>
      </c>
      <c r="M146" s="752">
        <v>1</v>
      </c>
      <c r="N146" s="753">
        <v>69.36999999999999</v>
      </c>
    </row>
    <row r="147" spans="1:14" ht="14.4" customHeight="1" x14ac:dyDescent="0.3">
      <c r="A147" s="747" t="s">
        <v>576</v>
      </c>
      <c r="B147" s="748" t="s">
        <v>577</v>
      </c>
      <c r="C147" s="749" t="s">
        <v>592</v>
      </c>
      <c r="D147" s="750" t="s">
        <v>593</v>
      </c>
      <c r="E147" s="751">
        <v>50113001</v>
      </c>
      <c r="F147" s="750" t="s">
        <v>603</v>
      </c>
      <c r="G147" s="749" t="s">
        <v>604</v>
      </c>
      <c r="H147" s="749">
        <v>172564</v>
      </c>
      <c r="I147" s="749">
        <v>72564</v>
      </c>
      <c r="J147" s="749" t="s">
        <v>855</v>
      </c>
      <c r="K147" s="749" t="s">
        <v>856</v>
      </c>
      <c r="L147" s="752">
        <v>476.06</v>
      </c>
      <c r="M147" s="752">
        <v>1</v>
      </c>
      <c r="N147" s="753">
        <v>476.06</v>
      </c>
    </row>
    <row r="148" spans="1:14" ht="14.4" customHeight="1" x14ac:dyDescent="0.3">
      <c r="A148" s="747" t="s">
        <v>576</v>
      </c>
      <c r="B148" s="748" t="s">
        <v>577</v>
      </c>
      <c r="C148" s="749" t="s">
        <v>592</v>
      </c>
      <c r="D148" s="750" t="s">
        <v>593</v>
      </c>
      <c r="E148" s="751">
        <v>50113001</v>
      </c>
      <c r="F148" s="750" t="s">
        <v>603</v>
      </c>
      <c r="G148" s="749" t="s">
        <v>622</v>
      </c>
      <c r="H148" s="749">
        <v>109709</v>
      </c>
      <c r="I148" s="749">
        <v>9709</v>
      </c>
      <c r="J148" s="749" t="s">
        <v>857</v>
      </c>
      <c r="K148" s="749" t="s">
        <v>858</v>
      </c>
      <c r="L148" s="752">
        <v>85.9</v>
      </c>
      <c r="M148" s="752">
        <v>2</v>
      </c>
      <c r="N148" s="753">
        <v>171.8</v>
      </c>
    </row>
    <row r="149" spans="1:14" ht="14.4" customHeight="1" x14ac:dyDescent="0.3">
      <c r="A149" s="747" t="s">
        <v>576</v>
      </c>
      <c r="B149" s="748" t="s">
        <v>577</v>
      </c>
      <c r="C149" s="749" t="s">
        <v>592</v>
      </c>
      <c r="D149" s="750" t="s">
        <v>593</v>
      </c>
      <c r="E149" s="751">
        <v>50113001</v>
      </c>
      <c r="F149" s="750" t="s">
        <v>603</v>
      </c>
      <c r="G149" s="749" t="s">
        <v>604</v>
      </c>
      <c r="H149" s="749">
        <v>119653</v>
      </c>
      <c r="I149" s="749">
        <v>119653</v>
      </c>
      <c r="J149" s="749" t="s">
        <v>859</v>
      </c>
      <c r="K149" s="749" t="s">
        <v>860</v>
      </c>
      <c r="L149" s="752">
        <v>155.85</v>
      </c>
      <c r="M149" s="752">
        <v>1</v>
      </c>
      <c r="N149" s="753">
        <v>155.85</v>
      </c>
    </row>
    <row r="150" spans="1:14" ht="14.4" customHeight="1" x14ac:dyDescent="0.3">
      <c r="A150" s="747" t="s">
        <v>576</v>
      </c>
      <c r="B150" s="748" t="s">
        <v>577</v>
      </c>
      <c r="C150" s="749" t="s">
        <v>592</v>
      </c>
      <c r="D150" s="750" t="s">
        <v>593</v>
      </c>
      <c r="E150" s="751">
        <v>50113001</v>
      </c>
      <c r="F150" s="750" t="s">
        <v>603</v>
      </c>
      <c r="G150" s="749" t="s">
        <v>604</v>
      </c>
      <c r="H150" s="749">
        <v>100966</v>
      </c>
      <c r="I150" s="749">
        <v>966</v>
      </c>
      <c r="J150" s="749" t="s">
        <v>861</v>
      </c>
      <c r="K150" s="749" t="s">
        <v>862</v>
      </c>
      <c r="L150" s="752">
        <v>42.365000000000002</v>
      </c>
      <c r="M150" s="752">
        <v>60</v>
      </c>
      <c r="N150" s="753">
        <v>2541.9</v>
      </c>
    </row>
    <row r="151" spans="1:14" ht="14.4" customHeight="1" x14ac:dyDescent="0.3">
      <c r="A151" s="747" t="s">
        <v>576</v>
      </c>
      <c r="B151" s="748" t="s">
        <v>577</v>
      </c>
      <c r="C151" s="749" t="s">
        <v>592</v>
      </c>
      <c r="D151" s="750" t="s">
        <v>593</v>
      </c>
      <c r="E151" s="751">
        <v>50113001</v>
      </c>
      <c r="F151" s="750" t="s">
        <v>603</v>
      </c>
      <c r="G151" s="749" t="s">
        <v>604</v>
      </c>
      <c r="H151" s="749">
        <v>113359</v>
      </c>
      <c r="I151" s="749">
        <v>13359</v>
      </c>
      <c r="J151" s="749" t="s">
        <v>863</v>
      </c>
      <c r="K151" s="749" t="s">
        <v>864</v>
      </c>
      <c r="L151" s="752">
        <v>80.849999999999994</v>
      </c>
      <c r="M151" s="752">
        <v>1</v>
      </c>
      <c r="N151" s="753">
        <v>80.849999999999994</v>
      </c>
    </row>
    <row r="152" spans="1:14" ht="14.4" customHeight="1" x14ac:dyDescent="0.3">
      <c r="A152" s="747" t="s">
        <v>576</v>
      </c>
      <c r="B152" s="748" t="s">
        <v>577</v>
      </c>
      <c r="C152" s="749" t="s">
        <v>592</v>
      </c>
      <c r="D152" s="750" t="s">
        <v>593</v>
      </c>
      <c r="E152" s="751">
        <v>50113001</v>
      </c>
      <c r="F152" s="750" t="s">
        <v>603</v>
      </c>
      <c r="G152" s="749" t="s">
        <v>604</v>
      </c>
      <c r="H152" s="749">
        <v>103688</v>
      </c>
      <c r="I152" s="749">
        <v>3688</v>
      </c>
      <c r="J152" s="749" t="s">
        <v>865</v>
      </c>
      <c r="K152" s="749" t="s">
        <v>866</v>
      </c>
      <c r="L152" s="752">
        <v>54.737894736842115</v>
      </c>
      <c r="M152" s="752">
        <v>57</v>
      </c>
      <c r="N152" s="753">
        <v>3120.0600000000004</v>
      </c>
    </row>
    <row r="153" spans="1:14" ht="14.4" customHeight="1" x14ac:dyDescent="0.3">
      <c r="A153" s="747" t="s">
        <v>576</v>
      </c>
      <c r="B153" s="748" t="s">
        <v>577</v>
      </c>
      <c r="C153" s="749" t="s">
        <v>592</v>
      </c>
      <c r="D153" s="750" t="s">
        <v>593</v>
      </c>
      <c r="E153" s="751">
        <v>50113001</v>
      </c>
      <c r="F153" s="750" t="s">
        <v>603</v>
      </c>
      <c r="G153" s="749" t="s">
        <v>604</v>
      </c>
      <c r="H153" s="749">
        <v>225261</v>
      </c>
      <c r="I153" s="749">
        <v>225261</v>
      </c>
      <c r="J153" s="749" t="s">
        <v>867</v>
      </c>
      <c r="K153" s="749" t="s">
        <v>868</v>
      </c>
      <c r="L153" s="752">
        <v>58.440000000000012</v>
      </c>
      <c r="M153" s="752">
        <v>8</v>
      </c>
      <c r="N153" s="753">
        <v>467.5200000000001</v>
      </c>
    </row>
    <row r="154" spans="1:14" ht="14.4" customHeight="1" x14ac:dyDescent="0.3">
      <c r="A154" s="747" t="s">
        <v>576</v>
      </c>
      <c r="B154" s="748" t="s">
        <v>577</v>
      </c>
      <c r="C154" s="749" t="s">
        <v>592</v>
      </c>
      <c r="D154" s="750" t="s">
        <v>593</v>
      </c>
      <c r="E154" s="751">
        <v>50113001</v>
      </c>
      <c r="F154" s="750" t="s">
        <v>603</v>
      </c>
      <c r="G154" s="749" t="s">
        <v>604</v>
      </c>
      <c r="H154" s="749">
        <v>100610</v>
      </c>
      <c r="I154" s="749">
        <v>610</v>
      </c>
      <c r="J154" s="749" t="s">
        <v>869</v>
      </c>
      <c r="K154" s="749" t="s">
        <v>870</v>
      </c>
      <c r="L154" s="752">
        <v>72.5</v>
      </c>
      <c r="M154" s="752">
        <v>5</v>
      </c>
      <c r="N154" s="753">
        <v>362.5</v>
      </c>
    </row>
    <row r="155" spans="1:14" ht="14.4" customHeight="1" x14ac:dyDescent="0.3">
      <c r="A155" s="747" t="s">
        <v>576</v>
      </c>
      <c r="B155" s="748" t="s">
        <v>577</v>
      </c>
      <c r="C155" s="749" t="s">
        <v>592</v>
      </c>
      <c r="D155" s="750" t="s">
        <v>593</v>
      </c>
      <c r="E155" s="751">
        <v>50113001</v>
      </c>
      <c r="F155" s="750" t="s">
        <v>603</v>
      </c>
      <c r="G155" s="749" t="s">
        <v>604</v>
      </c>
      <c r="H155" s="749">
        <v>100612</v>
      </c>
      <c r="I155" s="749">
        <v>612</v>
      </c>
      <c r="J155" s="749" t="s">
        <v>871</v>
      </c>
      <c r="K155" s="749" t="s">
        <v>872</v>
      </c>
      <c r="L155" s="752">
        <v>62.476666666666674</v>
      </c>
      <c r="M155" s="752">
        <v>18</v>
      </c>
      <c r="N155" s="753">
        <v>1124.5800000000002</v>
      </c>
    </row>
    <row r="156" spans="1:14" ht="14.4" customHeight="1" x14ac:dyDescent="0.3">
      <c r="A156" s="747" t="s">
        <v>576</v>
      </c>
      <c r="B156" s="748" t="s">
        <v>577</v>
      </c>
      <c r="C156" s="749" t="s">
        <v>592</v>
      </c>
      <c r="D156" s="750" t="s">
        <v>593</v>
      </c>
      <c r="E156" s="751">
        <v>50113001</v>
      </c>
      <c r="F156" s="750" t="s">
        <v>603</v>
      </c>
      <c r="G156" s="749" t="s">
        <v>604</v>
      </c>
      <c r="H156" s="749">
        <v>110602</v>
      </c>
      <c r="I156" s="749">
        <v>10602</v>
      </c>
      <c r="J156" s="749" t="s">
        <v>873</v>
      </c>
      <c r="K156" s="749" t="s">
        <v>874</v>
      </c>
      <c r="L156" s="752">
        <v>122.85</v>
      </c>
      <c r="M156" s="752">
        <v>1</v>
      </c>
      <c r="N156" s="753">
        <v>122.85</v>
      </c>
    </row>
    <row r="157" spans="1:14" ht="14.4" customHeight="1" x14ac:dyDescent="0.3">
      <c r="A157" s="747" t="s">
        <v>576</v>
      </c>
      <c r="B157" s="748" t="s">
        <v>577</v>
      </c>
      <c r="C157" s="749" t="s">
        <v>592</v>
      </c>
      <c r="D157" s="750" t="s">
        <v>593</v>
      </c>
      <c r="E157" s="751">
        <v>50113001</v>
      </c>
      <c r="F157" s="750" t="s">
        <v>603</v>
      </c>
      <c r="G157" s="749" t="s">
        <v>622</v>
      </c>
      <c r="H157" s="749">
        <v>158191</v>
      </c>
      <c r="I157" s="749">
        <v>158191</v>
      </c>
      <c r="J157" s="749" t="s">
        <v>875</v>
      </c>
      <c r="K157" s="749" t="s">
        <v>876</v>
      </c>
      <c r="L157" s="752">
        <v>58.880000000000017</v>
      </c>
      <c r="M157" s="752">
        <v>1</v>
      </c>
      <c r="N157" s="753">
        <v>58.880000000000017</v>
      </c>
    </row>
    <row r="158" spans="1:14" ht="14.4" customHeight="1" x14ac:dyDescent="0.3">
      <c r="A158" s="747" t="s">
        <v>576</v>
      </c>
      <c r="B158" s="748" t="s">
        <v>577</v>
      </c>
      <c r="C158" s="749" t="s">
        <v>592</v>
      </c>
      <c r="D158" s="750" t="s">
        <v>593</v>
      </c>
      <c r="E158" s="751">
        <v>50113001</v>
      </c>
      <c r="F158" s="750" t="s">
        <v>603</v>
      </c>
      <c r="G158" s="749" t="s">
        <v>604</v>
      </c>
      <c r="H158" s="749">
        <v>131215</v>
      </c>
      <c r="I158" s="749">
        <v>31215</v>
      </c>
      <c r="J158" s="749" t="s">
        <v>877</v>
      </c>
      <c r="K158" s="749" t="s">
        <v>878</v>
      </c>
      <c r="L158" s="752">
        <v>54.869999999999983</v>
      </c>
      <c r="M158" s="752">
        <v>1</v>
      </c>
      <c r="N158" s="753">
        <v>54.869999999999983</v>
      </c>
    </row>
    <row r="159" spans="1:14" ht="14.4" customHeight="1" x14ac:dyDescent="0.3">
      <c r="A159" s="747" t="s">
        <v>576</v>
      </c>
      <c r="B159" s="748" t="s">
        <v>577</v>
      </c>
      <c r="C159" s="749" t="s">
        <v>592</v>
      </c>
      <c r="D159" s="750" t="s">
        <v>593</v>
      </c>
      <c r="E159" s="751">
        <v>50113001</v>
      </c>
      <c r="F159" s="750" t="s">
        <v>603</v>
      </c>
      <c r="G159" s="749" t="s">
        <v>604</v>
      </c>
      <c r="H159" s="749">
        <v>148578</v>
      </c>
      <c r="I159" s="749">
        <v>48578</v>
      </c>
      <c r="J159" s="749" t="s">
        <v>879</v>
      </c>
      <c r="K159" s="749" t="s">
        <v>880</v>
      </c>
      <c r="L159" s="752">
        <v>54.97999999999999</v>
      </c>
      <c r="M159" s="752">
        <v>2</v>
      </c>
      <c r="N159" s="753">
        <v>109.95999999999998</v>
      </c>
    </row>
    <row r="160" spans="1:14" ht="14.4" customHeight="1" x14ac:dyDescent="0.3">
      <c r="A160" s="747" t="s">
        <v>576</v>
      </c>
      <c r="B160" s="748" t="s">
        <v>577</v>
      </c>
      <c r="C160" s="749" t="s">
        <v>592</v>
      </c>
      <c r="D160" s="750" t="s">
        <v>593</v>
      </c>
      <c r="E160" s="751">
        <v>50113001</v>
      </c>
      <c r="F160" s="750" t="s">
        <v>603</v>
      </c>
      <c r="G160" s="749" t="s">
        <v>604</v>
      </c>
      <c r="H160" s="749">
        <v>191836</v>
      </c>
      <c r="I160" s="749">
        <v>91836</v>
      </c>
      <c r="J160" s="749" t="s">
        <v>881</v>
      </c>
      <c r="K160" s="749" t="s">
        <v>882</v>
      </c>
      <c r="L160" s="752">
        <v>44.52</v>
      </c>
      <c r="M160" s="752">
        <v>3</v>
      </c>
      <c r="N160" s="753">
        <v>133.56</v>
      </c>
    </row>
    <row r="161" spans="1:14" ht="14.4" customHeight="1" x14ac:dyDescent="0.3">
      <c r="A161" s="747" t="s">
        <v>576</v>
      </c>
      <c r="B161" s="748" t="s">
        <v>577</v>
      </c>
      <c r="C161" s="749" t="s">
        <v>592</v>
      </c>
      <c r="D161" s="750" t="s">
        <v>593</v>
      </c>
      <c r="E161" s="751">
        <v>50113001</v>
      </c>
      <c r="F161" s="750" t="s">
        <v>603</v>
      </c>
      <c r="G161" s="749" t="s">
        <v>604</v>
      </c>
      <c r="H161" s="749">
        <v>159671</v>
      </c>
      <c r="I161" s="749">
        <v>59671</v>
      </c>
      <c r="J161" s="749" t="s">
        <v>883</v>
      </c>
      <c r="K161" s="749" t="s">
        <v>884</v>
      </c>
      <c r="L161" s="752">
        <v>19.579999999999998</v>
      </c>
      <c r="M161" s="752">
        <v>1</v>
      </c>
      <c r="N161" s="753">
        <v>19.579999999999998</v>
      </c>
    </row>
    <row r="162" spans="1:14" ht="14.4" customHeight="1" x14ac:dyDescent="0.3">
      <c r="A162" s="747" t="s">
        <v>576</v>
      </c>
      <c r="B162" s="748" t="s">
        <v>577</v>
      </c>
      <c r="C162" s="749" t="s">
        <v>592</v>
      </c>
      <c r="D162" s="750" t="s">
        <v>593</v>
      </c>
      <c r="E162" s="751">
        <v>50113001</v>
      </c>
      <c r="F162" s="750" t="s">
        <v>603</v>
      </c>
      <c r="G162" s="749" t="s">
        <v>604</v>
      </c>
      <c r="H162" s="749">
        <v>146444</v>
      </c>
      <c r="I162" s="749">
        <v>46444</v>
      </c>
      <c r="J162" s="749" t="s">
        <v>885</v>
      </c>
      <c r="K162" s="749" t="s">
        <v>886</v>
      </c>
      <c r="L162" s="752">
        <v>349.87000000000023</v>
      </c>
      <c r="M162" s="752">
        <v>1</v>
      </c>
      <c r="N162" s="753">
        <v>349.87000000000023</v>
      </c>
    </row>
    <row r="163" spans="1:14" ht="14.4" customHeight="1" x14ac:dyDescent="0.3">
      <c r="A163" s="747" t="s">
        <v>576</v>
      </c>
      <c r="B163" s="748" t="s">
        <v>577</v>
      </c>
      <c r="C163" s="749" t="s">
        <v>592</v>
      </c>
      <c r="D163" s="750" t="s">
        <v>593</v>
      </c>
      <c r="E163" s="751">
        <v>50113001</v>
      </c>
      <c r="F163" s="750" t="s">
        <v>603</v>
      </c>
      <c r="G163" s="749" t="s">
        <v>622</v>
      </c>
      <c r="H163" s="749">
        <v>150316</v>
      </c>
      <c r="I163" s="749">
        <v>50316</v>
      </c>
      <c r="J163" s="749" t="s">
        <v>887</v>
      </c>
      <c r="K163" s="749" t="s">
        <v>615</v>
      </c>
      <c r="L163" s="752">
        <v>69.370000000000047</v>
      </c>
      <c r="M163" s="752">
        <v>1</v>
      </c>
      <c r="N163" s="753">
        <v>69.370000000000047</v>
      </c>
    </row>
    <row r="164" spans="1:14" ht="14.4" customHeight="1" x14ac:dyDescent="0.3">
      <c r="A164" s="747" t="s">
        <v>576</v>
      </c>
      <c r="B164" s="748" t="s">
        <v>577</v>
      </c>
      <c r="C164" s="749" t="s">
        <v>592</v>
      </c>
      <c r="D164" s="750" t="s">
        <v>593</v>
      </c>
      <c r="E164" s="751">
        <v>50113001</v>
      </c>
      <c r="F164" s="750" t="s">
        <v>603</v>
      </c>
      <c r="G164" s="749" t="s">
        <v>622</v>
      </c>
      <c r="H164" s="749">
        <v>115562</v>
      </c>
      <c r="I164" s="749">
        <v>115562</v>
      </c>
      <c r="J164" s="749" t="s">
        <v>888</v>
      </c>
      <c r="K164" s="749" t="s">
        <v>889</v>
      </c>
      <c r="L164" s="752">
        <v>129.78999999999996</v>
      </c>
      <c r="M164" s="752">
        <v>1</v>
      </c>
      <c r="N164" s="753">
        <v>129.78999999999996</v>
      </c>
    </row>
    <row r="165" spans="1:14" ht="14.4" customHeight="1" x14ac:dyDescent="0.3">
      <c r="A165" s="747" t="s">
        <v>576</v>
      </c>
      <c r="B165" s="748" t="s">
        <v>577</v>
      </c>
      <c r="C165" s="749" t="s">
        <v>592</v>
      </c>
      <c r="D165" s="750" t="s">
        <v>593</v>
      </c>
      <c r="E165" s="751">
        <v>50113001</v>
      </c>
      <c r="F165" s="750" t="s">
        <v>603</v>
      </c>
      <c r="G165" s="749" t="s">
        <v>622</v>
      </c>
      <c r="H165" s="749">
        <v>115551</v>
      </c>
      <c r="I165" s="749">
        <v>115551</v>
      </c>
      <c r="J165" s="749" t="s">
        <v>890</v>
      </c>
      <c r="K165" s="749" t="s">
        <v>891</v>
      </c>
      <c r="L165" s="752">
        <v>71.12</v>
      </c>
      <c r="M165" s="752">
        <v>1</v>
      </c>
      <c r="N165" s="753">
        <v>71.12</v>
      </c>
    </row>
    <row r="166" spans="1:14" ht="14.4" customHeight="1" x14ac:dyDescent="0.3">
      <c r="A166" s="747" t="s">
        <v>576</v>
      </c>
      <c r="B166" s="748" t="s">
        <v>577</v>
      </c>
      <c r="C166" s="749" t="s">
        <v>592</v>
      </c>
      <c r="D166" s="750" t="s">
        <v>593</v>
      </c>
      <c r="E166" s="751">
        <v>50113001</v>
      </c>
      <c r="F166" s="750" t="s">
        <v>603</v>
      </c>
      <c r="G166" s="749" t="s">
        <v>622</v>
      </c>
      <c r="H166" s="749">
        <v>131934</v>
      </c>
      <c r="I166" s="749">
        <v>31934</v>
      </c>
      <c r="J166" s="749" t="s">
        <v>892</v>
      </c>
      <c r="K166" s="749" t="s">
        <v>893</v>
      </c>
      <c r="L166" s="752">
        <v>49.820001346672392</v>
      </c>
      <c r="M166" s="752">
        <v>1</v>
      </c>
      <c r="N166" s="753">
        <v>49.820001346672392</v>
      </c>
    </row>
    <row r="167" spans="1:14" ht="14.4" customHeight="1" x14ac:dyDescent="0.3">
      <c r="A167" s="747" t="s">
        <v>576</v>
      </c>
      <c r="B167" s="748" t="s">
        <v>577</v>
      </c>
      <c r="C167" s="749" t="s">
        <v>592</v>
      </c>
      <c r="D167" s="750" t="s">
        <v>593</v>
      </c>
      <c r="E167" s="751">
        <v>50113001</v>
      </c>
      <c r="F167" s="750" t="s">
        <v>603</v>
      </c>
      <c r="G167" s="749" t="s">
        <v>604</v>
      </c>
      <c r="H167" s="749">
        <v>103550</v>
      </c>
      <c r="I167" s="749">
        <v>3550</v>
      </c>
      <c r="J167" s="749" t="s">
        <v>894</v>
      </c>
      <c r="K167" s="749" t="s">
        <v>895</v>
      </c>
      <c r="L167" s="752">
        <v>39.859999999999992</v>
      </c>
      <c r="M167" s="752">
        <v>2</v>
      </c>
      <c r="N167" s="753">
        <v>79.719999999999985</v>
      </c>
    </row>
    <row r="168" spans="1:14" ht="14.4" customHeight="1" x14ac:dyDescent="0.3">
      <c r="A168" s="747" t="s">
        <v>576</v>
      </c>
      <c r="B168" s="748" t="s">
        <v>577</v>
      </c>
      <c r="C168" s="749" t="s">
        <v>592</v>
      </c>
      <c r="D168" s="750" t="s">
        <v>593</v>
      </c>
      <c r="E168" s="751">
        <v>50113001</v>
      </c>
      <c r="F168" s="750" t="s">
        <v>603</v>
      </c>
      <c r="G168" s="749" t="s">
        <v>604</v>
      </c>
      <c r="H168" s="749">
        <v>840464</v>
      </c>
      <c r="I168" s="749">
        <v>0</v>
      </c>
      <c r="J168" s="749" t="s">
        <v>896</v>
      </c>
      <c r="K168" s="749" t="s">
        <v>897</v>
      </c>
      <c r="L168" s="752">
        <v>44.25</v>
      </c>
      <c r="M168" s="752">
        <v>1</v>
      </c>
      <c r="N168" s="753">
        <v>44.25</v>
      </c>
    </row>
    <row r="169" spans="1:14" ht="14.4" customHeight="1" x14ac:dyDescent="0.3">
      <c r="A169" s="747" t="s">
        <v>576</v>
      </c>
      <c r="B169" s="748" t="s">
        <v>577</v>
      </c>
      <c r="C169" s="749" t="s">
        <v>592</v>
      </c>
      <c r="D169" s="750" t="s">
        <v>593</v>
      </c>
      <c r="E169" s="751">
        <v>50113001</v>
      </c>
      <c r="F169" s="750" t="s">
        <v>603</v>
      </c>
      <c r="G169" s="749" t="s">
        <v>604</v>
      </c>
      <c r="H169" s="749">
        <v>840813</v>
      </c>
      <c r="I169" s="749">
        <v>135844</v>
      </c>
      <c r="J169" s="749" t="s">
        <v>898</v>
      </c>
      <c r="K169" s="749" t="s">
        <v>899</v>
      </c>
      <c r="L169" s="752">
        <v>2145</v>
      </c>
      <c r="M169" s="752">
        <v>3</v>
      </c>
      <c r="N169" s="753">
        <v>6435</v>
      </c>
    </row>
    <row r="170" spans="1:14" ht="14.4" customHeight="1" x14ac:dyDescent="0.3">
      <c r="A170" s="747" t="s">
        <v>576</v>
      </c>
      <c r="B170" s="748" t="s">
        <v>577</v>
      </c>
      <c r="C170" s="749" t="s">
        <v>592</v>
      </c>
      <c r="D170" s="750" t="s">
        <v>593</v>
      </c>
      <c r="E170" s="751">
        <v>50113001</v>
      </c>
      <c r="F170" s="750" t="s">
        <v>603</v>
      </c>
      <c r="G170" s="749" t="s">
        <v>604</v>
      </c>
      <c r="H170" s="749">
        <v>201608</v>
      </c>
      <c r="I170" s="749">
        <v>201608</v>
      </c>
      <c r="J170" s="749" t="s">
        <v>900</v>
      </c>
      <c r="K170" s="749" t="s">
        <v>901</v>
      </c>
      <c r="L170" s="752">
        <v>36.15</v>
      </c>
      <c r="M170" s="752">
        <v>1</v>
      </c>
      <c r="N170" s="753">
        <v>36.15</v>
      </c>
    </row>
    <row r="171" spans="1:14" ht="14.4" customHeight="1" x14ac:dyDescent="0.3">
      <c r="A171" s="747" t="s">
        <v>576</v>
      </c>
      <c r="B171" s="748" t="s">
        <v>577</v>
      </c>
      <c r="C171" s="749" t="s">
        <v>592</v>
      </c>
      <c r="D171" s="750" t="s">
        <v>593</v>
      </c>
      <c r="E171" s="751">
        <v>50113001</v>
      </c>
      <c r="F171" s="750" t="s">
        <v>603</v>
      </c>
      <c r="G171" s="749" t="s">
        <v>622</v>
      </c>
      <c r="H171" s="749">
        <v>166030</v>
      </c>
      <c r="I171" s="749">
        <v>66030</v>
      </c>
      <c r="J171" s="749" t="s">
        <v>902</v>
      </c>
      <c r="K171" s="749" t="s">
        <v>903</v>
      </c>
      <c r="L171" s="752">
        <v>29.87</v>
      </c>
      <c r="M171" s="752">
        <v>1</v>
      </c>
      <c r="N171" s="753">
        <v>29.87</v>
      </c>
    </row>
    <row r="172" spans="1:14" ht="14.4" customHeight="1" x14ac:dyDescent="0.3">
      <c r="A172" s="747" t="s">
        <v>576</v>
      </c>
      <c r="B172" s="748" t="s">
        <v>577</v>
      </c>
      <c r="C172" s="749" t="s">
        <v>592</v>
      </c>
      <c r="D172" s="750" t="s">
        <v>593</v>
      </c>
      <c r="E172" s="751">
        <v>50113001</v>
      </c>
      <c r="F172" s="750" t="s">
        <v>603</v>
      </c>
      <c r="G172" s="749" t="s">
        <v>622</v>
      </c>
      <c r="H172" s="749">
        <v>987473</v>
      </c>
      <c r="I172" s="749">
        <v>146894</v>
      </c>
      <c r="J172" s="749" t="s">
        <v>904</v>
      </c>
      <c r="K172" s="749" t="s">
        <v>905</v>
      </c>
      <c r="L172" s="752">
        <v>21.96</v>
      </c>
      <c r="M172" s="752">
        <v>5</v>
      </c>
      <c r="N172" s="753">
        <v>109.80000000000001</v>
      </c>
    </row>
    <row r="173" spans="1:14" ht="14.4" customHeight="1" x14ac:dyDescent="0.3">
      <c r="A173" s="747" t="s">
        <v>576</v>
      </c>
      <c r="B173" s="748" t="s">
        <v>577</v>
      </c>
      <c r="C173" s="749" t="s">
        <v>592</v>
      </c>
      <c r="D173" s="750" t="s">
        <v>593</v>
      </c>
      <c r="E173" s="751">
        <v>50113001</v>
      </c>
      <c r="F173" s="750" t="s">
        <v>603</v>
      </c>
      <c r="G173" s="749" t="s">
        <v>604</v>
      </c>
      <c r="H173" s="749">
        <v>113704</v>
      </c>
      <c r="I173" s="749">
        <v>13704</v>
      </c>
      <c r="J173" s="749" t="s">
        <v>906</v>
      </c>
      <c r="K173" s="749" t="s">
        <v>907</v>
      </c>
      <c r="L173" s="752">
        <v>679.28000000000009</v>
      </c>
      <c r="M173" s="752">
        <v>2</v>
      </c>
      <c r="N173" s="753">
        <v>1358.5600000000002</v>
      </c>
    </row>
    <row r="174" spans="1:14" ht="14.4" customHeight="1" x14ac:dyDescent="0.3">
      <c r="A174" s="747" t="s">
        <v>576</v>
      </c>
      <c r="B174" s="748" t="s">
        <v>577</v>
      </c>
      <c r="C174" s="749" t="s">
        <v>592</v>
      </c>
      <c r="D174" s="750" t="s">
        <v>593</v>
      </c>
      <c r="E174" s="751">
        <v>50113001</v>
      </c>
      <c r="F174" s="750" t="s">
        <v>603</v>
      </c>
      <c r="G174" s="749" t="s">
        <v>622</v>
      </c>
      <c r="H174" s="749">
        <v>145214</v>
      </c>
      <c r="I174" s="749">
        <v>45214</v>
      </c>
      <c r="J174" s="749" t="s">
        <v>908</v>
      </c>
      <c r="K174" s="749" t="s">
        <v>909</v>
      </c>
      <c r="L174" s="752">
        <v>62.240000000000016</v>
      </c>
      <c r="M174" s="752">
        <v>1</v>
      </c>
      <c r="N174" s="753">
        <v>62.240000000000016</v>
      </c>
    </row>
    <row r="175" spans="1:14" ht="14.4" customHeight="1" x14ac:dyDescent="0.3">
      <c r="A175" s="747" t="s">
        <v>576</v>
      </c>
      <c r="B175" s="748" t="s">
        <v>577</v>
      </c>
      <c r="C175" s="749" t="s">
        <v>592</v>
      </c>
      <c r="D175" s="750" t="s">
        <v>593</v>
      </c>
      <c r="E175" s="751">
        <v>50113001</v>
      </c>
      <c r="F175" s="750" t="s">
        <v>603</v>
      </c>
      <c r="G175" s="749" t="s">
        <v>622</v>
      </c>
      <c r="H175" s="749">
        <v>849578</v>
      </c>
      <c r="I175" s="749">
        <v>149480</v>
      </c>
      <c r="J175" s="749" t="s">
        <v>910</v>
      </c>
      <c r="K175" s="749" t="s">
        <v>911</v>
      </c>
      <c r="L175" s="752">
        <v>69.560000000000016</v>
      </c>
      <c r="M175" s="752">
        <v>1</v>
      </c>
      <c r="N175" s="753">
        <v>69.560000000000016</v>
      </c>
    </row>
    <row r="176" spans="1:14" ht="14.4" customHeight="1" x14ac:dyDescent="0.3">
      <c r="A176" s="747" t="s">
        <v>576</v>
      </c>
      <c r="B176" s="748" t="s">
        <v>577</v>
      </c>
      <c r="C176" s="749" t="s">
        <v>592</v>
      </c>
      <c r="D176" s="750" t="s">
        <v>593</v>
      </c>
      <c r="E176" s="751">
        <v>50113002</v>
      </c>
      <c r="F176" s="750" t="s">
        <v>912</v>
      </c>
      <c r="G176" s="749" t="s">
        <v>604</v>
      </c>
      <c r="H176" s="749">
        <v>149415</v>
      </c>
      <c r="I176" s="749">
        <v>49415</v>
      </c>
      <c r="J176" s="749" t="s">
        <v>913</v>
      </c>
      <c r="K176" s="749" t="s">
        <v>914</v>
      </c>
      <c r="L176" s="752">
        <v>1680.58</v>
      </c>
      <c r="M176" s="752">
        <v>2</v>
      </c>
      <c r="N176" s="753">
        <v>3361.16</v>
      </c>
    </row>
    <row r="177" spans="1:14" ht="14.4" customHeight="1" x14ac:dyDescent="0.3">
      <c r="A177" s="747" t="s">
        <v>576</v>
      </c>
      <c r="B177" s="748" t="s">
        <v>577</v>
      </c>
      <c r="C177" s="749" t="s">
        <v>592</v>
      </c>
      <c r="D177" s="750" t="s">
        <v>593</v>
      </c>
      <c r="E177" s="751">
        <v>50113002</v>
      </c>
      <c r="F177" s="750" t="s">
        <v>912</v>
      </c>
      <c r="G177" s="749" t="s">
        <v>604</v>
      </c>
      <c r="H177" s="749">
        <v>103513</v>
      </c>
      <c r="I177" s="749">
        <v>3513</v>
      </c>
      <c r="J177" s="749" t="s">
        <v>915</v>
      </c>
      <c r="K177" s="749" t="s">
        <v>916</v>
      </c>
      <c r="L177" s="752">
        <v>2228.8199999999997</v>
      </c>
      <c r="M177" s="752">
        <v>5</v>
      </c>
      <c r="N177" s="753">
        <v>11144.099999999999</v>
      </c>
    </row>
    <row r="178" spans="1:14" ht="14.4" customHeight="1" x14ac:dyDescent="0.3">
      <c r="A178" s="747" t="s">
        <v>576</v>
      </c>
      <c r="B178" s="748" t="s">
        <v>577</v>
      </c>
      <c r="C178" s="749" t="s">
        <v>592</v>
      </c>
      <c r="D178" s="750" t="s">
        <v>593</v>
      </c>
      <c r="E178" s="751">
        <v>50113002</v>
      </c>
      <c r="F178" s="750" t="s">
        <v>912</v>
      </c>
      <c r="G178" s="749" t="s">
        <v>604</v>
      </c>
      <c r="H178" s="749">
        <v>103414</v>
      </c>
      <c r="I178" s="749">
        <v>3414</v>
      </c>
      <c r="J178" s="749" t="s">
        <v>917</v>
      </c>
      <c r="K178" s="749" t="s">
        <v>916</v>
      </c>
      <c r="L178" s="752">
        <v>2443.1899999999996</v>
      </c>
      <c r="M178" s="752">
        <v>4</v>
      </c>
      <c r="N178" s="753">
        <v>9772.7599999999984</v>
      </c>
    </row>
    <row r="179" spans="1:14" ht="14.4" customHeight="1" x14ac:dyDescent="0.3">
      <c r="A179" s="747" t="s">
        <v>576</v>
      </c>
      <c r="B179" s="748" t="s">
        <v>577</v>
      </c>
      <c r="C179" s="749" t="s">
        <v>592</v>
      </c>
      <c r="D179" s="750" t="s">
        <v>593</v>
      </c>
      <c r="E179" s="751">
        <v>50113006</v>
      </c>
      <c r="F179" s="750" t="s">
        <v>918</v>
      </c>
      <c r="G179" s="749" t="s">
        <v>622</v>
      </c>
      <c r="H179" s="749">
        <v>33833</v>
      </c>
      <c r="I179" s="749">
        <v>33833</v>
      </c>
      <c r="J179" s="749" t="s">
        <v>919</v>
      </c>
      <c r="K179" s="749" t="s">
        <v>920</v>
      </c>
      <c r="L179" s="752">
        <v>164.11250000000001</v>
      </c>
      <c r="M179" s="752">
        <v>4</v>
      </c>
      <c r="N179" s="753">
        <v>656.45</v>
      </c>
    </row>
    <row r="180" spans="1:14" ht="14.4" customHeight="1" x14ac:dyDescent="0.3">
      <c r="A180" s="747" t="s">
        <v>576</v>
      </c>
      <c r="B180" s="748" t="s">
        <v>577</v>
      </c>
      <c r="C180" s="749" t="s">
        <v>592</v>
      </c>
      <c r="D180" s="750" t="s">
        <v>593</v>
      </c>
      <c r="E180" s="751">
        <v>50113006</v>
      </c>
      <c r="F180" s="750" t="s">
        <v>918</v>
      </c>
      <c r="G180" s="749" t="s">
        <v>622</v>
      </c>
      <c r="H180" s="749">
        <v>133339</v>
      </c>
      <c r="I180" s="749">
        <v>33339</v>
      </c>
      <c r="J180" s="749" t="s">
        <v>921</v>
      </c>
      <c r="K180" s="749" t="s">
        <v>922</v>
      </c>
      <c r="L180" s="752">
        <v>44.187500000000014</v>
      </c>
      <c r="M180" s="752">
        <v>16</v>
      </c>
      <c r="N180" s="753">
        <v>707.00000000000023</v>
      </c>
    </row>
    <row r="181" spans="1:14" ht="14.4" customHeight="1" x14ac:dyDescent="0.3">
      <c r="A181" s="747" t="s">
        <v>576</v>
      </c>
      <c r="B181" s="748" t="s">
        <v>577</v>
      </c>
      <c r="C181" s="749" t="s">
        <v>592</v>
      </c>
      <c r="D181" s="750" t="s">
        <v>593</v>
      </c>
      <c r="E181" s="751">
        <v>50113006</v>
      </c>
      <c r="F181" s="750" t="s">
        <v>918</v>
      </c>
      <c r="G181" s="749" t="s">
        <v>622</v>
      </c>
      <c r="H181" s="749">
        <v>133340</v>
      </c>
      <c r="I181" s="749">
        <v>33340</v>
      </c>
      <c r="J181" s="749" t="s">
        <v>923</v>
      </c>
      <c r="K181" s="749" t="s">
        <v>922</v>
      </c>
      <c r="L181" s="752">
        <v>40.92</v>
      </c>
      <c r="M181" s="752">
        <v>4</v>
      </c>
      <c r="N181" s="753">
        <v>163.68</v>
      </c>
    </row>
    <row r="182" spans="1:14" ht="14.4" customHeight="1" x14ac:dyDescent="0.3">
      <c r="A182" s="747" t="s">
        <v>576</v>
      </c>
      <c r="B182" s="748" t="s">
        <v>577</v>
      </c>
      <c r="C182" s="749" t="s">
        <v>592</v>
      </c>
      <c r="D182" s="750" t="s">
        <v>593</v>
      </c>
      <c r="E182" s="751">
        <v>50113006</v>
      </c>
      <c r="F182" s="750" t="s">
        <v>918</v>
      </c>
      <c r="G182" s="749" t="s">
        <v>622</v>
      </c>
      <c r="H182" s="749">
        <v>846764</v>
      </c>
      <c r="I182" s="749">
        <v>33418</v>
      </c>
      <c r="J182" s="749" t="s">
        <v>924</v>
      </c>
      <c r="K182" s="749" t="s">
        <v>925</v>
      </c>
      <c r="L182" s="752">
        <v>135.6</v>
      </c>
      <c r="M182" s="752">
        <v>3</v>
      </c>
      <c r="N182" s="753">
        <v>406.79999999999995</v>
      </c>
    </row>
    <row r="183" spans="1:14" ht="14.4" customHeight="1" x14ac:dyDescent="0.3">
      <c r="A183" s="747" t="s">
        <v>576</v>
      </c>
      <c r="B183" s="748" t="s">
        <v>577</v>
      </c>
      <c r="C183" s="749" t="s">
        <v>592</v>
      </c>
      <c r="D183" s="750" t="s">
        <v>593</v>
      </c>
      <c r="E183" s="751">
        <v>50113006</v>
      </c>
      <c r="F183" s="750" t="s">
        <v>918</v>
      </c>
      <c r="G183" s="749" t="s">
        <v>622</v>
      </c>
      <c r="H183" s="749">
        <v>846766</v>
      </c>
      <c r="I183" s="749">
        <v>33420</v>
      </c>
      <c r="J183" s="749" t="s">
        <v>926</v>
      </c>
      <c r="K183" s="749" t="s">
        <v>925</v>
      </c>
      <c r="L183" s="752">
        <v>135.59999999999997</v>
      </c>
      <c r="M183" s="752">
        <v>2</v>
      </c>
      <c r="N183" s="753">
        <v>271.19999999999993</v>
      </c>
    </row>
    <row r="184" spans="1:14" ht="14.4" customHeight="1" x14ac:dyDescent="0.3">
      <c r="A184" s="747" t="s">
        <v>576</v>
      </c>
      <c r="B184" s="748" t="s">
        <v>577</v>
      </c>
      <c r="C184" s="749" t="s">
        <v>592</v>
      </c>
      <c r="D184" s="750" t="s">
        <v>593</v>
      </c>
      <c r="E184" s="751">
        <v>50113006</v>
      </c>
      <c r="F184" s="750" t="s">
        <v>918</v>
      </c>
      <c r="G184" s="749" t="s">
        <v>622</v>
      </c>
      <c r="H184" s="749">
        <v>33750</v>
      </c>
      <c r="I184" s="749">
        <v>33750</v>
      </c>
      <c r="J184" s="749" t="s">
        <v>927</v>
      </c>
      <c r="K184" s="749" t="s">
        <v>928</v>
      </c>
      <c r="L184" s="752">
        <v>111.94999999999997</v>
      </c>
      <c r="M184" s="752">
        <v>1</v>
      </c>
      <c r="N184" s="753">
        <v>111.94999999999997</v>
      </c>
    </row>
    <row r="185" spans="1:14" ht="14.4" customHeight="1" x14ac:dyDescent="0.3">
      <c r="A185" s="747" t="s">
        <v>576</v>
      </c>
      <c r="B185" s="748" t="s">
        <v>577</v>
      </c>
      <c r="C185" s="749" t="s">
        <v>592</v>
      </c>
      <c r="D185" s="750" t="s">
        <v>593</v>
      </c>
      <c r="E185" s="751">
        <v>50113006</v>
      </c>
      <c r="F185" s="750" t="s">
        <v>918</v>
      </c>
      <c r="G185" s="749" t="s">
        <v>622</v>
      </c>
      <c r="H185" s="749">
        <v>33859</v>
      </c>
      <c r="I185" s="749">
        <v>33859</v>
      </c>
      <c r="J185" s="749" t="s">
        <v>929</v>
      </c>
      <c r="K185" s="749" t="s">
        <v>920</v>
      </c>
      <c r="L185" s="752">
        <v>129.97</v>
      </c>
      <c r="M185" s="752">
        <v>3</v>
      </c>
      <c r="N185" s="753">
        <v>389.90999999999997</v>
      </c>
    </row>
    <row r="186" spans="1:14" ht="14.4" customHeight="1" x14ac:dyDescent="0.3">
      <c r="A186" s="747" t="s">
        <v>576</v>
      </c>
      <c r="B186" s="748" t="s">
        <v>577</v>
      </c>
      <c r="C186" s="749" t="s">
        <v>592</v>
      </c>
      <c r="D186" s="750" t="s">
        <v>593</v>
      </c>
      <c r="E186" s="751">
        <v>50113006</v>
      </c>
      <c r="F186" s="750" t="s">
        <v>918</v>
      </c>
      <c r="G186" s="749" t="s">
        <v>622</v>
      </c>
      <c r="H186" s="749">
        <v>33858</v>
      </c>
      <c r="I186" s="749">
        <v>33858</v>
      </c>
      <c r="J186" s="749" t="s">
        <v>930</v>
      </c>
      <c r="K186" s="749" t="s">
        <v>920</v>
      </c>
      <c r="L186" s="752">
        <v>129.97</v>
      </c>
      <c r="M186" s="752">
        <v>5</v>
      </c>
      <c r="N186" s="753">
        <v>649.85</v>
      </c>
    </row>
    <row r="187" spans="1:14" ht="14.4" customHeight="1" x14ac:dyDescent="0.3">
      <c r="A187" s="747" t="s">
        <v>576</v>
      </c>
      <c r="B187" s="748" t="s">
        <v>577</v>
      </c>
      <c r="C187" s="749" t="s">
        <v>592</v>
      </c>
      <c r="D187" s="750" t="s">
        <v>593</v>
      </c>
      <c r="E187" s="751">
        <v>50113006</v>
      </c>
      <c r="F187" s="750" t="s">
        <v>918</v>
      </c>
      <c r="G187" s="749" t="s">
        <v>622</v>
      </c>
      <c r="H187" s="749">
        <v>33936</v>
      </c>
      <c r="I187" s="749">
        <v>33936</v>
      </c>
      <c r="J187" s="749" t="s">
        <v>931</v>
      </c>
      <c r="K187" s="749" t="s">
        <v>922</v>
      </c>
      <c r="L187" s="752">
        <v>30.956666666666667</v>
      </c>
      <c r="M187" s="752">
        <v>3</v>
      </c>
      <c r="N187" s="753">
        <v>92.87</v>
      </c>
    </row>
    <row r="188" spans="1:14" ht="14.4" customHeight="1" x14ac:dyDescent="0.3">
      <c r="A188" s="747" t="s">
        <v>576</v>
      </c>
      <c r="B188" s="748" t="s">
        <v>577</v>
      </c>
      <c r="C188" s="749" t="s">
        <v>592</v>
      </c>
      <c r="D188" s="750" t="s">
        <v>593</v>
      </c>
      <c r="E188" s="751">
        <v>50113006</v>
      </c>
      <c r="F188" s="750" t="s">
        <v>918</v>
      </c>
      <c r="G188" s="749" t="s">
        <v>622</v>
      </c>
      <c r="H188" s="749">
        <v>33848</v>
      </c>
      <c r="I188" s="749">
        <v>33848</v>
      </c>
      <c r="J188" s="749" t="s">
        <v>932</v>
      </c>
      <c r="K188" s="749" t="s">
        <v>920</v>
      </c>
      <c r="L188" s="752">
        <v>122.85749999999999</v>
      </c>
      <c r="M188" s="752">
        <v>8</v>
      </c>
      <c r="N188" s="753">
        <v>982.8599999999999</v>
      </c>
    </row>
    <row r="189" spans="1:14" ht="14.4" customHeight="1" x14ac:dyDescent="0.3">
      <c r="A189" s="747" t="s">
        <v>576</v>
      </c>
      <c r="B189" s="748" t="s">
        <v>577</v>
      </c>
      <c r="C189" s="749" t="s">
        <v>592</v>
      </c>
      <c r="D189" s="750" t="s">
        <v>593</v>
      </c>
      <c r="E189" s="751">
        <v>50113006</v>
      </c>
      <c r="F189" s="750" t="s">
        <v>918</v>
      </c>
      <c r="G189" s="749" t="s">
        <v>622</v>
      </c>
      <c r="H189" s="749">
        <v>990352</v>
      </c>
      <c r="I189" s="749">
        <v>33935</v>
      </c>
      <c r="J189" s="749" t="s">
        <v>933</v>
      </c>
      <c r="K189" s="749" t="s">
        <v>922</v>
      </c>
      <c r="L189" s="752">
        <v>30.835000000000004</v>
      </c>
      <c r="M189" s="752">
        <v>8</v>
      </c>
      <c r="N189" s="753">
        <v>246.68000000000004</v>
      </c>
    </row>
    <row r="190" spans="1:14" ht="14.4" customHeight="1" x14ac:dyDescent="0.3">
      <c r="A190" s="747" t="s">
        <v>576</v>
      </c>
      <c r="B190" s="748" t="s">
        <v>577</v>
      </c>
      <c r="C190" s="749" t="s">
        <v>592</v>
      </c>
      <c r="D190" s="750" t="s">
        <v>593</v>
      </c>
      <c r="E190" s="751">
        <v>50113006</v>
      </c>
      <c r="F190" s="750" t="s">
        <v>918</v>
      </c>
      <c r="G190" s="749" t="s">
        <v>622</v>
      </c>
      <c r="H190" s="749">
        <v>33847</v>
      </c>
      <c r="I190" s="749">
        <v>33847</v>
      </c>
      <c r="J190" s="749" t="s">
        <v>934</v>
      </c>
      <c r="K190" s="749" t="s">
        <v>920</v>
      </c>
      <c r="L190" s="752">
        <v>122.91333333333331</v>
      </c>
      <c r="M190" s="752">
        <v>6</v>
      </c>
      <c r="N190" s="753">
        <v>737.4799999999999</v>
      </c>
    </row>
    <row r="191" spans="1:14" ht="14.4" customHeight="1" x14ac:dyDescent="0.3">
      <c r="A191" s="747" t="s">
        <v>576</v>
      </c>
      <c r="B191" s="748" t="s">
        <v>577</v>
      </c>
      <c r="C191" s="749" t="s">
        <v>592</v>
      </c>
      <c r="D191" s="750" t="s">
        <v>593</v>
      </c>
      <c r="E191" s="751">
        <v>50113006</v>
      </c>
      <c r="F191" s="750" t="s">
        <v>918</v>
      </c>
      <c r="G191" s="749" t="s">
        <v>604</v>
      </c>
      <c r="H191" s="749">
        <v>217052</v>
      </c>
      <c r="I191" s="749">
        <v>217052</v>
      </c>
      <c r="J191" s="749" t="s">
        <v>935</v>
      </c>
      <c r="K191" s="749" t="s">
        <v>936</v>
      </c>
      <c r="L191" s="752">
        <v>2000.4700000000009</v>
      </c>
      <c r="M191" s="752">
        <v>1</v>
      </c>
      <c r="N191" s="753">
        <v>2000.4700000000009</v>
      </c>
    </row>
    <row r="192" spans="1:14" ht="14.4" customHeight="1" x14ac:dyDescent="0.3">
      <c r="A192" s="747" t="s">
        <v>576</v>
      </c>
      <c r="B192" s="748" t="s">
        <v>577</v>
      </c>
      <c r="C192" s="749" t="s">
        <v>592</v>
      </c>
      <c r="D192" s="750" t="s">
        <v>593</v>
      </c>
      <c r="E192" s="751">
        <v>50113006</v>
      </c>
      <c r="F192" s="750" t="s">
        <v>918</v>
      </c>
      <c r="G192" s="749" t="s">
        <v>622</v>
      </c>
      <c r="H192" s="749">
        <v>33677</v>
      </c>
      <c r="I192" s="749">
        <v>33677</v>
      </c>
      <c r="J192" s="749" t="s">
        <v>935</v>
      </c>
      <c r="K192" s="749" t="s">
        <v>937</v>
      </c>
      <c r="L192" s="752">
        <v>278.51999999999992</v>
      </c>
      <c r="M192" s="752">
        <v>4</v>
      </c>
      <c r="N192" s="753">
        <v>1114.0799999999997</v>
      </c>
    </row>
    <row r="193" spans="1:14" ht="14.4" customHeight="1" x14ac:dyDescent="0.3">
      <c r="A193" s="747" t="s">
        <v>576</v>
      </c>
      <c r="B193" s="748" t="s">
        <v>577</v>
      </c>
      <c r="C193" s="749" t="s">
        <v>592</v>
      </c>
      <c r="D193" s="750" t="s">
        <v>593</v>
      </c>
      <c r="E193" s="751">
        <v>50113008</v>
      </c>
      <c r="F193" s="750" t="s">
        <v>938</v>
      </c>
      <c r="G193" s="749"/>
      <c r="H193" s="749"/>
      <c r="I193" s="749">
        <v>6480</v>
      </c>
      <c r="J193" s="749" t="s">
        <v>939</v>
      </c>
      <c r="K193" s="749" t="s">
        <v>940</v>
      </c>
      <c r="L193" s="752">
        <v>4305.39990234375</v>
      </c>
      <c r="M193" s="752">
        <v>1</v>
      </c>
      <c r="N193" s="753">
        <v>4305.39990234375</v>
      </c>
    </row>
    <row r="194" spans="1:14" ht="14.4" customHeight="1" x14ac:dyDescent="0.3">
      <c r="A194" s="747" t="s">
        <v>576</v>
      </c>
      <c r="B194" s="748" t="s">
        <v>577</v>
      </c>
      <c r="C194" s="749" t="s">
        <v>592</v>
      </c>
      <c r="D194" s="750" t="s">
        <v>593</v>
      </c>
      <c r="E194" s="751">
        <v>50113008</v>
      </c>
      <c r="F194" s="750" t="s">
        <v>938</v>
      </c>
      <c r="G194" s="749"/>
      <c r="H194" s="749"/>
      <c r="I194" s="749">
        <v>212531</v>
      </c>
      <c r="J194" s="749" t="s">
        <v>939</v>
      </c>
      <c r="K194" s="749" t="s">
        <v>941</v>
      </c>
      <c r="L194" s="752">
        <v>8610.7998046875</v>
      </c>
      <c r="M194" s="752">
        <v>2</v>
      </c>
      <c r="N194" s="753">
        <v>17221.599609375</v>
      </c>
    </row>
    <row r="195" spans="1:14" ht="14.4" customHeight="1" x14ac:dyDescent="0.3">
      <c r="A195" s="747" t="s">
        <v>576</v>
      </c>
      <c r="B195" s="748" t="s">
        <v>577</v>
      </c>
      <c r="C195" s="749" t="s">
        <v>592</v>
      </c>
      <c r="D195" s="750" t="s">
        <v>593</v>
      </c>
      <c r="E195" s="751">
        <v>50113013</v>
      </c>
      <c r="F195" s="750" t="s">
        <v>942</v>
      </c>
      <c r="G195" s="749" t="s">
        <v>604</v>
      </c>
      <c r="H195" s="749">
        <v>194156</v>
      </c>
      <c r="I195" s="749">
        <v>94156</v>
      </c>
      <c r="J195" s="749" t="s">
        <v>943</v>
      </c>
      <c r="K195" s="749" t="s">
        <v>944</v>
      </c>
      <c r="L195" s="752">
        <v>120.11</v>
      </c>
      <c r="M195" s="752">
        <v>1</v>
      </c>
      <c r="N195" s="753">
        <v>120.11</v>
      </c>
    </row>
    <row r="196" spans="1:14" ht="14.4" customHeight="1" x14ac:dyDescent="0.3">
      <c r="A196" s="747" t="s">
        <v>576</v>
      </c>
      <c r="B196" s="748" t="s">
        <v>577</v>
      </c>
      <c r="C196" s="749" t="s">
        <v>592</v>
      </c>
      <c r="D196" s="750" t="s">
        <v>593</v>
      </c>
      <c r="E196" s="751">
        <v>50113013</v>
      </c>
      <c r="F196" s="750" t="s">
        <v>942</v>
      </c>
      <c r="G196" s="749" t="s">
        <v>622</v>
      </c>
      <c r="H196" s="749">
        <v>194155</v>
      </c>
      <c r="I196" s="749">
        <v>94155</v>
      </c>
      <c r="J196" s="749" t="s">
        <v>943</v>
      </c>
      <c r="K196" s="749" t="s">
        <v>945</v>
      </c>
      <c r="L196" s="752">
        <v>320.32</v>
      </c>
      <c r="M196" s="752">
        <v>1.8</v>
      </c>
      <c r="N196" s="753">
        <v>576.57600000000002</v>
      </c>
    </row>
    <row r="197" spans="1:14" ht="14.4" customHeight="1" x14ac:dyDescent="0.3">
      <c r="A197" s="747" t="s">
        <v>576</v>
      </c>
      <c r="B197" s="748" t="s">
        <v>577</v>
      </c>
      <c r="C197" s="749" t="s">
        <v>592</v>
      </c>
      <c r="D197" s="750" t="s">
        <v>593</v>
      </c>
      <c r="E197" s="751">
        <v>50113013</v>
      </c>
      <c r="F197" s="750" t="s">
        <v>942</v>
      </c>
      <c r="G197" s="749" t="s">
        <v>622</v>
      </c>
      <c r="H197" s="749">
        <v>195147</v>
      </c>
      <c r="I197" s="749">
        <v>195147</v>
      </c>
      <c r="J197" s="749" t="s">
        <v>946</v>
      </c>
      <c r="K197" s="749" t="s">
        <v>947</v>
      </c>
      <c r="L197" s="752">
        <v>561.5100000000001</v>
      </c>
      <c r="M197" s="752">
        <v>6.3999999999999986</v>
      </c>
      <c r="N197" s="753">
        <v>3593.6639999999998</v>
      </c>
    </row>
    <row r="198" spans="1:14" ht="14.4" customHeight="1" x14ac:dyDescent="0.3">
      <c r="A198" s="747" t="s">
        <v>576</v>
      </c>
      <c r="B198" s="748" t="s">
        <v>577</v>
      </c>
      <c r="C198" s="749" t="s">
        <v>592</v>
      </c>
      <c r="D198" s="750" t="s">
        <v>593</v>
      </c>
      <c r="E198" s="751">
        <v>50113013</v>
      </c>
      <c r="F198" s="750" t="s">
        <v>942</v>
      </c>
      <c r="G198" s="749" t="s">
        <v>622</v>
      </c>
      <c r="H198" s="749">
        <v>185525</v>
      </c>
      <c r="I198" s="749">
        <v>85525</v>
      </c>
      <c r="J198" s="749" t="s">
        <v>948</v>
      </c>
      <c r="K198" s="749" t="s">
        <v>949</v>
      </c>
      <c r="L198" s="752">
        <v>111.31416666666665</v>
      </c>
      <c r="M198" s="752">
        <v>12</v>
      </c>
      <c r="N198" s="753">
        <v>1335.7699999999998</v>
      </c>
    </row>
    <row r="199" spans="1:14" ht="14.4" customHeight="1" x14ac:dyDescent="0.3">
      <c r="A199" s="747" t="s">
        <v>576</v>
      </c>
      <c r="B199" s="748" t="s">
        <v>577</v>
      </c>
      <c r="C199" s="749" t="s">
        <v>592</v>
      </c>
      <c r="D199" s="750" t="s">
        <v>593</v>
      </c>
      <c r="E199" s="751">
        <v>50113013</v>
      </c>
      <c r="F199" s="750" t="s">
        <v>942</v>
      </c>
      <c r="G199" s="749" t="s">
        <v>622</v>
      </c>
      <c r="H199" s="749">
        <v>203097</v>
      </c>
      <c r="I199" s="749">
        <v>203097</v>
      </c>
      <c r="J199" s="749" t="s">
        <v>950</v>
      </c>
      <c r="K199" s="749" t="s">
        <v>951</v>
      </c>
      <c r="L199" s="752">
        <v>166.74123076923078</v>
      </c>
      <c r="M199" s="752">
        <v>65</v>
      </c>
      <c r="N199" s="753">
        <v>10838.18</v>
      </c>
    </row>
    <row r="200" spans="1:14" ht="14.4" customHeight="1" x14ac:dyDescent="0.3">
      <c r="A200" s="747" t="s">
        <v>576</v>
      </c>
      <c r="B200" s="748" t="s">
        <v>577</v>
      </c>
      <c r="C200" s="749" t="s">
        <v>592</v>
      </c>
      <c r="D200" s="750" t="s">
        <v>593</v>
      </c>
      <c r="E200" s="751">
        <v>50113013</v>
      </c>
      <c r="F200" s="750" t="s">
        <v>942</v>
      </c>
      <c r="G200" s="749" t="s">
        <v>604</v>
      </c>
      <c r="H200" s="749">
        <v>172972</v>
      </c>
      <c r="I200" s="749">
        <v>72972</v>
      </c>
      <c r="J200" s="749" t="s">
        <v>952</v>
      </c>
      <c r="K200" s="749" t="s">
        <v>953</v>
      </c>
      <c r="L200" s="752">
        <v>181.65000000000018</v>
      </c>
      <c r="M200" s="752">
        <v>205.4</v>
      </c>
      <c r="N200" s="753">
        <v>37310.91000000004</v>
      </c>
    </row>
    <row r="201" spans="1:14" ht="14.4" customHeight="1" x14ac:dyDescent="0.3">
      <c r="A201" s="747" t="s">
        <v>576</v>
      </c>
      <c r="B201" s="748" t="s">
        <v>577</v>
      </c>
      <c r="C201" s="749" t="s">
        <v>592</v>
      </c>
      <c r="D201" s="750" t="s">
        <v>593</v>
      </c>
      <c r="E201" s="751">
        <v>50113013</v>
      </c>
      <c r="F201" s="750" t="s">
        <v>942</v>
      </c>
      <c r="G201" s="749" t="s">
        <v>604</v>
      </c>
      <c r="H201" s="749">
        <v>201961</v>
      </c>
      <c r="I201" s="749">
        <v>201961</v>
      </c>
      <c r="J201" s="749" t="s">
        <v>954</v>
      </c>
      <c r="K201" s="749" t="s">
        <v>955</v>
      </c>
      <c r="L201" s="752">
        <v>322.64000000000004</v>
      </c>
      <c r="M201" s="752">
        <v>2</v>
      </c>
      <c r="N201" s="753">
        <v>645.28000000000009</v>
      </c>
    </row>
    <row r="202" spans="1:14" ht="14.4" customHeight="1" x14ac:dyDescent="0.3">
      <c r="A202" s="747" t="s">
        <v>576</v>
      </c>
      <c r="B202" s="748" t="s">
        <v>577</v>
      </c>
      <c r="C202" s="749" t="s">
        <v>592</v>
      </c>
      <c r="D202" s="750" t="s">
        <v>593</v>
      </c>
      <c r="E202" s="751">
        <v>50113013</v>
      </c>
      <c r="F202" s="750" t="s">
        <v>942</v>
      </c>
      <c r="G202" s="749" t="s">
        <v>622</v>
      </c>
      <c r="H202" s="749">
        <v>183817</v>
      </c>
      <c r="I202" s="749">
        <v>183817</v>
      </c>
      <c r="J202" s="749" t="s">
        <v>956</v>
      </c>
      <c r="K202" s="749" t="s">
        <v>957</v>
      </c>
      <c r="L202" s="752">
        <v>918.50000000000011</v>
      </c>
      <c r="M202" s="752">
        <v>20.399999999999999</v>
      </c>
      <c r="N202" s="753">
        <v>18737.400000000001</v>
      </c>
    </row>
    <row r="203" spans="1:14" ht="14.4" customHeight="1" x14ac:dyDescent="0.3">
      <c r="A203" s="747" t="s">
        <v>576</v>
      </c>
      <c r="B203" s="748" t="s">
        <v>577</v>
      </c>
      <c r="C203" s="749" t="s">
        <v>592</v>
      </c>
      <c r="D203" s="750" t="s">
        <v>593</v>
      </c>
      <c r="E203" s="751">
        <v>50113013</v>
      </c>
      <c r="F203" s="750" t="s">
        <v>942</v>
      </c>
      <c r="G203" s="749" t="s">
        <v>604</v>
      </c>
      <c r="H203" s="749">
        <v>164831</v>
      </c>
      <c r="I203" s="749">
        <v>64831</v>
      </c>
      <c r="J203" s="749" t="s">
        <v>958</v>
      </c>
      <c r="K203" s="749" t="s">
        <v>959</v>
      </c>
      <c r="L203" s="752">
        <v>198.88000000000005</v>
      </c>
      <c r="M203" s="752">
        <v>5.1999999999999993</v>
      </c>
      <c r="N203" s="753">
        <v>1034.1760000000002</v>
      </c>
    </row>
    <row r="204" spans="1:14" ht="14.4" customHeight="1" x14ac:dyDescent="0.3">
      <c r="A204" s="747" t="s">
        <v>576</v>
      </c>
      <c r="B204" s="748" t="s">
        <v>577</v>
      </c>
      <c r="C204" s="749" t="s">
        <v>592</v>
      </c>
      <c r="D204" s="750" t="s">
        <v>593</v>
      </c>
      <c r="E204" s="751">
        <v>50113013</v>
      </c>
      <c r="F204" s="750" t="s">
        <v>942</v>
      </c>
      <c r="G204" s="749" t="s">
        <v>622</v>
      </c>
      <c r="H204" s="749">
        <v>111706</v>
      </c>
      <c r="I204" s="749">
        <v>11706</v>
      </c>
      <c r="J204" s="749" t="s">
        <v>960</v>
      </c>
      <c r="K204" s="749" t="s">
        <v>961</v>
      </c>
      <c r="L204" s="752">
        <v>229.52</v>
      </c>
      <c r="M204" s="752">
        <v>1</v>
      </c>
      <c r="N204" s="753">
        <v>229.52</v>
      </c>
    </row>
    <row r="205" spans="1:14" ht="14.4" customHeight="1" x14ac:dyDescent="0.3">
      <c r="A205" s="747" t="s">
        <v>576</v>
      </c>
      <c r="B205" s="748" t="s">
        <v>577</v>
      </c>
      <c r="C205" s="749" t="s">
        <v>592</v>
      </c>
      <c r="D205" s="750" t="s">
        <v>593</v>
      </c>
      <c r="E205" s="751">
        <v>50113013</v>
      </c>
      <c r="F205" s="750" t="s">
        <v>942</v>
      </c>
      <c r="G205" s="749" t="s">
        <v>604</v>
      </c>
      <c r="H205" s="749">
        <v>131654</v>
      </c>
      <c r="I205" s="749">
        <v>131654</v>
      </c>
      <c r="J205" s="749" t="s">
        <v>962</v>
      </c>
      <c r="K205" s="749" t="s">
        <v>963</v>
      </c>
      <c r="L205" s="752">
        <v>264</v>
      </c>
      <c r="M205" s="752">
        <v>2.4</v>
      </c>
      <c r="N205" s="753">
        <v>633.6</v>
      </c>
    </row>
    <row r="206" spans="1:14" ht="14.4" customHeight="1" x14ac:dyDescent="0.3">
      <c r="A206" s="747" t="s">
        <v>576</v>
      </c>
      <c r="B206" s="748" t="s">
        <v>577</v>
      </c>
      <c r="C206" s="749" t="s">
        <v>592</v>
      </c>
      <c r="D206" s="750" t="s">
        <v>593</v>
      </c>
      <c r="E206" s="751">
        <v>50113013</v>
      </c>
      <c r="F206" s="750" t="s">
        <v>942</v>
      </c>
      <c r="G206" s="749" t="s">
        <v>604</v>
      </c>
      <c r="H206" s="749">
        <v>115658</v>
      </c>
      <c r="I206" s="749">
        <v>15658</v>
      </c>
      <c r="J206" s="749" t="s">
        <v>964</v>
      </c>
      <c r="K206" s="749" t="s">
        <v>965</v>
      </c>
      <c r="L206" s="752">
        <v>58.336000000000013</v>
      </c>
      <c r="M206" s="752">
        <v>10</v>
      </c>
      <c r="N206" s="753">
        <v>583.36000000000013</v>
      </c>
    </row>
    <row r="207" spans="1:14" ht="14.4" customHeight="1" x14ac:dyDescent="0.3">
      <c r="A207" s="747" t="s">
        <v>576</v>
      </c>
      <c r="B207" s="748" t="s">
        <v>577</v>
      </c>
      <c r="C207" s="749" t="s">
        <v>592</v>
      </c>
      <c r="D207" s="750" t="s">
        <v>593</v>
      </c>
      <c r="E207" s="751">
        <v>50113013</v>
      </c>
      <c r="F207" s="750" t="s">
        <v>942</v>
      </c>
      <c r="G207" s="749" t="s">
        <v>604</v>
      </c>
      <c r="H207" s="749">
        <v>162180</v>
      </c>
      <c r="I207" s="749">
        <v>162180</v>
      </c>
      <c r="J207" s="749" t="s">
        <v>966</v>
      </c>
      <c r="K207" s="749" t="s">
        <v>967</v>
      </c>
      <c r="L207" s="752">
        <v>152.89999999999998</v>
      </c>
      <c r="M207" s="752">
        <v>2</v>
      </c>
      <c r="N207" s="753">
        <v>305.79999999999995</v>
      </c>
    </row>
    <row r="208" spans="1:14" ht="14.4" customHeight="1" x14ac:dyDescent="0.3">
      <c r="A208" s="747" t="s">
        <v>576</v>
      </c>
      <c r="B208" s="748" t="s">
        <v>577</v>
      </c>
      <c r="C208" s="749" t="s">
        <v>592</v>
      </c>
      <c r="D208" s="750" t="s">
        <v>593</v>
      </c>
      <c r="E208" s="751">
        <v>50113013</v>
      </c>
      <c r="F208" s="750" t="s">
        <v>942</v>
      </c>
      <c r="G208" s="749" t="s">
        <v>604</v>
      </c>
      <c r="H208" s="749">
        <v>162187</v>
      </c>
      <c r="I208" s="749">
        <v>162187</v>
      </c>
      <c r="J208" s="749" t="s">
        <v>968</v>
      </c>
      <c r="K208" s="749" t="s">
        <v>969</v>
      </c>
      <c r="L208" s="752">
        <v>286</v>
      </c>
      <c r="M208" s="752">
        <v>2</v>
      </c>
      <c r="N208" s="753">
        <v>572</v>
      </c>
    </row>
    <row r="209" spans="1:14" ht="14.4" customHeight="1" x14ac:dyDescent="0.3">
      <c r="A209" s="747" t="s">
        <v>576</v>
      </c>
      <c r="B209" s="748" t="s">
        <v>577</v>
      </c>
      <c r="C209" s="749" t="s">
        <v>592</v>
      </c>
      <c r="D209" s="750" t="s">
        <v>593</v>
      </c>
      <c r="E209" s="751">
        <v>50113013</v>
      </c>
      <c r="F209" s="750" t="s">
        <v>942</v>
      </c>
      <c r="G209" s="749" t="s">
        <v>622</v>
      </c>
      <c r="H209" s="749">
        <v>849655</v>
      </c>
      <c r="I209" s="749">
        <v>129836</v>
      </c>
      <c r="J209" s="749" t="s">
        <v>970</v>
      </c>
      <c r="K209" s="749" t="s">
        <v>971</v>
      </c>
      <c r="L209" s="752">
        <v>262.89999999999998</v>
      </c>
      <c r="M209" s="752">
        <v>0.3</v>
      </c>
      <c r="N209" s="753">
        <v>78.86999999999999</v>
      </c>
    </row>
    <row r="210" spans="1:14" ht="14.4" customHeight="1" x14ac:dyDescent="0.3">
      <c r="A210" s="747" t="s">
        <v>576</v>
      </c>
      <c r="B210" s="748" t="s">
        <v>577</v>
      </c>
      <c r="C210" s="749" t="s">
        <v>592</v>
      </c>
      <c r="D210" s="750" t="s">
        <v>593</v>
      </c>
      <c r="E210" s="751">
        <v>50113013</v>
      </c>
      <c r="F210" s="750" t="s">
        <v>942</v>
      </c>
      <c r="G210" s="749" t="s">
        <v>604</v>
      </c>
      <c r="H210" s="749">
        <v>218400</v>
      </c>
      <c r="I210" s="749">
        <v>218400</v>
      </c>
      <c r="J210" s="749" t="s">
        <v>972</v>
      </c>
      <c r="K210" s="749" t="s">
        <v>973</v>
      </c>
      <c r="L210" s="752">
        <v>597.74</v>
      </c>
      <c r="M210" s="752">
        <v>1.6</v>
      </c>
      <c r="N210" s="753">
        <v>956.38400000000001</v>
      </c>
    </row>
    <row r="211" spans="1:14" ht="14.4" customHeight="1" x14ac:dyDescent="0.3">
      <c r="A211" s="747" t="s">
        <v>576</v>
      </c>
      <c r="B211" s="748" t="s">
        <v>577</v>
      </c>
      <c r="C211" s="749" t="s">
        <v>592</v>
      </c>
      <c r="D211" s="750" t="s">
        <v>593</v>
      </c>
      <c r="E211" s="751">
        <v>50113013</v>
      </c>
      <c r="F211" s="750" t="s">
        <v>942</v>
      </c>
      <c r="G211" s="749" t="s">
        <v>604</v>
      </c>
      <c r="H211" s="749">
        <v>394618</v>
      </c>
      <c r="I211" s="749">
        <v>112786</v>
      </c>
      <c r="J211" s="749" t="s">
        <v>974</v>
      </c>
      <c r="K211" s="749" t="s">
        <v>975</v>
      </c>
      <c r="L211" s="752">
        <v>310.00171428571434</v>
      </c>
      <c r="M211" s="752">
        <v>4.1999999999999993</v>
      </c>
      <c r="N211" s="753">
        <v>1302.0072</v>
      </c>
    </row>
    <row r="212" spans="1:14" ht="14.4" customHeight="1" x14ac:dyDescent="0.3">
      <c r="A212" s="747" t="s">
        <v>576</v>
      </c>
      <c r="B212" s="748" t="s">
        <v>577</v>
      </c>
      <c r="C212" s="749" t="s">
        <v>592</v>
      </c>
      <c r="D212" s="750" t="s">
        <v>593</v>
      </c>
      <c r="E212" s="751">
        <v>50113013</v>
      </c>
      <c r="F212" s="750" t="s">
        <v>942</v>
      </c>
      <c r="G212" s="749" t="s">
        <v>604</v>
      </c>
      <c r="H212" s="749">
        <v>847476</v>
      </c>
      <c r="I212" s="749">
        <v>112782</v>
      </c>
      <c r="J212" s="749" t="s">
        <v>976</v>
      </c>
      <c r="K212" s="749" t="s">
        <v>977</v>
      </c>
      <c r="L212" s="752">
        <v>674.31037288135599</v>
      </c>
      <c r="M212" s="752">
        <v>5.8999999999999995</v>
      </c>
      <c r="N212" s="753">
        <v>3978.4312</v>
      </c>
    </row>
    <row r="213" spans="1:14" ht="14.4" customHeight="1" x14ac:dyDescent="0.3">
      <c r="A213" s="747" t="s">
        <v>576</v>
      </c>
      <c r="B213" s="748" t="s">
        <v>577</v>
      </c>
      <c r="C213" s="749" t="s">
        <v>592</v>
      </c>
      <c r="D213" s="750" t="s">
        <v>593</v>
      </c>
      <c r="E213" s="751">
        <v>50113013</v>
      </c>
      <c r="F213" s="750" t="s">
        <v>942</v>
      </c>
      <c r="G213" s="749" t="s">
        <v>604</v>
      </c>
      <c r="H213" s="749">
        <v>96414</v>
      </c>
      <c r="I213" s="749">
        <v>96414</v>
      </c>
      <c r="J213" s="749" t="s">
        <v>978</v>
      </c>
      <c r="K213" s="749" t="s">
        <v>979</v>
      </c>
      <c r="L213" s="752">
        <v>58.822631578947366</v>
      </c>
      <c r="M213" s="752">
        <v>7.6000000000000005</v>
      </c>
      <c r="N213" s="753">
        <v>447.05200000000002</v>
      </c>
    </row>
    <row r="214" spans="1:14" ht="14.4" customHeight="1" x14ac:dyDescent="0.3">
      <c r="A214" s="747" t="s">
        <v>576</v>
      </c>
      <c r="B214" s="748" t="s">
        <v>577</v>
      </c>
      <c r="C214" s="749" t="s">
        <v>592</v>
      </c>
      <c r="D214" s="750" t="s">
        <v>593</v>
      </c>
      <c r="E214" s="751">
        <v>50113013</v>
      </c>
      <c r="F214" s="750" t="s">
        <v>942</v>
      </c>
      <c r="G214" s="749" t="s">
        <v>604</v>
      </c>
      <c r="H214" s="749">
        <v>216199</v>
      </c>
      <c r="I214" s="749">
        <v>216199</v>
      </c>
      <c r="J214" s="749" t="s">
        <v>980</v>
      </c>
      <c r="K214" s="749" t="s">
        <v>981</v>
      </c>
      <c r="L214" s="752">
        <v>99.900000000000034</v>
      </c>
      <c r="M214" s="752">
        <v>1</v>
      </c>
      <c r="N214" s="753">
        <v>99.900000000000034</v>
      </c>
    </row>
    <row r="215" spans="1:14" ht="14.4" customHeight="1" x14ac:dyDescent="0.3">
      <c r="A215" s="747" t="s">
        <v>576</v>
      </c>
      <c r="B215" s="748" t="s">
        <v>577</v>
      </c>
      <c r="C215" s="749" t="s">
        <v>592</v>
      </c>
      <c r="D215" s="750" t="s">
        <v>593</v>
      </c>
      <c r="E215" s="751">
        <v>50113013</v>
      </c>
      <c r="F215" s="750" t="s">
        <v>942</v>
      </c>
      <c r="G215" s="749" t="s">
        <v>622</v>
      </c>
      <c r="H215" s="749">
        <v>111592</v>
      </c>
      <c r="I215" s="749">
        <v>11592</v>
      </c>
      <c r="J215" s="749" t="s">
        <v>982</v>
      </c>
      <c r="K215" s="749" t="s">
        <v>983</v>
      </c>
      <c r="L215" s="752">
        <v>376.11931818181824</v>
      </c>
      <c r="M215" s="752">
        <v>4.3999999999999995</v>
      </c>
      <c r="N215" s="753">
        <v>1654.9250000000002</v>
      </c>
    </row>
    <row r="216" spans="1:14" ht="14.4" customHeight="1" x14ac:dyDescent="0.3">
      <c r="A216" s="747" t="s">
        <v>576</v>
      </c>
      <c r="B216" s="748" t="s">
        <v>577</v>
      </c>
      <c r="C216" s="749" t="s">
        <v>592</v>
      </c>
      <c r="D216" s="750" t="s">
        <v>593</v>
      </c>
      <c r="E216" s="751">
        <v>50113013</v>
      </c>
      <c r="F216" s="750" t="s">
        <v>942</v>
      </c>
      <c r="G216" s="749" t="s">
        <v>622</v>
      </c>
      <c r="H216" s="749">
        <v>197000</v>
      </c>
      <c r="I216" s="749">
        <v>97000</v>
      </c>
      <c r="J216" s="749" t="s">
        <v>984</v>
      </c>
      <c r="K216" s="749" t="s">
        <v>985</v>
      </c>
      <c r="L216" s="752">
        <v>18.96</v>
      </c>
      <c r="M216" s="752">
        <v>5</v>
      </c>
      <c r="N216" s="753">
        <v>94.800000000000011</v>
      </c>
    </row>
    <row r="217" spans="1:14" ht="14.4" customHeight="1" x14ac:dyDescent="0.3">
      <c r="A217" s="747" t="s">
        <v>576</v>
      </c>
      <c r="B217" s="748" t="s">
        <v>577</v>
      </c>
      <c r="C217" s="749" t="s">
        <v>592</v>
      </c>
      <c r="D217" s="750" t="s">
        <v>593</v>
      </c>
      <c r="E217" s="751">
        <v>50113013</v>
      </c>
      <c r="F217" s="750" t="s">
        <v>942</v>
      </c>
      <c r="G217" s="749" t="s">
        <v>604</v>
      </c>
      <c r="H217" s="749">
        <v>193465</v>
      </c>
      <c r="I217" s="749">
        <v>93465</v>
      </c>
      <c r="J217" s="749" t="s">
        <v>986</v>
      </c>
      <c r="K217" s="749" t="s">
        <v>987</v>
      </c>
      <c r="L217" s="752">
        <v>75.989999999999995</v>
      </c>
      <c r="M217" s="752">
        <v>1</v>
      </c>
      <c r="N217" s="753">
        <v>75.989999999999995</v>
      </c>
    </row>
    <row r="218" spans="1:14" ht="14.4" customHeight="1" x14ac:dyDescent="0.3">
      <c r="A218" s="747" t="s">
        <v>576</v>
      </c>
      <c r="B218" s="748" t="s">
        <v>577</v>
      </c>
      <c r="C218" s="749" t="s">
        <v>592</v>
      </c>
      <c r="D218" s="750" t="s">
        <v>593</v>
      </c>
      <c r="E218" s="751">
        <v>50113013</v>
      </c>
      <c r="F218" s="750" t="s">
        <v>942</v>
      </c>
      <c r="G218" s="749" t="s">
        <v>604</v>
      </c>
      <c r="H218" s="749">
        <v>155636</v>
      </c>
      <c r="I218" s="749">
        <v>55636</v>
      </c>
      <c r="J218" s="749" t="s">
        <v>988</v>
      </c>
      <c r="K218" s="749" t="s">
        <v>989</v>
      </c>
      <c r="L218" s="752">
        <v>52.742000000000004</v>
      </c>
      <c r="M218" s="752">
        <v>5</v>
      </c>
      <c r="N218" s="753">
        <v>263.71000000000004</v>
      </c>
    </row>
    <row r="219" spans="1:14" ht="14.4" customHeight="1" x14ac:dyDescent="0.3">
      <c r="A219" s="747" t="s">
        <v>576</v>
      </c>
      <c r="B219" s="748" t="s">
        <v>577</v>
      </c>
      <c r="C219" s="749" t="s">
        <v>592</v>
      </c>
      <c r="D219" s="750" t="s">
        <v>593</v>
      </c>
      <c r="E219" s="751">
        <v>50113013</v>
      </c>
      <c r="F219" s="750" t="s">
        <v>942</v>
      </c>
      <c r="G219" s="749" t="s">
        <v>622</v>
      </c>
      <c r="H219" s="749">
        <v>113453</v>
      </c>
      <c r="I219" s="749">
        <v>113453</v>
      </c>
      <c r="J219" s="749" t="s">
        <v>990</v>
      </c>
      <c r="K219" s="749" t="s">
        <v>991</v>
      </c>
      <c r="L219" s="752">
        <v>458.69999999999987</v>
      </c>
      <c r="M219" s="752">
        <v>11</v>
      </c>
      <c r="N219" s="753">
        <v>5045.6999999999989</v>
      </c>
    </row>
    <row r="220" spans="1:14" ht="14.4" customHeight="1" x14ac:dyDescent="0.3">
      <c r="A220" s="747" t="s">
        <v>576</v>
      </c>
      <c r="B220" s="748" t="s">
        <v>577</v>
      </c>
      <c r="C220" s="749" t="s">
        <v>592</v>
      </c>
      <c r="D220" s="750" t="s">
        <v>593</v>
      </c>
      <c r="E220" s="751">
        <v>50113013</v>
      </c>
      <c r="F220" s="750" t="s">
        <v>942</v>
      </c>
      <c r="G220" s="749" t="s">
        <v>604</v>
      </c>
      <c r="H220" s="749">
        <v>106264</v>
      </c>
      <c r="I220" s="749">
        <v>6264</v>
      </c>
      <c r="J220" s="749" t="s">
        <v>992</v>
      </c>
      <c r="K220" s="749" t="s">
        <v>993</v>
      </c>
      <c r="L220" s="752">
        <v>31.609291666666667</v>
      </c>
      <c r="M220" s="752">
        <v>240</v>
      </c>
      <c r="N220" s="753">
        <v>7586.2300000000005</v>
      </c>
    </row>
    <row r="221" spans="1:14" ht="14.4" customHeight="1" x14ac:dyDescent="0.3">
      <c r="A221" s="747" t="s">
        <v>576</v>
      </c>
      <c r="B221" s="748" t="s">
        <v>577</v>
      </c>
      <c r="C221" s="749" t="s">
        <v>592</v>
      </c>
      <c r="D221" s="750" t="s">
        <v>593</v>
      </c>
      <c r="E221" s="751">
        <v>50113013</v>
      </c>
      <c r="F221" s="750" t="s">
        <v>942</v>
      </c>
      <c r="G221" s="749" t="s">
        <v>604</v>
      </c>
      <c r="H221" s="749">
        <v>847759</v>
      </c>
      <c r="I221" s="749">
        <v>142077</v>
      </c>
      <c r="J221" s="749" t="s">
        <v>994</v>
      </c>
      <c r="K221" s="749" t="s">
        <v>995</v>
      </c>
      <c r="L221" s="752">
        <v>1723.9367857142856</v>
      </c>
      <c r="M221" s="752">
        <v>11.2</v>
      </c>
      <c r="N221" s="753">
        <v>19308.091999999997</v>
      </c>
    </row>
    <row r="222" spans="1:14" ht="14.4" customHeight="1" x14ac:dyDescent="0.3">
      <c r="A222" s="747" t="s">
        <v>576</v>
      </c>
      <c r="B222" s="748" t="s">
        <v>577</v>
      </c>
      <c r="C222" s="749" t="s">
        <v>592</v>
      </c>
      <c r="D222" s="750" t="s">
        <v>593</v>
      </c>
      <c r="E222" s="751">
        <v>50113013</v>
      </c>
      <c r="F222" s="750" t="s">
        <v>942</v>
      </c>
      <c r="G222" s="749" t="s">
        <v>622</v>
      </c>
      <c r="H222" s="749">
        <v>126127</v>
      </c>
      <c r="I222" s="749">
        <v>26127</v>
      </c>
      <c r="J222" s="749" t="s">
        <v>996</v>
      </c>
      <c r="K222" s="749" t="s">
        <v>997</v>
      </c>
      <c r="L222" s="752">
        <v>12178.08</v>
      </c>
      <c r="M222" s="752">
        <v>0.6</v>
      </c>
      <c r="N222" s="753">
        <v>7306.848</v>
      </c>
    </row>
    <row r="223" spans="1:14" ht="14.4" customHeight="1" x14ac:dyDescent="0.3">
      <c r="A223" s="747" t="s">
        <v>576</v>
      </c>
      <c r="B223" s="748" t="s">
        <v>577</v>
      </c>
      <c r="C223" s="749" t="s">
        <v>592</v>
      </c>
      <c r="D223" s="750" t="s">
        <v>593</v>
      </c>
      <c r="E223" s="751">
        <v>50113013</v>
      </c>
      <c r="F223" s="750" t="s">
        <v>942</v>
      </c>
      <c r="G223" s="749" t="s">
        <v>622</v>
      </c>
      <c r="H223" s="749">
        <v>166269</v>
      </c>
      <c r="I223" s="749">
        <v>166269</v>
      </c>
      <c r="J223" s="749" t="s">
        <v>998</v>
      </c>
      <c r="K223" s="749" t="s">
        <v>999</v>
      </c>
      <c r="L223" s="752">
        <v>52.88000000000001</v>
      </c>
      <c r="M223" s="752">
        <v>18</v>
      </c>
      <c r="N223" s="753">
        <v>951.84000000000015</v>
      </c>
    </row>
    <row r="224" spans="1:14" ht="14.4" customHeight="1" x14ac:dyDescent="0.3">
      <c r="A224" s="747" t="s">
        <v>576</v>
      </c>
      <c r="B224" s="748" t="s">
        <v>577</v>
      </c>
      <c r="C224" s="749" t="s">
        <v>592</v>
      </c>
      <c r="D224" s="750" t="s">
        <v>593</v>
      </c>
      <c r="E224" s="751">
        <v>50113013</v>
      </c>
      <c r="F224" s="750" t="s">
        <v>942</v>
      </c>
      <c r="G224" s="749" t="s">
        <v>622</v>
      </c>
      <c r="H224" s="749">
        <v>118547</v>
      </c>
      <c r="I224" s="749">
        <v>18547</v>
      </c>
      <c r="J224" s="749" t="s">
        <v>1000</v>
      </c>
      <c r="K224" s="749" t="s">
        <v>1001</v>
      </c>
      <c r="L224" s="752">
        <v>123.5</v>
      </c>
      <c r="M224" s="752">
        <v>3</v>
      </c>
      <c r="N224" s="753">
        <v>370.5</v>
      </c>
    </row>
    <row r="225" spans="1:14" ht="14.4" customHeight="1" x14ac:dyDescent="0.3">
      <c r="A225" s="747" t="s">
        <v>576</v>
      </c>
      <c r="B225" s="748" t="s">
        <v>577</v>
      </c>
      <c r="C225" s="749" t="s">
        <v>592</v>
      </c>
      <c r="D225" s="750" t="s">
        <v>593</v>
      </c>
      <c r="E225" s="751">
        <v>50113013</v>
      </c>
      <c r="F225" s="750" t="s">
        <v>942</v>
      </c>
      <c r="G225" s="749" t="s">
        <v>622</v>
      </c>
      <c r="H225" s="749">
        <v>850455</v>
      </c>
      <c r="I225" s="749">
        <v>169033</v>
      </c>
      <c r="J225" s="749" t="s">
        <v>1002</v>
      </c>
      <c r="K225" s="749" t="s">
        <v>1003</v>
      </c>
      <c r="L225" s="752">
        <v>203.49666666666667</v>
      </c>
      <c r="M225" s="752">
        <v>3</v>
      </c>
      <c r="N225" s="753">
        <v>610.49</v>
      </c>
    </row>
    <row r="226" spans="1:14" ht="14.4" customHeight="1" x14ac:dyDescent="0.3">
      <c r="A226" s="747" t="s">
        <v>576</v>
      </c>
      <c r="B226" s="748" t="s">
        <v>577</v>
      </c>
      <c r="C226" s="749" t="s">
        <v>592</v>
      </c>
      <c r="D226" s="750" t="s">
        <v>593</v>
      </c>
      <c r="E226" s="751">
        <v>50113014</v>
      </c>
      <c r="F226" s="750" t="s">
        <v>1004</v>
      </c>
      <c r="G226" s="749" t="s">
        <v>604</v>
      </c>
      <c r="H226" s="749">
        <v>113798</v>
      </c>
      <c r="I226" s="749">
        <v>13798</v>
      </c>
      <c r="J226" s="749" t="s">
        <v>1005</v>
      </c>
      <c r="K226" s="749" t="s">
        <v>1006</v>
      </c>
      <c r="L226" s="752">
        <v>105.80000000000003</v>
      </c>
      <c r="M226" s="752">
        <v>1</v>
      </c>
      <c r="N226" s="753">
        <v>105.80000000000003</v>
      </c>
    </row>
    <row r="227" spans="1:14" ht="14.4" customHeight="1" x14ac:dyDescent="0.3">
      <c r="A227" s="747" t="s">
        <v>576</v>
      </c>
      <c r="B227" s="748" t="s">
        <v>577</v>
      </c>
      <c r="C227" s="749" t="s">
        <v>592</v>
      </c>
      <c r="D227" s="750" t="s">
        <v>593</v>
      </c>
      <c r="E227" s="751">
        <v>50113014</v>
      </c>
      <c r="F227" s="750" t="s">
        <v>1004</v>
      </c>
      <c r="G227" s="749" t="s">
        <v>622</v>
      </c>
      <c r="H227" s="749">
        <v>64942</v>
      </c>
      <c r="I227" s="749">
        <v>64942</v>
      </c>
      <c r="J227" s="749" t="s">
        <v>1007</v>
      </c>
      <c r="K227" s="749" t="s">
        <v>1008</v>
      </c>
      <c r="L227" s="752">
        <v>2113.75</v>
      </c>
      <c r="M227" s="752">
        <v>2</v>
      </c>
      <c r="N227" s="753">
        <v>4227.5</v>
      </c>
    </row>
    <row r="228" spans="1:14" ht="14.4" customHeight="1" x14ac:dyDescent="0.3">
      <c r="A228" s="747" t="s">
        <v>576</v>
      </c>
      <c r="B228" s="748" t="s">
        <v>577</v>
      </c>
      <c r="C228" s="749" t="s">
        <v>592</v>
      </c>
      <c r="D228" s="750" t="s">
        <v>593</v>
      </c>
      <c r="E228" s="751">
        <v>50113014</v>
      </c>
      <c r="F228" s="750" t="s">
        <v>1004</v>
      </c>
      <c r="G228" s="749" t="s">
        <v>622</v>
      </c>
      <c r="H228" s="749">
        <v>164401</v>
      </c>
      <c r="I228" s="749">
        <v>164401</v>
      </c>
      <c r="J228" s="749" t="s">
        <v>1009</v>
      </c>
      <c r="K228" s="749" t="s">
        <v>1010</v>
      </c>
      <c r="L228" s="752">
        <v>148.5</v>
      </c>
      <c r="M228" s="752">
        <v>0.8</v>
      </c>
      <c r="N228" s="753">
        <v>118.80000000000001</v>
      </c>
    </row>
    <row r="229" spans="1:14" ht="14.4" customHeight="1" x14ac:dyDescent="0.3">
      <c r="A229" s="747" t="s">
        <v>576</v>
      </c>
      <c r="B229" s="748" t="s">
        <v>577</v>
      </c>
      <c r="C229" s="749" t="s">
        <v>597</v>
      </c>
      <c r="D229" s="750" t="s">
        <v>598</v>
      </c>
      <c r="E229" s="751">
        <v>50113001</v>
      </c>
      <c r="F229" s="750" t="s">
        <v>603</v>
      </c>
      <c r="G229" s="749" t="s">
        <v>604</v>
      </c>
      <c r="H229" s="749">
        <v>176954</v>
      </c>
      <c r="I229" s="749">
        <v>176954</v>
      </c>
      <c r="J229" s="749" t="s">
        <v>618</v>
      </c>
      <c r="K229" s="749" t="s">
        <v>619</v>
      </c>
      <c r="L229" s="752">
        <v>94.456666666666663</v>
      </c>
      <c r="M229" s="752">
        <v>6</v>
      </c>
      <c r="N229" s="753">
        <v>566.74</v>
      </c>
    </row>
    <row r="230" spans="1:14" ht="14.4" customHeight="1" x14ac:dyDescent="0.3">
      <c r="A230" s="747" t="s">
        <v>576</v>
      </c>
      <c r="B230" s="748" t="s">
        <v>577</v>
      </c>
      <c r="C230" s="749" t="s">
        <v>597</v>
      </c>
      <c r="D230" s="750" t="s">
        <v>598</v>
      </c>
      <c r="E230" s="751">
        <v>50113001</v>
      </c>
      <c r="F230" s="750" t="s">
        <v>603</v>
      </c>
      <c r="G230" s="749" t="s">
        <v>604</v>
      </c>
      <c r="H230" s="749">
        <v>167547</v>
      </c>
      <c r="I230" s="749">
        <v>67547</v>
      </c>
      <c r="J230" s="749" t="s">
        <v>620</v>
      </c>
      <c r="K230" s="749" t="s">
        <v>621</v>
      </c>
      <c r="L230" s="752">
        <v>47.12</v>
      </c>
      <c r="M230" s="752">
        <v>5</v>
      </c>
      <c r="N230" s="753">
        <v>235.6</v>
      </c>
    </row>
    <row r="231" spans="1:14" ht="14.4" customHeight="1" x14ac:dyDescent="0.3">
      <c r="A231" s="747" t="s">
        <v>576</v>
      </c>
      <c r="B231" s="748" t="s">
        <v>577</v>
      </c>
      <c r="C231" s="749" t="s">
        <v>597</v>
      </c>
      <c r="D231" s="750" t="s">
        <v>598</v>
      </c>
      <c r="E231" s="751">
        <v>50113001</v>
      </c>
      <c r="F231" s="750" t="s">
        <v>603</v>
      </c>
      <c r="G231" s="749" t="s">
        <v>604</v>
      </c>
      <c r="H231" s="749">
        <v>845369</v>
      </c>
      <c r="I231" s="749">
        <v>107987</v>
      </c>
      <c r="J231" s="749" t="s">
        <v>625</v>
      </c>
      <c r="K231" s="749" t="s">
        <v>626</v>
      </c>
      <c r="L231" s="752">
        <v>112.28666666666668</v>
      </c>
      <c r="M231" s="752">
        <v>6</v>
      </c>
      <c r="N231" s="753">
        <v>673.72</v>
      </c>
    </row>
    <row r="232" spans="1:14" ht="14.4" customHeight="1" x14ac:dyDescent="0.3">
      <c r="A232" s="747" t="s">
        <v>576</v>
      </c>
      <c r="B232" s="748" t="s">
        <v>577</v>
      </c>
      <c r="C232" s="749" t="s">
        <v>597</v>
      </c>
      <c r="D232" s="750" t="s">
        <v>598</v>
      </c>
      <c r="E232" s="751">
        <v>50113001</v>
      </c>
      <c r="F232" s="750" t="s">
        <v>603</v>
      </c>
      <c r="G232" s="749" t="s">
        <v>604</v>
      </c>
      <c r="H232" s="749">
        <v>196610</v>
      </c>
      <c r="I232" s="749">
        <v>96610</v>
      </c>
      <c r="J232" s="749" t="s">
        <v>1011</v>
      </c>
      <c r="K232" s="749" t="s">
        <v>1012</v>
      </c>
      <c r="L232" s="752">
        <v>46.379999999999995</v>
      </c>
      <c r="M232" s="752">
        <v>1</v>
      </c>
      <c r="N232" s="753">
        <v>46.379999999999995</v>
      </c>
    </row>
    <row r="233" spans="1:14" ht="14.4" customHeight="1" x14ac:dyDescent="0.3">
      <c r="A233" s="747" t="s">
        <v>576</v>
      </c>
      <c r="B233" s="748" t="s">
        <v>577</v>
      </c>
      <c r="C233" s="749" t="s">
        <v>597</v>
      </c>
      <c r="D233" s="750" t="s">
        <v>598</v>
      </c>
      <c r="E233" s="751">
        <v>50113001</v>
      </c>
      <c r="F233" s="750" t="s">
        <v>603</v>
      </c>
      <c r="G233" s="749" t="s">
        <v>604</v>
      </c>
      <c r="H233" s="749">
        <v>110555</v>
      </c>
      <c r="I233" s="749">
        <v>10555</v>
      </c>
      <c r="J233" s="749" t="s">
        <v>1013</v>
      </c>
      <c r="K233" s="749" t="s">
        <v>1014</v>
      </c>
      <c r="L233" s="752">
        <v>254.97999999999996</v>
      </c>
      <c r="M233" s="752">
        <v>1</v>
      </c>
      <c r="N233" s="753">
        <v>254.97999999999996</v>
      </c>
    </row>
    <row r="234" spans="1:14" ht="14.4" customHeight="1" x14ac:dyDescent="0.3">
      <c r="A234" s="747" t="s">
        <v>576</v>
      </c>
      <c r="B234" s="748" t="s">
        <v>577</v>
      </c>
      <c r="C234" s="749" t="s">
        <v>597</v>
      </c>
      <c r="D234" s="750" t="s">
        <v>598</v>
      </c>
      <c r="E234" s="751">
        <v>50113001</v>
      </c>
      <c r="F234" s="750" t="s">
        <v>603</v>
      </c>
      <c r="G234" s="749" t="s">
        <v>604</v>
      </c>
      <c r="H234" s="749">
        <v>501363</v>
      </c>
      <c r="I234" s="749">
        <v>185261</v>
      </c>
      <c r="J234" s="749" t="s">
        <v>1015</v>
      </c>
      <c r="K234" s="749" t="s">
        <v>1016</v>
      </c>
      <c r="L234" s="752">
        <v>2894.4200000000005</v>
      </c>
      <c r="M234" s="752">
        <v>70</v>
      </c>
      <c r="N234" s="753">
        <v>202609.40000000002</v>
      </c>
    </row>
    <row r="235" spans="1:14" ht="14.4" customHeight="1" x14ac:dyDescent="0.3">
      <c r="A235" s="747" t="s">
        <v>576</v>
      </c>
      <c r="B235" s="748" t="s">
        <v>577</v>
      </c>
      <c r="C235" s="749" t="s">
        <v>597</v>
      </c>
      <c r="D235" s="750" t="s">
        <v>598</v>
      </c>
      <c r="E235" s="751">
        <v>50113001</v>
      </c>
      <c r="F235" s="750" t="s">
        <v>603</v>
      </c>
      <c r="G235" s="749" t="s">
        <v>604</v>
      </c>
      <c r="H235" s="749">
        <v>162320</v>
      </c>
      <c r="I235" s="749">
        <v>62320</v>
      </c>
      <c r="J235" s="749" t="s">
        <v>637</v>
      </c>
      <c r="K235" s="749" t="s">
        <v>638</v>
      </c>
      <c r="L235" s="752">
        <v>74.395714285714305</v>
      </c>
      <c r="M235" s="752">
        <v>7</v>
      </c>
      <c r="N235" s="753">
        <v>520.7700000000001</v>
      </c>
    </row>
    <row r="236" spans="1:14" ht="14.4" customHeight="1" x14ac:dyDescent="0.3">
      <c r="A236" s="747" t="s">
        <v>576</v>
      </c>
      <c r="B236" s="748" t="s">
        <v>577</v>
      </c>
      <c r="C236" s="749" t="s">
        <v>597</v>
      </c>
      <c r="D236" s="750" t="s">
        <v>598</v>
      </c>
      <c r="E236" s="751">
        <v>50113001</v>
      </c>
      <c r="F236" s="750" t="s">
        <v>603</v>
      </c>
      <c r="G236" s="749" t="s">
        <v>604</v>
      </c>
      <c r="H236" s="749">
        <v>162316</v>
      </c>
      <c r="I236" s="749">
        <v>62316</v>
      </c>
      <c r="J236" s="749" t="s">
        <v>639</v>
      </c>
      <c r="K236" s="749" t="s">
        <v>1017</v>
      </c>
      <c r="L236" s="752">
        <v>149.60999999999999</v>
      </c>
      <c r="M236" s="752">
        <v>2</v>
      </c>
      <c r="N236" s="753">
        <v>299.21999999999997</v>
      </c>
    </row>
    <row r="237" spans="1:14" ht="14.4" customHeight="1" x14ac:dyDescent="0.3">
      <c r="A237" s="747" t="s">
        <v>576</v>
      </c>
      <c r="B237" s="748" t="s">
        <v>577</v>
      </c>
      <c r="C237" s="749" t="s">
        <v>597</v>
      </c>
      <c r="D237" s="750" t="s">
        <v>598</v>
      </c>
      <c r="E237" s="751">
        <v>50113001</v>
      </c>
      <c r="F237" s="750" t="s">
        <v>603</v>
      </c>
      <c r="G237" s="749" t="s">
        <v>604</v>
      </c>
      <c r="H237" s="749">
        <v>167939</v>
      </c>
      <c r="I237" s="749">
        <v>167939</v>
      </c>
      <c r="J237" s="749" t="s">
        <v>1018</v>
      </c>
      <c r="K237" s="749" t="s">
        <v>1019</v>
      </c>
      <c r="L237" s="752">
        <v>1625</v>
      </c>
      <c r="M237" s="752">
        <v>2</v>
      </c>
      <c r="N237" s="753">
        <v>3250</v>
      </c>
    </row>
    <row r="238" spans="1:14" ht="14.4" customHeight="1" x14ac:dyDescent="0.3">
      <c r="A238" s="747" t="s">
        <v>576</v>
      </c>
      <c r="B238" s="748" t="s">
        <v>577</v>
      </c>
      <c r="C238" s="749" t="s">
        <v>597</v>
      </c>
      <c r="D238" s="750" t="s">
        <v>598</v>
      </c>
      <c r="E238" s="751">
        <v>50113001</v>
      </c>
      <c r="F238" s="750" t="s">
        <v>603</v>
      </c>
      <c r="G238" s="749" t="s">
        <v>604</v>
      </c>
      <c r="H238" s="749">
        <v>107812</v>
      </c>
      <c r="I238" s="749">
        <v>185630</v>
      </c>
      <c r="J238" s="749" t="s">
        <v>1020</v>
      </c>
      <c r="K238" s="749" t="s">
        <v>1021</v>
      </c>
      <c r="L238" s="752">
        <v>110.28999999999996</v>
      </c>
      <c r="M238" s="752">
        <v>1</v>
      </c>
      <c r="N238" s="753">
        <v>110.28999999999996</v>
      </c>
    </row>
    <row r="239" spans="1:14" ht="14.4" customHeight="1" x14ac:dyDescent="0.3">
      <c r="A239" s="747" t="s">
        <v>576</v>
      </c>
      <c r="B239" s="748" t="s">
        <v>577</v>
      </c>
      <c r="C239" s="749" t="s">
        <v>597</v>
      </c>
      <c r="D239" s="750" t="s">
        <v>598</v>
      </c>
      <c r="E239" s="751">
        <v>50113001</v>
      </c>
      <c r="F239" s="750" t="s">
        <v>603</v>
      </c>
      <c r="G239" s="749" t="s">
        <v>604</v>
      </c>
      <c r="H239" s="749">
        <v>184284</v>
      </c>
      <c r="I239" s="749">
        <v>184284</v>
      </c>
      <c r="J239" s="749" t="s">
        <v>1022</v>
      </c>
      <c r="K239" s="749" t="s">
        <v>844</v>
      </c>
      <c r="L239" s="752">
        <v>146.48714285714283</v>
      </c>
      <c r="M239" s="752">
        <v>7</v>
      </c>
      <c r="N239" s="753">
        <v>1025.4099999999999</v>
      </c>
    </row>
    <row r="240" spans="1:14" ht="14.4" customHeight="1" x14ac:dyDescent="0.3">
      <c r="A240" s="747" t="s">
        <v>576</v>
      </c>
      <c r="B240" s="748" t="s">
        <v>577</v>
      </c>
      <c r="C240" s="749" t="s">
        <v>597</v>
      </c>
      <c r="D240" s="750" t="s">
        <v>598</v>
      </c>
      <c r="E240" s="751">
        <v>50113001</v>
      </c>
      <c r="F240" s="750" t="s">
        <v>603</v>
      </c>
      <c r="G240" s="749" t="s">
        <v>604</v>
      </c>
      <c r="H240" s="749">
        <v>849053</v>
      </c>
      <c r="I240" s="749">
        <v>9999999</v>
      </c>
      <c r="J240" s="749" t="s">
        <v>666</v>
      </c>
      <c r="K240" s="749" t="s">
        <v>578</v>
      </c>
      <c r="L240" s="752">
        <v>2.508004905007847</v>
      </c>
      <c r="M240" s="752">
        <v>5</v>
      </c>
      <c r="N240" s="753">
        <v>12.540024525039236</v>
      </c>
    </row>
    <row r="241" spans="1:14" ht="14.4" customHeight="1" x14ac:dyDescent="0.3">
      <c r="A241" s="747" t="s">
        <v>576</v>
      </c>
      <c r="B241" s="748" t="s">
        <v>577</v>
      </c>
      <c r="C241" s="749" t="s">
        <v>597</v>
      </c>
      <c r="D241" s="750" t="s">
        <v>598</v>
      </c>
      <c r="E241" s="751">
        <v>50113001</v>
      </c>
      <c r="F241" s="750" t="s">
        <v>603</v>
      </c>
      <c r="G241" s="749" t="s">
        <v>604</v>
      </c>
      <c r="H241" s="749">
        <v>211816</v>
      </c>
      <c r="I241" s="749">
        <v>211816</v>
      </c>
      <c r="J241" s="749" t="s">
        <v>1023</v>
      </c>
      <c r="K241" s="749" t="s">
        <v>1024</v>
      </c>
      <c r="L241" s="752">
        <v>4087.4577419354841</v>
      </c>
      <c r="M241" s="752">
        <v>31</v>
      </c>
      <c r="N241" s="753">
        <v>126711.19</v>
      </c>
    </row>
    <row r="242" spans="1:14" ht="14.4" customHeight="1" x14ac:dyDescent="0.3">
      <c r="A242" s="747" t="s">
        <v>576</v>
      </c>
      <c r="B242" s="748" t="s">
        <v>577</v>
      </c>
      <c r="C242" s="749" t="s">
        <v>597</v>
      </c>
      <c r="D242" s="750" t="s">
        <v>598</v>
      </c>
      <c r="E242" s="751">
        <v>50113001</v>
      </c>
      <c r="F242" s="750" t="s">
        <v>603</v>
      </c>
      <c r="G242" s="749" t="s">
        <v>604</v>
      </c>
      <c r="H242" s="749">
        <v>905098</v>
      </c>
      <c r="I242" s="749">
        <v>23989</v>
      </c>
      <c r="J242" s="749" t="s">
        <v>694</v>
      </c>
      <c r="K242" s="749" t="s">
        <v>578</v>
      </c>
      <c r="L242" s="752">
        <v>416.99008338881339</v>
      </c>
      <c r="M242" s="752">
        <v>20</v>
      </c>
      <c r="N242" s="753">
        <v>8339.801667776268</v>
      </c>
    </row>
    <row r="243" spans="1:14" ht="14.4" customHeight="1" x14ac:dyDescent="0.3">
      <c r="A243" s="747" t="s">
        <v>576</v>
      </c>
      <c r="B243" s="748" t="s">
        <v>577</v>
      </c>
      <c r="C243" s="749" t="s">
        <v>597</v>
      </c>
      <c r="D243" s="750" t="s">
        <v>598</v>
      </c>
      <c r="E243" s="751">
        <v>50113001</v>
      </c>
      <c r="F243" s="750" t="s">
        <v>603</v>
      </c>
      <c r="G243" s="749" t="s">
        <v>604</v>
      </c>
      <c r="H243" s="749">
        <v>989093</v>
      </c>
      <c r="I243" s="749">
        <v>500647</v>
      </c>
      <c r="J243" s="749" t="s">
        <v>1025</v>
      </c>
      <c r="K243" s="749" t="s">
        <v>1026</v>
      </c>
      <c r="L243" s="752">
        <v>4018.75</v>
      </c>
      <c r="M243" s="752">
        <v>3</v>
      </c>
      <c r="N243" s="753">
        <v>12056.25</v>
      </c>
    </row>
    <row r="244" spans="1:14" ht="14.4" customHeight="1" x14ac:dyDescent="0.3">
      <c r="A244" s="747" t="s">
        <v>576</v>
      </c>
      <c r="B244" s="748" t="s">
        <v>577</v>
      </c>
      <c r="C244" s="749" t="s">
        <v>597</v>
      </c>
      <c r="D244" s="750" t="s">
        <v>598</v>
      </c>
      <c r="E244" s="751">
        <v>50113001</v>
      </c>
      <c r="F244" s="750" t="s">
        <v>603</v>
      </c>
      <c r="G244" s="749" t="s">
        <v>604</v>
      </c>
      <c r="H244" s="749">
        <v>988667</v>
      </c>
      <c r="I244" s="749">
        <v>500646</v>
      </c>
      <c r="J244" s="749" t="s">
        <v>1027</v>
      </c>
      <c r="K244" s="749" t="s">
        <v>1028</v>
      </c>
      <c r="L244" s="752">
        <v>3251.537777777778</v>
      </c>
      <c r="M244" s="752">
        <v>36</v>
      </c>
      <c r="N244" s="753">
        <v>117055.36000000002</v>
      </c>
    </row>
    <row r="245" spans="1:14" ht="14.4" customHeight="1" x14ac:dyDescent="0.3">
      <c r="A245" s="747" t="s">
        <v>576</v>
      </c>
      <c r="B245" s="748" t="s">
        <v>577</v>
      </c>
      <c r="C245" s="749" t="s">
        <v>597</v>
      </c>
      <c r="D245" s="750" t="s">
        <v>598</v>
      </c>
      <c r="E245" s="751">
        <v>50113001</v>
      </c>
      <c r="F245" s="750" t="s">
        <v>603</v>
      </c>
      <c r="G245" s="749" t="s">
        <v>622</v>
      </c>
      <c r="H245" s="749">
        <v>214036</v>
      </c>
      <c r="I245" s="749">
        <v>214036</v>
      </c>
      <c r="J245" s="749" t="s">
        <v>717</v>
      </c>
      <c r="K245" s="749" t="s">
        <v>718</v>
      </c>
      <c r="L245" s="752">
        <v>40.39</v>
      </c>
      <c r="M245" s="752">
        <v>8</v>
      </c>
      <c r="N245" s="753">
        <v>323.12</v>
      </c>
    </row>
    <row r="246" spans="1:14" ht="14.4" customHeight="1" x14ac:dyDescent="0.3">
      <c r="A246" s="747" t="s">
        <v>576</v>
      </c>
      <c r="B246" s="748" t="s">
        <v>577</v>
      </c>
      <c r="C246" s="749" t="s">
        <v>597</v>
      </c>
      <c r="D246" s="750" t="s">
        <v>598</v>
      </c>
      <c r="E246" s="751">
        <v>50113001</v>
      </c>
      <c r="F246" s="750" t="s">
        <v>603</v>
      </c>
      <c r="G246" s="749" t="s">
        <v>604</v>
      </c>
      <c r="H246" s="749">
        <v>51366</v>
      </c>
      <c r="I246" s="749">
        <v>51366</v>
      </c>
      <c r="J246" s="749" t="s">
        <v>743</v>
      </c>
      <c r="K246" s="749" t="s">
        <v>744</v>
      </c>
      <c r="L246" s="752">
        <v>171.6</v>
      </c>
      <c r="M246" s="752">
        <v>5</v>
      </c>
      <c r="N246" s="753">
        <v>858</v>
      </c>
    </row>
    <row r="247" spans="1:14" ht="14.4" customHeight="1" x14ac:dyDescent="0.3">
      <c r="A247" s="747" t="s">
        <v>576</v>
      </c>
      <c r="B247" s="748" t="s">
        <v>577</v>
      </c>
      <c r="C247" s="749" t="s">
        <v>597</v>
      </c>
      <c r="D247" s="750" t="s">
        <v>598</v>
      </c>
      <c r="E247" s="751">
        <v>50113001</v>
      </c>
      <c r="F247" s="750" t="s">
        <v>603</v>
      </c>
      <c r="G247" s="749" t="s">
        <v>604</v>
      </c>
      <c r="H247" s="749">
        <v>51367</v>
      </c>
      <c r="I247" s="749">
        <v>51367</v>
      </c>
      <c r="J247" s="749" t="s">
        <v>743</v>
      </c>
      <c r="K247" s="749" t="s">
        <v>745</v>
      </c>
      <c r="L247" s="752">
        <v>92.950000000000017</v>
      </c>
      <c r="M247" s="752">
        <v>8</v>
      </c>
      <c r="N247" s="753">
        <v>743.60000000000014</v>
      </c>
    </row>
    <row r="248" spans="1:14" ht="14.4" customHeight="1" x14ac:dyDescent="0.3">
      <c r="A248" s="747" t="s">
        <v>576</v>
      </c>
      <c r="B248" s="748" t="s">
        <v>577</v>
      </c>
      <c r="C248" s="749" t="s">
        <v>597</v>
      </c>
      <c r="D248" s="750" t="s">
        <v>598</v>
      </c>
      <c r="E248" s="751">
        <v>50113001</v>
      </c>
      <c r="F248" s="750" t="s">
        <v>603</v>
      </c>
      <c r="G248" s="749" t="s">
        <v>604</v>
      </c>
      <c r="H248" s="749">
        <v>51383</v>
      </c>
      <c r="I248" s="749">
        <v>51383</v>
      </c>
      <c r="J248" s="749" t="s">
        <v>743</v>
      </c>
      <c r="K248" s="749" t="s">
        <v>746</v>
      </c>
      <c r="L248" s="752">
        <v>93.5</v>
      </c>
      <c r="M248" s="752">
        <v>4</v>
      </c>
      <c r="N248" s="753">
        <v>374</v>
      </c>
    </row>
    <row r="249" spans="1:14" ht="14.4" customHeight="1" x14ac:dyDescent="0.3">
      <c r="A249" s="747" t="s">
        <v>576</v>
      </c>
      <c r="B249" s="748" t="s">
        <v>577</v>
      </c>
      <c r="C249" s="749" t="s">
        <v>597</v>
      </c>
      <c r="D249" s="750" t="s">
        <v>598</v>
      </c>
      <c r="E249" s="751">
        <v>50113001</v>
      </c>
      <c r="F249" s="750" t="s">
        <v>603</v>
      </c>
      <c r="G249" s="749" t="s">
        <v>604</v>
      </c>
      <c r="H249" s="749">
        <v>51384</v>
      </c>
      <c r="I249" s="749">
        <v>51384</v>
      </c>
      <c r="J249" s="749" t="s">
        <v>743</v>
      </c>
      <c r="K249" s="749" t="s">
        <v>747</v>
      </c>
      <c r="L249" s="752">
        <v>192.5</v>
      </c>
      <c r="M249" s="752">
        <v>4</v>
      </c>
      <c r="N249" s="753">
        <v>770</v>
      </c>
    </row>
    <row r="250" spans="1:14" ht="14.4" customHeight="1" x14ac:dyDescent="0.3">
      <c r="A250" s="747" t="s">
        <v>576</v>
      </c>
      <c r="B250" s="748" t="s">
        <v>577</v>
      </c>
      <c r="C250" s="749" t="s">
        <v>597</v>
      </c>
      <c r="D250" s="750" t="s">
        <v>598</v>
      </c>
      <c r="E250" s="751">
        <v>50113001</v>
      </c>
      <c r="F250" s="750" t="s">
        <v>603</v>
      </c>
      <c r="G250" s="749" t="s">
        <v>604</v>
      </c>
      <c r="H250" s="749">
        <v>151365</v>
      </c>
      <c r="I250" s="749">
        <v>51365</v>
      </c>
      <c r="J250" s="749" t="s">
        <v>748</v>
      </c>
      <c r="K250" s="749" t="s">
        <v>749</v>
      </c>
      <c r="L250" s="752">
        <v>8.5799919344470048</v>
      </c>
      <c r="M250" s="752">
        <v>2</v>
      </c>
      <c r="N250" s="753">
        <v>17.15998386889401</v>
      </c>
    </row>
    <row r="251" spans="1:14" ht="14.4" customHeight="1" x14ac:dyDescent="0.3">
      <c r="A251" s="747" t="s">
        <v>576</v>
      </c>
      <c r="B251" s="748" t="s">
        <v>577</v>
      </c>
      <c r="C251" s="749" t="s">
        <v>597</v>
      </c>
      <c r="D251" s="750" t="s">
        <v>598</v>
      </c>
      <c r="E251" s="751">
        <v>50113001</v>
      </c>
      <c r="F251" s="750" t="s">
        <v>603</v>
      </c>
      <c r="G251" s="749" t="s">
        <v>604</v>
      </c>
      <c r="H251" s="749">
        <v>193724</v>
      </c>
      <c r="I251" s="749">
        <v>93724</v>
      </c>
      <c r="J251" s="749" t="s">
        <v>752</v>
      </c>
      <c r="K251" s="749" t="s">
        <v>753</v>
      </c>
      <c r="L251" s="752">
        <v>68.323750000000004</v>
      </c>
      <c r="M251" s="752">
        <v>8</v>
      </c>
      <c r="N251" s="753">
        <v>546.59</v>
      </c>
    </row>
    <row r="252" spans="1:14" ht="14.4" customHeight="1" x14ac:dyDescent="0.3">
      <c r="A252" s="747" t="s">
        <v>576</v>
      </c>
      <c r="B252" s="748" t="s">
        <v>577</v>
      </c>
      <c r="C252" s="749" t="s">
        <v>597</v>
      </c>
      <c r="D252" s="750" t="s">
        <v>598</v>
      </c>
      <c r="E252" s="751">
        <v>50113001</v>
      </c>
      <c r="F252" s="750" t="s">
        <v>603</v>
      </c>
      <c r="G252" s="749" t="s">
        <v>604</v>
      </c>
      <c r="H252" s="749">
        <v>394712</v>
      </c>
      <c r="I252" s="749">
        <v>0</v>
      </c>
      <c r="J252" s="749" t="s">
        <v>1029</v>
      </c>
      <c r="K252" s="749" t="s">
        <v>1030</v>
      </c>
      <c r="L252" s="752">
        <v>23.699999999999996</v>
      </c>
      <c r="M252" s="752">
        <v>120</v>
      </c>
      <c r="N252" s="753">
        <v>2843.9999999999995</v>
      </c>
    </row>
    <row r="253" spans="1:14" ht="14.4" customHeight="1" x14ac:dyDescent="0.3">
      <c r="A253" s="747" t="s">
        <v>576</v>
      </c>
      <c r="B253" s="748" t="s">
        <v>577</v>
      </c>
      <c r="C253" s="749" t="s">
        <v>597</v>
      </c>
      <c r="D253" s="750" t="s">
        <v>598</v>
      </c>
      <c r="E253" s="751">
        <v>50113001</v>
      </c>
      <c r="F253" s="750" t="s">
        <v>603</v>
      </c>
      <c r="G253" s="749" t="s">
        <v>604</v>
      </c>
      <c r="H253" s="749">
        <v>840446</v>
      </c>
      <c r="I253" s="749">
        <v>0</v>
      </c>
      <c r="J253" s="749" t="s">
        <v>1031</v>
      </c>
      <c r="K253" s="749" t="s">
        <v>1032</v>
      </c>
      <c r="L253" s="752">
        <v>115.03</v>
      </c>
      <c r="M253" s="752">
        <v>64</v>
      </c>
      <c r="N253" s="753">
        <v>7361.92</v>
      </c>
    </row>
    <row r="254" spans="1:14" ht="14.4" customHeight="1" x14ac:dyDescent="0.3">
      <c r="A254" s="747" t="s">
        <v>576</v>
      </c>
      <c r="B254" s="748" t="s">
        <v>577</v>
      </c>
      <c r="C254" s="749" t="s">
        <v>597</v>
      </c>
      <c r="D254" s="750" t="s">
        <v>598</v>
      </c>
      <c r="E254" s="751">
        <v>50113001</v>
      </c>
      <c r="F254" s="750" t="s">
        <v>603</v>
      </c>
      <c r="G254" s="749" t="s">
        <v>604</v>
      </c>
      <c r="H254" s="749">
        <v>501075</v>
      </c>
      <c r="I254" s="749">
        <v>0</v>
      </c>
      <c r="J254" s="749" t="s">
        <v>756</v>
      </c>
      <c r="K254" s="749" t="s">
        <v>757</v>
      </c>
      <c r="L254" s="752">
        <v>95.799999999999969</v>
      </c>
      <c r="M254" s="752">
        <v>632</v>
      </c>
      <c r="N254" s="753">
        <v>60545.599999999984</v>
      </c>
    </row>
    <row r="255" spans="1:14" ht="14.4" customHeight="1" x14ac:dyDescent="0.3">
      <c r="A255" s="747" t="s">
        <v>576</v>
      </c>
      <c r="B255" s="748" t="s">
        <v>577</v>
      </c>
      <c r="C255" s="749" t="s">
        <v>597</v>
      </c>
      <c r="D255" s="750" t="s">
        <v>598</v>
      </c>
      <c r="E255" s="751">
        <v>50113001</v>
      </c>
      <c r="F255" s="750" t="s">
        <v>603</v>
      </c>
      <c r="G255" s="749" t="s">
        <v>604</v>
      </c>
      <c r="H255" s="749">
        <v>218186</v>
      </c>
      <c r="I255" s="749">
        <v>218186</v>
      </c>
      <c r="J255" s="749" t="s">
        <v>1033</v>
      </c>
      <c r="K255" s="749" t="s">
        <v>1034</v>
      </c>
      <c r="L255" s="752">
        <v>172.77999999999997</v>
      </c>
      <c r="M255" s="752">
        <v>2</v>
      </c>
      <c r="N255" s="753">
        <v>345.55999999999995</v>
      </c>
    </row>
    <row r="256" spans="1:14" ht="14.4" customHeight="1" x14ac:dyDescent="0.3">
      <c r="A256" s="747" t="s">
        <v>576</v>
      </c>
      <c r="B256" s="748" t="s">
        <v>577</v>
      </c>
      <c r="C256" s="749" t="s">
        <v>597</v>
      </c>
      <c r="D256" s="750" t="s">
        <v>598</v>
      </c>
      <c r="E256" s="751">
        <v>50113001</v>
      </c>
      <c r="F256" s="750" t="s">
        <v>603</v>
      </c>
      <c r="G256" s="749" t="s">
        <v>604</v>
      </c>
      <c r="H256" s="749">
        <v>930431</v>
      </c>
      <c r="I256" s="749">
        <v>1000</v>
      </c>
      <c r="J256" s="749" t="s">
        <v>1035</v>
      </c>
      <c r="K256" s="749" t="s">
        <v>578</v>
      </c>
      <c r="L256" s="752">
        <v>112.56816009271564</v>
      </c>
      <c r="M256" s="752">
        <v>12</v>
      </c>
      <c r="N256" s="753">
        <v>1350.8179211125878</v>
      </c>
    </row>
    <row r="257" spans="1:14" ht="14.4" customHeight="1" x14ac:dyDescent="0.3">
      <c r="A257" s="747" t="s">
        <v>576</v>
      </c>
      <c r="B257" s="748" t="s">
        <v>577</v>
      </c>
      <c r="C257" s="749" t="s">
        <v>597</v>
      </c>
      <c r="D257" s="750" t="s">
        <v>598</v>
      </c>
      <c r="E257" s="751">
        <v>50113001</v>
      </c>
      <c r="F257" s="750" t="s">
        <v>603</v>
      </c>
      <c r="G257" s="749" t="s">
        <v>604</v>
      </c>
      <c r="H257" s="749">
        <v>930589</v>
      </c>
      <c r="I257" s="749">
        <v>0</v>
      </c>
      <c r="J257" s="749" t="s">
        <v>1036</v>
      </c>
      <c r="K257" s="749" t="s">
        <v>578</v>
      </c>
      <c r="L257" s="752">
        <v>100.47849183883091</v>
      </c>
      <c r="M257" s="752">
        <v>7</v>
      </c>
      <c r="N257" s="753">
        <v>703.34944287181634</v>
      </c>
    </row>
    <row r="258" spans="1:14" ht="14.4" customHeight="1" x14ac:dyDescent="0.3">
      <c r="A258" s="747" t="s">
        <v>576</v>
      </c>
      <c r="B258" s="748" t="s">
        <v>577</v>
      </c>
      <c r="C258" s="749" t="s">
        <v>597</v>
      </c>
      <c r="D258" s="750" t="s">
        <v>598</v>
      </c>
      <c r="E258" s="751">
        <v>50113001</v>
      </c>
      <c r="F258" s="750" t="s">
        <v>603</v>
      </c>
      <c r="G258" s="749" t="s">
        <v>604</v>
      </c>
      <c r="H258" s="749">
        <v>921256</v>
      </c>
      <c r="I258" s="749">
        <v>0</v>
      </c>
      <c r="J258" s="749" t="s">
        <v>1037</v>
      </c>
      <c r="K258" s="749" t="s">
        <v>578</v>
      </c>
      <c r="L258" s="752">
        <v>110.75279935925751</v>
      </c>
      <c r="M258" s="752">
        <v>1</v>
      </c>
      <c r="N258" s="753">
        <v>110.75279935925751</v>
      </c>
    </row>
    <row r="259" spans="1:14" ht="14.4" customHeight="1" x14ac:dyDescent="0.3">
      <c r="A259" s="747" t="s">
        <v>576</v>
      </c>
      <c r="B259" s="748" t="s">
        <v>577</v>
      </c>
      <c r="C259" s="749" t="s">
        <v>597</v>
      </c>
      <c r="D259" s="750" t="s">
        <v>598</v>
      </c>
      <c r="E259" s="751">
        <v>50113001</v>
      </c>
      <c r="F259" s="750" t="s">
        <v>603</v>
      </c>
      <c r="G259" s="749" t="s">
        <v>604</v>
      </c>
      <c r="H259" s="749">
        <v>921458</v>
      </c>
      <c r="I259" s="749">
        <v>0</v>
      </c>
      <c r="J259" s="749" t="s">
        <v>1038</v>
      </c>
      <c r="K259" s="749" t="s">
        <v>578</v>
      </c>
      <c r="L259" s="752">
        <v>109.1833950128116</v>
      </c>
      <c r="M259" s="752">
        <v>2</v>
      </c>
      <c r="N259" s="753">
        <v>218.3667900256232</v>
      </c>
    </row>
    <row r="260" spans="1:14" ht="14.4" customHeight="1" x14ac:dyDescent="0.3">
      <c r="A260" s="747" t="s">
        <v>576</v>
      </c>
      <c r="B260" s="748" t="s">
        <v>577</v>
      </c>
      <c r="C260" s="749" t="s">
        <v>597</v>
      </c>
      <c r="D260" s="750" t="s">
        <v>598</v>
      </c>
      <c r="E260" s="751">
        <v>50113001</v>
      </c>
      <c r="F260" s="750" t="s">
        <v>603</v>
      </c>
      <c r="G260" s="749" t="s">
        <v>604</v>
      </c>
      <c r="H260" s="749">
        <v>930217</v>
      </c>
      <c r="I260" s="749">
        <v>0</v>
      </c>
      <c r="J260" s="749" t="s">
        <v>1039</v>
      </c>
      <c r="K260" s="749" t="s">
        <v>1040</v>
      </c>
      <c r="L260" s="752">
        <v>443.79056396698337</v>
      </c>
      <c r="M260" s="752">
        <v>12</v>
      </c>
      <c r="N260" s="753">
        <v>5325.4867676038002</v>
      </c>
    </row>
    <row r="261" spans="1:14" ht="14.4" customHeight="1" x14ac:dyDescent="0.3">
      <c r="A261" s="747" t="s">
        <v>576</v>
      </c>
      <c r="B261" s="748" t="s">
        <v>577</v>
      </c>
      <c r="C261" s="749" t="s">
        <v>597</v>
      </c>
      <c r="D261" s="750" t="s">
        <v>598</v>
      </c>
      <c r="E261" s="751">
        <v>50113001</v>
      </c>
      <c r="F261" s="750" t="s">
        <v>603</v>
      </c>
      <c r="G261" s="749" t="s">
        <v>604</v>
      </c>
      <c r="H261" s="749">
        <v>900814</v>
      </c>
      <c r="I261" s="749">
        <v>0</v>
      </c>
      <c r="J261" s="749" t="s">
        <v>1041</v>
      </c>
      <c r="K261" s="749" t="s">
        <v>578</v>
      </c>
      <c r="L261" s="752">
        <v>340.46565142612343</v>
      </c>
      <c r="M261" s="752">
        <v>3</v>
      </c>
      <c r="N261" s="753">
        <v>1021.3969542783702</v>
      </c>
    </row>
    <row r="262" spans="1:14" ht="14.4" customHeight="1" x14ac:dyDescent="0.3">
      <c r="A262" s="747" t="s">
        <v>576</v>
      </c>
      <c r="B262" s="748" t="s">
        <v>577</v>
      </c>
      <c r="C262" s="749" t="s">
        <v>597</v>
      </c>
      <c r="D262" s="750" t="s">
        <v>598</v>
      </c>
      <c r="E262" s="751">
        <v>50113001</v>
      </c>
      <c r="F262" s="750" t="s">
        <v>603</v>
      </c>
      <c r="G262" s="749" t="s">
        <v>604</v>
      </c>
      <c r="H262" s="749">
        <v>921237</v>
      </c>
      <c r="I262" s="749">
        <v>0</v>
      </c>
      <c r="J262" s="749" t="s">
        <v>1042</v>
      </c>
      <c r="K262" s="749" t="s">
        <v>578</v>
      </c>
      <c r="L262" s="752">
        <v>385.12983931576264</v>
      </c>
      <c r="M262" s="752">
        <v>5</v>
      </c>
      <c r="N262" s="753">
        <v>1925.6491965788132</v>
      </c>
    </row>
    <row r="263" spans="1:14" ht="14.4" customHeight="1" x14ac:dyDescent="0.3">
      <c r="A263" s="747" t="s">
        <v>576</v>
      </c>
      <c r="B263" s="748" t="s">
        <v>577</v>
      </c>
      <c r="C263" s="749" t="s">
        <v>597</v>
      </c>
      <c r="D263" s="750" t="s">
        <v>598</v>
      </c>
      <c r="E263" s="751">
        <v>50113001</v>
      </c>
      <c r="F263" s="750" t="s">
        <v>603</v>
      </c>
      <c r="G263" s="749" t="s">
        <v>604</v>
      </c>
      <c r="H263" s="749">
        <v>921538</v>
      </c>
      <c r="I263" s="749">
        <v>0</v>
      </c>
      <c r="J263" s="749" t="s">
        <v>1043</v>
      </c>
      <c r="K263" s="749" t="s">
        <v>578</v>
      </c>
      <c r="L263" s="752">
        <v>45.451216320534101</v>
      </c>
      <c r="M263" s="752">
        <v>18</v>
      </c>
      <c r="N263" s="753">
        <v>818.12189376961385</v>
      </c>
    </row>
    <row r="264" spans="1:14" ht="14.4" customHeight="1" x14ac:dyDescent="0.3">
      <c r="A264" s="747" t="s">
        <v>576</v>
      </c>
      <c r="B264" s="748" t="s">
        <v>577</v>
      </c>
      <c r="C264" s="749" t="s">
        <v>597</v>
      </c>
      <c r="D264" s="750" t="s">
        <v>598</v>
      </c>
      <c r="E264" s="751">
        <v>50113001</v>
      </c>
      <c r="F264" s="750" t="s">
        <v>603</v>
      </c>
      <c r="G264" s="749" t="s">
        <v>604</v>
      </c>
      <c r="H264" s="749">
        <v>109210</v>
      </c>
      <c r="I264" s="749">
        <v>9210</v>
      </c>
      <c r="J264" s="749" t="s">
        <v>1044</v>
      </c>
      <c r="K264" s="749" t="s">
        <v>1045</v>
      </c>
      <c r="L264" s="752">
        <v>289.31</v>
      </c>
      <c r="M264" s="752">
        <v>1</v>
      </c>
      <c r="N264" s="753">
        <v>289.31</v>
      </c>
    </row>
    <row r="265" spans="1:14" ht="14.4" customHeight="1" x14ac:dyDescent="0.3">
      <c r="A265" s="747" t="s">
        <v>576</v>
      </c>
      <c r="B265" s="748" t="s">
        <v>577</v>
      </c>
      <c r="C265" s="749" t="s">
        <v>597</v>
      </c>
      <c r="D265" s="750" t="s">
        <v>598</v>
      </c>
      <c r="E265" s="751">
        <v>50113001</v>
      </c>
      <c r="F265" s="750" t="s">
        <v>603</v>
      </c>
      <c r="G265" s="749" t="s">
        <v>622</v>
      </c>
      <c r="H265" s="749">
        <v>197427</v>
      </c>
      <c r="I265" s="749">
        <v>197427</v>
      </c>
      <c r="J265" s="749" t="s">
        <v>1046</v>
      </c>
      <c r="K265" s="749" t="s">
        <v>1047</v>
      </c>
      <c r="L265" s="752">
        <v>1725.1327272727272</v>
      </c>
      <c r="M265" s="752">
        <v>11</v>
      </c>
      <c r="N265" s="753">
        <v>18976.46</v>
      </c>
    </row>
    <row r="266" spans="1:14" ht="14.4" customHeight="1" x14ac:dyDescent="0.3">
      <c r="A266" s="747" t="s">
        <v>576</v>
      </c>
      <c r="B266" s="748" t="s">
        <v>577</v>
      </c>
      <c r="C266" s="749" t="s">
        <v>597</v>
      </c>
      <c r="D266" s="750" t="s">
        <v>598</v>
      </c>
      <c r="E266" s="751">
        <v>50113001</v>
      </c>
      <c r="F266" s="750" t="s">
        <v>603</v>
      </c>
      <c r="G266" s="749" t="s">
        <v>604</v>
      </c>
      <c r="H266" s="749">
        <v>185812</v>
      </c>
      <c r="I266" s="749">
        <v>85812</v>
      </c>
      <c r="J266" s="749" t="s">
        <v>1048</v>
      </c>
      <c r="K266" s="749" t="s">
        <v>1049</v>
      </c>
      <c r="L266" s="752">
        <v>51.916923076923084</v>
      </c>
      <c r="M266" s="752">
        <v>13</v>
      </c>
      <c r="N266" s="753">
        <v>674.92000000000007</v>
      </c>
    </row>
    <row r="267" spans="1:14" ht="14.4" customHeight="1" x14ac:dyDescent="0.3">
      <c r="A267" s="747" t="s">
        <v>576</v>
      </c>
      <c r="B267" s="748" t="s">
        <v>577</v>
      </c>
      <c r="C267" s="749" t="s">
        <v>597</v>
      </c>
      <c r="D267" s="750" t="s">
        <v>598</v>
      </c>
      <c r="E267" s="751">
        <v>50113001</v>
      </c>
      <c r="F267" s="750" t="s">
        <v>603</v>
      </c>
      <c r="G267" s="749" t="s">
        <v>604</v>
      </c>
      <c r="H267" s="749">
        <v>100498</v>
      </c>
      <c r="I267" s="749">
        <v>498</v>
      </c>
      <c r="J267" s="749" t="s">
        <v>796</v>
      </c>
      <c r="K267" s="749" t="s">
        <v>797</v>
      </c>
      <c r="L267" s="752">
        <v>108.78666666666669</v>
      </c>
      <c r="M267" s="752">
        <v>9</v>
      </c>
      <c r="N267" s="753">
        <v>979.08000000000027</v>
      </c>
    </row>
    <row r="268" spans="1:14" ht="14.4" customHeight="1" x14ac:dyDescent="0.3">
      <c r="A268" s="747" t="s">
        <v>576</v>
      </c>
      <c r="B268" s="748" t="s">
        <v>577</v>
      </c>
      <c r="C268" s="749" t="s">
        <v>597</v>
      </c>
      <c r="D268" s="750" t="s">
        <v>598</v>
      </c>
      <c r="E268" s="751">
        <v>50113001</v>
      </c>
      <c r="F268" s="750" t="s">
        <v>603</v>
      </c>
      <c r="G268" s="749" t="s">
        <v>604</v>
      </c>
      <c r="H268" s="749">
        <v>100502</v>
      </c>
      <c r="I268" s="749">
        <v>502</v>
      </c>
      <c r="J268" s="749" t="s">
        <v>802</v>
      </c>
      <c r="K268" s="749" t="s">
        <v>803</v>
      </c>
      <c r="L268" s="752">
        <v>238.66428571428568</v>
      </c>
      <c r="M268" s="752">
        <v>14</v>
      </c>
      <c r="N268" s="753">
        <v>3341.2999999999997</v>
      </c>
    </row>
    <row r="269" spans="1:14" ht="14.4" customHeight="1" x14ac:dyDescent="0.3">
      <c r="A269" s="747" t="s">
        <v>576</v>
      </c>
      <c r="B269" s="748" t="s">
        <v>577</v>
      </c>
      <c r="C269" s="749" t="s">
        <v>597</v>
      </c>
      <c r="D269" s="750" t="s">
        <v>598</v>
      </c>
      <c r="E269" s="751">
        <v>50113001</v>
      </c>
      <c r="F269" s="750" t="s">
        <v>603</v>
      </c>
      <c r="G269" s="749" t="s">
        <v>604</v>
      </c>
      <c r="H269" s="749">
        <v>102684</v>
      </c>
      <c r="I269" s="749">
        <v>2684</v>
      </c>
      <c r="J269" s="749" t="s">
        <v>802</v>
      </c>
      <c r="K269" s="749" t="s">
        <v>804</v>
      </c>
      <c r="L269" s="752">
        <v>73.74588991922441</v>
      </c>
      <c r="M269" s="752">
        <v>545</v>
      </c>
      <c r="N269" s="753">
        <v>40191.510005977303</v>
      </c>
    </row>
    <row r="270" spans="1:14" ht="14.4" customHeight="1" x14ac:dyDescent="0.3">
      <c r="A270" s="747" t="s">
        <v>576</v>
      </c>
      <c r="B270" s="748" t="s">
        <v>577</v>
      </c>
      <c r="C270" s="749" t="s">
        <v>597</v>
      </c>
      <c r="D270" s="750" t="s">
        <v>598</v>
      </c>
      <c r="E270" s="751">
        <v>50113001</v>
      </c>
      <c r="F270" s="750" t="s">
        <v>603</v>
      </c>
      <c r="G270" s="749" t="s">
        <v>604</v>
      </c>
      <c r="H270" s="749">
        <v>180534</v>
      </c>
      <c r="I270" s="749">
        <v>180534</v>
      </c>
      <c r="J270" s="749" t="s">
        <v>807</v>
      </c>
      <c r="K270" s="749" t="s">
        <v>808</v>
      </c>
      <c r="L270" s="752">
        <v>3914.3445068125493</v>
      </c>
      <c r="M270" s="752">
        <v>3.2</v>
      </c>
      <c r="N270" s="753">
        <v>12525.902421800158</v>
      </c>
    </row>
    <row r="271" spans="1:14" ht="14.4" customHeight="1" x14ac:dyDescent="0.3">
      <c r="A271" s="747" t="s">
        <v>576</v>
      </c>
      <c r="B271" s="748" t="s">
        <v>577</v>
      </c>
      <c r="C271" s="749" t="s">
        <v>597</v>
      </c>
      <c r="D271" s="750" t="s">
        <v>598</v>
      </c>
      <c r="E271" s="751">
        <v>50113001</v>
      </c>
      <c r="F271" s="750" t="s">
        <v>603</v>
      </c>
      <c r="G271" s="749" t="s">
        <v>604</v>
      </c>
      <c r="H271" s="749">
        <v>110086</v>
      </c>
      <c r="I271" s="749">
        <v>10086</v>
      </c>
      <c r="J271" s="749" t="s">
        <v>813</v>
      </c>
      <c r="K271" s="749" t="s">
        <v>814</v>
      </c>
      <c r="L271" s="752">
        <v>1592.8000000000004</v>
      </c>
      <c r="M271" s="752">
        <v>1.2</v>
      </c>
      <c r="N271" s="753">
        <v>1911.3600000000004</v>
      </c>
    </row>
    <row r="272" spans="1:14" ht="14.4" customHeight="1" x14ac:dyDescent="0.3">
      <c r="A272" s="747" t="s">
        <v>576</v>
      </c>
      <c r="B272" s="748" t="s">
        <v>577</v>
      </c>
      <c r="C272" s="749" t="s">
        <v>597</v>
      </c>
      <c r="D272" s="750" t="s">
        <v>598</v>
      </c>
      <c r="E272" s="751">
        <v>50113001</v>
      </c>
      <c r="F272" s="750" t="s">
        <v>603</v>
      </c>
      <c r="G272" s="749" t="s">
        <v>604</v>
      </c>
      <c r="H272" s="749">
        <v>848950</v>
      </c>
      <c r="I272" s="749">
        <v>155148</v>
      </c>
      <c r="J272" s="749" t="s">
        <v>833</v>
      </c>
      <c r="K272" s="749" t="s">
        <v>1050</v>
      </c>
      <c r="L272" s="752">
        <v>20.030000000000015</v>
      </c>
      <c r="M272" s="752">
        <v>1</v>
      </c>
      <c r="N272" s="753">
        <v>20.030000000000015</v>
      </c>
    </row>
    <row r="273" spans="1:14" ht="14.4" customHeight="1" x14ac:dyDescent="0.3">
      <c r="A273" s="747" t="s">
        <v>576</v>
      </c>
      <c r="B273" s="748" t="s">
        <v>577</v>
      </c>
      <c r="C273" s="749" t="s">
        <v>597</v>
      </c>
      <c r="D273" s="750" t="s">
        <v>598</v>
      </c>
      <c r="E273" s="751">
        <v>50113001</v>
      </c>
      <c r="F273" s="750" t="s">
        <v>603</v>
      </c>
      <c r="G273" s="749" t="s">
        <v>604</v>
      </c>
      <c r="H273" s="749">
        <v>121393</v>
      </c>
      <c r="I273" s="749">
        <v>0</v>
      </c>
      <c r="J273" s="749" t="s">
        <v>1051</v>
      </c>
      <c r="K273" s="749" t="s">
        <v>1052</v>
      </c>
      <c r="L273" s="752">
        <v>6050</v>
      </c>
      <c r="M273" s="752">
        <v>3</v>
      </c>
      <c r="N273" s="753">
        <v>18150</v>
      </c>
    </row>
    <row r="274" spans="1:14" ht="14.4" customHeight="1" x14ac:dyDescent="0.3">
      <c r="A274" s="747" t="s">
        <v>576</v>
      </c>
      <c r="B274" s="748" t="s">
        <v>577</v>
      </c>
      <c r="C274" s="749" t="s">
        <v>597</v>
      </c>
      <c r="D274" s="750" t="s">
        <v>598</v>
      </c>
      <c r="E274" s="751">
        <v>50113001</v>
      </c>
      <c r="F274" s="750" t="s">
        <v>603</v>
      </c>
      <c r="G274" s="749" t="s">
        <v>604</v>
      </c>
      <c r="H274" s="749">
        <v>155911</v>
      </c>
      <c r="I274" s="749">
        <v>55911</v>
      </c>
      <c r="J274" s="749" t="s">
        <v>1053</v>
      </c>
      <c r="K274" s="749" t="s">
        <v>1054</v>
      </c>
      <c r="L274" s="752">
        <v>35.380000000000003</v>
      </c>
      <c r="M274" s="752">
        <v>2</v>
      </c>
      <c r="N274" s="753">
        <v>70.760000000000005</v>
      </c>
    </row>
    <row r="275" spans="1:14" ht="14.4" customHeight="1" x14ac:dyDescent="0.3">
      <c r="A275" s="747" t="s">
        <v>576</v>
      </c>
      <c r="B275" s="748" t="s">
        <v>577</v>
      </c>
      <c r="C275" s="749" t="s">
        <v>597</v>
      </c>
      <c r="D275" s="750" t="s">
        <v>598</v>
      </c>
      <c r="E275" s="751">
        <v>50113001</v>
      </c>
      <c r="F275" s="750" t="s">
        <v>603</v>
      </c>
      <c r="G275" s="749" t="s">
        <v>622</v>
      </c>
      <c r="H275" s="749">
        <v>848251</v>
      </c>
      <c r="I275" s="749">
        <v>122632</v>
      </c>
      <c r="J275" s="749" t="s">
        <v>1055</v>
      </c>
      <c r="K275" s="749" t="s">
        <v>1056</v>
      </c>
      <c r="L275" s="752">
        <v>210.46</v>
      </c>
      <c r="M275" s="752">
        <v>3</v>
      </c>
      <c r="N275" s="753">
        <v>631.38</v>
      </c>
    </row>
    <row r="276" spans="1:14" ht="14.4" customHeight="1" x14ac:dyDescent="0.3">
      <c r="A276" s="747" t="s">
        <v>576</v>
      </c>
      <c r="B276" s="748" t="s">
        <v>577</v>
      </c>
      <c r="C276" s="749" t="s">
        <v>597</v>
      </c>
      <c r="D276" s="750" t="s">
        <v>598</v>
      </c>
      <c r="E276" s="751">
        <v>50113001</v>
      </c>
      <c r="F276" s="750" t="s">
        <v>603</v>
      </c>
      <c r="G276" s="749" t="s">
        <v>604</v>
      </c>
      <c r="H276" s="749">
        <v>102829</v>
      </c>
      <c r="I276" s="749">
        <v>2829</v>
      </c>
      <c r="J276" s="749" t="s">
        <v>1057</v>
      </c>
      <c r="K276" s="749" t="s">
        <v>1058</v>
      </c>
      <c r="L276" s="752">
        <v>27.03</v>
      </c>
      <c r="M276" s="752">
        <v>1</v>
      </c>
      <c r="N276" s="753">
        <v>27.03</v>
      </c>
    </row>
    <row r="277" spans="1:14" ht="14.4" customHeight="1" x14ac:dyDescent="0.3">
      <c r="A277" s="747" t="s">
        <v>576</v>
      </c>
      <c r="B277" s="748" t="s">
        <v>577</v>
      </c>
      <c r="C277" s="749" t="s">
        <v>597</v>
      </c>
      <c r="D277" s="750" t="s">
        <v>598</v>
      </c>
      <c r="E277" s="751">
        <v>50113001</v>
      </c>
      <c r="F277" s="750" t="s">
        <v>603</v>
      </c>
      <c r="G277" s="749" t="s">
        <v>604</v>
      </c>
      <c r="H277" s="749">
        <v>168721</v>
      </c>
      <c r="I277" s="749">
        <v>168721</v>
      </c>
      <c r="J277" s="749" t="s">
        <v>1059</v>
      </c>
      <c r="K277" s="749" t="s">
        <v>1060</v>
      </c>
      <c r="L277" s="752">
        <v>6711.6170584410265</v>
      </c>
      <c r="M277" s="752">
        <v>4</v>
      </c>
      <c r="N277" s="753">
        <v>26846.468233764106</v>
      </c>
    </row>
    <row r="278" spans="1:14" ht="14.4" customHeight="1" x14ac:dyDescent="0.3">
      <c r="A278" s="747" t="s">
        <v>576</v>
      </c>
      <c r="B278" s="748" t="s">
        <v>577</v>
      </c>
      <c r="C278" s="749" t="s">
        <v>597</v>
      </c>
      <c r="D278" s="750" t="s">
        <v>598</v>
      </c>
      <c r="E278" s="751">
        <v>50113009</v>
      </c>
      <c r="F278" s="750" t="s">
        <v>1061</v>
      </c>
      <c r="G278" s="749" t="s">
        <v>604</v>
      </c>
      <c r="H278" s="749">
        <v>224709</v>
      </c>
      <c r="I278" s="749">
        <v>224709</v>
      </c>
      <c r="J278" s="749" t="s">
        <v>1062</v>
      </c>
      <c r="K278" s="749" t="s">
        <v>1063</v>
      </c>
      <c r="L278" s="752">
        <v>1639.4509090584588</v>
      </c>
      <c r="M278" s="752">
        <v>1</v>
      </c>
      <c r="N278" s="753">
        <v>1639.4509090584588</v>
      </c>
    </row>
    <row r="279" spans="1:14" ht="14.4" customHeight="1" x14ac:dyDescent="0.3">
      <c r="A279" s="747" t="s">
        <v>576</v>
      </c>
      <c r="B279" s="748" t="s">
        <v>577</v>
      </c>
      <c r="C279" s="749" t="s">
        <v>597</v>
      </c>
      <c r="D279" s="750" t="s">
        <v>598</v>
      </c>
      <c r="E279" s="751">
        <v>50113009</v>
      </c>
      <c r="F279" s="750" t="s">
        <v>1061</v>
      </c>
      <c r="G279" s="749" t="s">
        <v>622</v>
      </c>
      <c r="H279" s="749">
        <v>177018</v>
      </c>
      <c r="I279" s="749">
        <v>77018</v>
      </c>
      <c r="J279" s="749" t="s">
        <v>1064</v>
      </c>
      <c r="K279" s="749" t="s">
        <v>1065</v>
      </c>
      <c r="L279" s="752">
        <v>1639.4502810346933</v>
      </c>
      <c r="M279" s="752">
        <v>7</v>
      </c>
      <c r="N279" s="753">
        <v>11476.151967242853</v>
      </c>
    </row>
    <row r="280" spans="1:14" ht="14.4" customHeight="1" x14ac:dyDescent="0.3">
      <c r="A280" s="747" t="s">
        <v>576</v>
      </c>
      <c r="B280" s="748" t="s">
        <v>577</v>
      </c>
      <c r="C280" s="749" t="s">
        <v>597</v>
      </c>
      <c r="D280" s="750" t="s">
        <v>598</v>
      </c>
      <c r="E280" s="751">
        <v>50113009</v>
      </c>
      <c r="F280" s="750" t="s">
        <v>1061</v>
      </c>
      <c r="G280" s="749" t="s">
        <v>622</v>
      </c>
      <c r="H280" s="749">
        <v>17039</v>
      </c>
      <c r="I280" s="749">
        <v>17039</v>
      </c>
      <c r="J280" s="749" t="s">
        <v>1066</v>
      </c>
      <c r="K280" s="749" t="s">
        <v>1067</v>
      </c>
      <c r="L280" s="752">
        <v>4863.134</v>
      </c>
      <c r="M280" s="752">
        <v>5</v>
      </c>
      <c r="N280" s="753">
        <v>24315.67</v>
      </c>
    </row>
    <row r="281" spans="1:14" ht="14.4" customHeight="1" x14ac:dyDescent="0.3">
      <c r="A281" s="747" t="s">
        <v>576</v>
      </c>
      <c r="B281" s="748" t="s">
        <v>577</v>
      </c>
      <c r="C281" s="749" t="s">
        <v>597</v>
      </c>
      <c r="D281" s="750" t="s">
        <v>598</v>
      </c>
      <c r="E281" s="751">
        <v>50113013</v>
      </c>
      <c r="F281" s="750" t="s">
        <v>942</v>
      </c>
      <c r="G281" s="749" t="s">
        <v>604</v>
      </c>
      <c r="H281" s="749">
        <v>117170</v>
      </c>
      <c r="I281" s="749">
        <v>17170</v>
      </c>
      <c r="J281" s="749" t="s">
        <v>1068</v>
      </c>
      <c r="K281" s="749" t="s">
        <v>1069</v>
      </c>
      <c r="L281" s="752">
        <v>72.58</v>
      </c>
      <c r="M281" s="752">
        <v>1</v>
      </c>
      <c r="N281" s="753">
        <v>72.58</v>
      </c>
    </row>
    <row r="282" spans="1:14" ht="14.4" customHeight="1" x14ac:dyDescent="0.3">
      <c r="A282" s="747" t="s">
        <v>576</v>
      </c>
      <c r="B282" s="748" t="s">
        <v>577</v>
      </c>
      <c r="C282" s="749" t="s">
        <v>597</v>
      </c>
      <c r="D282" s="750" t="s">
        <v>598</v>
      </c>
      <c r="E282" s="751">
        <v>50113013</v>
      </c>
      <c r="F282" s="750" t="s">
        <v>942</v>
      </c>
      <c r="G282" s="749" t="s">
        <v>604</v>
      </c>
      <c r="H282" s="749">
        <v>106264</v>
      </c>
      <c r="I282" s="749">
        <v>6264</v>
      </c>
      <c r="J282" s="749" t="s">
        <v>992</v>
      </c>
      <c r="K282" s="749" t="s">
        <v>993</v>
      </c>
      <c r="L282" s="752">
        <v>31.670000000000005</v>
      </c>
      <c r="M282" s="752">
        <v>2</v>
      </c>
      <c r="N282" s="753">
        <v>63.340000000000011</v>
      </c>
    </row>
    <row r="283" spans="1:14" ht="14.4" customHeight="1" thickBot="1" x14ac:dyDescent="0.35">
      <c r="A283" s="754" t="s">
        <v>576</v>
      </c>
      <c r="B283" s="755" t="s">
        <v>577</v>
      </c>
      <c r="C283" s="756" t="s">
        <v>600</v>
      </c>
      <c r="D283" s="757" t="s">
        <v>601</v>
      </c>
      <c r="E283" s="758">
        <v>50113010</v>
      </c>
      <c r="F283" s="757" t="s">
        <v>1070</v>
      </c>
      <c r="G283" s="756" t="s">
        <v>604</v>
      </c>
      <c r="H283" s="756">
        <v>200405</v>
      </c>
      <c r="I283" s="756">
        <v>200405</v>
      </c>
      <c r="J283" s="756" t="s">
        <v>1071</v>
      </c>
      <c r="K283" s="756" t="s">
        <v>1072</v>
      </c>
      <c r="L283" s="759">
        <v>3083.2266666666674</v>
      </c>
      <c r="M283" s="759">
        <v>9</v>
      </c>
      <c r="N283" s="760">
        <v>27749.040000000005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6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1073</v>
      </c>
      <c r="B5" s="745">
        <v>1662.3700000000001</v>
      </c>
      <c r="C5" s="765">
        <v>1.0504365693419794E-2</v>
      </c>
      <c r="D5" s="745">
        <v>156592.78300189442</v>
      </c>
      <c r="E5" s="765">
        <v>0.98949563430658027</v>
      </c>
      <c r="F5" s="746">
        <v>158255.15300189442</v>
      </c>
    </row>
    <row r="6" spans="1:6" ht="14.4" customHeight="1" thickBot="1" x14ac:dyDescent="0.35">
      <c r="A6" s="776" t="s">
        <v>1074</v>
      </c>
      <c r="B6" s="768"/>
      <c r="C6" s="769">
        <v>0</v>
      </c>
      <c r="D6" s="768">
        <v>55722.78196724286</v>
      </c>
      <c r="E6" s="769">
        <v>1</v>
      </c>
      <c r="F6" s="770">
        <v>55722.78196724286</v>
      </c>
    </row>
    <row r="7" spans="1:6" ht="14.4" customHeight="1" thickBot="1" x14ac:dyDescent="0.35">
      <c r="A7" s="771" t="s">
        <v>3</v>
      </c>
      <c r="B7" s="772">
        <v>1662.3700000000001</v>
      </c>
      <c r="C7" s="773">
        <v>7.7688851434133573E-3</v>
      </c>
      <c r="D7" s="772">
        <v>212315.56496913728</v>
      </c>
      <c r="E7" s="773">
        <v>0.99223111485658666</v>
      </c>
      <c r="F7" s="774">
        <v>213977.93496913728</v>
      </c>
    </row>
    <row r="8" spans="1:6" ht="14.4" customHeight="1" thickBot="1" x14ac:dyDescent="0.35"/>
    <row r="9" spans="1:6" ht="14.4" customHeight="1" x14ac:dyDescent="0.3">
      <c r="A9" s="775" t="s">
        <v>1075</v>
      </c>
      <c r="B9" s="745"/>
      <c r="C9" s="765">
        <v>0</v>
      </c>
      <c r="D9" s="745">
        <v>1144.3899999999999</v>
      </c>
      <c r="E9" s="765">
        <v>1</v>
      </c>
      <c r="F9" s="746">
        <v>1144.3899999999999</v>
      </c>
    </row>
    <row r="10" spans="1:6" ht="14.4" customHeight="1" x14ac:dyDescent="0.3">
      <c r="A10" s="778" t="s">
        <v>1076</v>
      </c>
      <c r="B10" s="752"/>
      <c r="C10" s="766">
        <v>0</v>
      </c>
      <c r="D10" s="752">
        <v>273.89999999999998</v>
      </c>
      <c r="E10" s="766">
        <v>1</v>
      </c>
      <c r="F10" s="753">
        <v>273.89999999999998</v>
      </c>
    </row>
    <row r="11" spans="1:6" ht="14.4" customHeight="1" x14ac:dyDescent="0.3">
      <c r="A11" s="778" t="s">
        <v>1077</v>
      </c>
      <c r="B11" s="752"/>
      <c r="C11" s="766">
        <v>0</v>
      </c>
      <c r="D11" s="752">
        <v>74101.02</v>
      </c>
      <c r="E11" s="766">
        <v>1</v>
      </c>
      <c r="F11" s="753">
        <v>74101.02</v>
      </c>
    </row>
    <row r="12" spans="1:6" ht="14.4" customHeight="1" x14ac:dyDescent="0.3">
      <c r="A12" s="778" t="s">
        <v>1078</v>
      </c>
      <c r="B12" s="752"/>
      <c r="C12" s="766">
        <v>0</v>
      </c>
      <c r="D12" s="752">
        <v>69.560000000000016</v>
      </c>
      <c r="E12" s="766">
        <v>1</v>
      </c>
      <c r="F12" s="753">
        <v>69.560000000000016</v>
      </c>
    </row>
    <row r="13" spans="1:6" ht="14.4" customHeight="1" x14ac:dyDescent="0.3">
      <c r="A13" s="778" t="s">
        <v>1079</v>
      </c>
      <c r="B13" s="752">
        <v>72.690000000000026</v>
      </c>
      <c r="C13" s="766">
        <v>0.36139007656358763</v>
      </c>
      <c r="D13" s="752">
        <v>128.45000000000002</v>
      </c>
      <c r="E13" s="766">
        <v>0.63860992343641243</v>
      </c>
      <c r="F13" s="753">
        <v>201.14000000000004</v>
      </c>
    </row>
    <row r="14" spans="1:6" ht="14.4" customHeight="1" x14ac:dyDescent="0.3">
      <c r="A14" s="778" t="s">
        <v>1080</v>
      </c>
      <c r="B14" s="752"/>
      <c r="C14" s="766">
        <v>0</v>
      </c>
      <c r="D14" s="752">
        <v>97.76</v>
      </c>
      <c r="E14" s="766">
        <v>1</v>
      </c>
      <c r="F14" s="753">
        <v>97.76</v>
      </c>
    </row>
    <row r="15" spans="1:6" ht="14.4" customHeight="1" x14ac:dyDescent="0.3">
      <c r="A15" s="778" t="s">
        <v>1081</v>
      </c>
      <c r="B15" s="752"/>
      <c r="C15" s="766">
        <v>0</v>
      </c>
      <c r="D15" s="752">
        <v>62.240000000000016</v>
      </c>
      <c r="E15" s="766">
        <v>1</v>
      </c>
      <c r="F15" s="753">
        <v>62.240000000000016</v>
      </c>
    </row>
    <row r="16" spans="1:6" ht="14.4" customHeight="1" x14ac:dyDescent="0.3">
      <c r="A16" s="778" t="s">
        <v>1082</v>
      </c>
      <c r="B16" s="752">
        <v>59.9</v>
      </c>
      <c r="C16" s="766">
        <v>5.2475733258576573E-2</v>
      </c>
      <c r="D16" s="752">
        <v>1081.5800000000002</v>
      </c>
      <c r="E16" s="766">
        <v>0.94752426674142332</v>
      </c>
      <c r="F16" s="753">
        <v>1141.4800000000002</v>
      </c>
    </row>
    <row r="17" spans="1:6" ht="14.4" customHeight="1" x14ac:dyDescent="0.3">
      <c r="A17" s="778" t="s">
        <v>1083</v>
      </c>
      <c r="B17" s="752"/>
      <c r="C17" s="766">
        <v>0</v>
      </c>
      <c r="D17" s="752">
        <v>129.56</v>
      </c>
      <c r="E17" s="766">
        <v>1</v>
      </c>
      <c r="F17" s="753">
        <v>129.56</v>
      </c>
    </row>
    <row r="18" spans="1:6" ht="14.4" customHeight="1" x14ac:dyDescent="0.3">
      <c r="A18" s="778" t="s">
        <v>1084</v>
      </c>
      <c r="B18" s="752"/>
      <c r="C18" s="766">
        <v>0</v>
      </c>
      <c r="D18" s="752">
        <v>52.28</v>
      </c>
      <c r="E18" s="766">
        <v>1</v>
      </c>
      <c r="F18" s="753">
        <v>52.28</v>
      </c>
    </row>
    <row r="19" spans="1:6" ht="14.4" customHeight="1" x14ac:dyDescent="0.3">
      <c r="A19" s="778" t="s">
        <v>1085</v>
      </c>
      <c r="B19" s="752"/>
      <c r="C19" s="766">
        <v>0</v>
      </c>
      <c r="D19" s="752">
        <v>68.569999999999993</v>
      </c>
      <c r="E19" s="766">
        <v>1</v>
      </c>
      <c r="F19" s="753">
        <v>68.569999999999993</v>
      </c>
    </row>
    <row r="20" spans="1:6" ht="14.4" customHeight="1" x14ac:dyDescent="0.3">
      <c r="A20" s="778" t="s">
        <v>1086</v>
      </c>
      <c r="B20" s="752"/>
      <c r="C20" s="766">
        <v>0</v>
      </c>
      <c r="D20" s="752">
        <v>32.97999999999999</v>
      </c>
      <c r="E20" s="766">
        <v>1</v>
      </c>
      <c r="F20" s="753">
        <v>32.97999999999999</v>
      </c>
    </row>
    <row r="21" spans="1:6" ht="14.4" customHeight="1" x14ac:dyDescent="0.3">
      <c r="A21" s="778" t="s">
        <v>1087</v>
      </c>
      <c r="B21" s="752"/>
      <c r="C21" s="766">
        <v>0</v>
      </c>
      <c r="D21" s="752">
        <v>121.6</v>
      </c>
      <c r="E21" s="766">
        <v>1</v>
      </c>
      <c r="F21" s="753">
        <v>121.6</v>
      </c>
    </row>
    <row r="22" spans="1:6" ht="14.4" customHeight="1" x14ac:dyDescent="0.3">
      <c r="A22" s="778" t="s">
        <v>1088</v>
      </c>
      <c r="B22" s="752"/>
      <c r="C22" s="766">
        <v>0</v>
      </c>
      <c r="D22" s="752">
        <v>129.98999999999998</v>
      </c>
      <c r="E22" s="766">
        <v>1</v>
      </c>
      <c r="F22" s="753">
        <v>129.98999999999998</v>
      </c>
    </row>
    <row r="23" spans="1:6" ht="14.4" customHeight="1" x14ac:dyDescent="0.3">
      <c r="A23" s="778" t="s">
        <v>1089</v>
      </c>
      <c r="B23" s="752"/>
      <c r="C23" s="766">
        <v>0</v>
      </c>
      <c r="D23" s="752">
        <v>103.15</v>
      </c>
      <c r="E23" s="766">
        <v>1</v>
      </c>
      <c r="F23" s="753">
        <v>103.15</v>
      </c>
    </row>
    <row r="24" spans="1:6" ht="14.4" customHeight="1" x14ac:dyDescent="0.3">
      <c r="A24" s="778" t="s">
        <v>1090</v>
      </c>
      <c r="B24" s="752"/>
      <c r="C24" s="766">
        <v>0</v>
      </c>
      <c r="D24" s="752">
        <v>58.880000000000017</v>
      </c>
      <c r="E24" s="766">
        <v>1</v>
      </c>
      <c r="F24" s="753">
        <v>58.880000000000017</v>
      </c>
    </row>
    <row r="25" spans="1:6" ht="14.4" customHeight="1" x14ac:dyDescent="0.3">
      <c r="A25" s="778" t="s">
        <v>1091</v>
      </c>
      <c r="B25" s="752"/>
      <c r="C25" s="766">
        <v>0</v>
      </c>
      <c r="D25" s="752">
        <v>700.75</v>
      </c>
      <c r="E25" s="766">
        <v>1</v>
      </c>
      <c r="F25" s="753">
        <v>700.75</v>
      </c>
    </row>
    <row r="26" spans="1:6" ht="14.4" customHeight="1" x14ac:dyDescent="0.3">
      <c r="A26" s="778" t="s">
        <v>1092</v>
      </c>
      <c r="B26" s="752"/>
      <c r="C26" s="766">
        <v>0</v>
      </c>
      <c r="D26" s="752">
        <v>69.36999999999999</v>
      </c>
      <c r="E26" s="766">
        <v>1</v>
      </c>
      <c r="F26" s="753">
        <v>69.36999999999999</v>
      </c>
    </row>
    <row r="27" spans="1:6" ht="14.4" customHeight="1" x14ac:dyDescent="0.3">
      <c r="A27" s="778" t="s">
        <v>1093</v>
      </c>
      <c r="B27" s="752"/>
      <c r="C27" s="766">
        <v>0</v>
      </c>
      <c r="D27" s="752">
        <v>171.8</v>
      </c>
      <c r="E27" s="766">
        <v>1</v>
      </c>
      <c r="F27" s="753">
        <v>171.8</v>
      </c>
    </row>
    <row r="28" spans="1:6" ht="14.4" customHeight="1" x14ac:dyDescent="0.3">
      <c r="A28" s="778" t="s">
        <v>1094</v>
      </c>
      <c r="B28" s="752"/>
      <c r="C28" s="766">
        <v>0</v>
      </c>
      <c r="D28" s="752">
        <v>7306.848</v>
      </c>
      <c r="E28" s="766">
        <v>1</v>
      </c>
      <c r="F28" s="753">
        <v>7306.848</v>
      </c>
    </row>
    <row r="29" spans="1:6" ht="14.4" customHeight="1" x14ac:dyDescent="0.3">
      <c r="A29" s="778" t="s">
        <v>1095</v>
      </c>
      <c r="B29" s="752"/>
      <c r="C29" s="766">
        <v>0</v>
      </c>
      <c r="D29" s="752">
        <v>980.99</v>
      </c>
      <c r="E29" s="766">
        <v>1</v>
      </c>
      <c r="F29" s="753">
        <v>980.99</v>
      </c>
    </row>
    <row r="30" spans="1:6" ht="14.4" customHeight="1" x14ac:dyDescent="0.3">
      <c r="A30" s="778" t="s">
        <v>1096</v>
      </c>
      <c r="B30" s="752"/>
      <c r="C30" s="766">
        <v>0</v>
      </c>
      <c r="D30" s="752">
        <v>18737.400000000001</v>
      </c>
      <c r="E30" s="766">
        <v>1</v>
      </c>
      <c r="F30" s="753">
        <v>18737.400000000001</v>
      </c>
    </row>
    <row r="31" spans="1:6" ht="14.4" customHeight="1" x14ac:dyDescent="0.3">
      <c r="A31" s="778" t="s">
        <v>1097</v>
      </c>
      <c r="B31" s="752"/>
      <c r="C31" s="766">
        <v>0</v>
      </c>
      <c r="D31" s="752">
        <v>229.52</v>
      </c>
      <c r="E31" s="766">
        <v>1</v>
      </c>
      <c r="F31" s="753">
        <v>229.52</v>
      </c>
    </row>
    <row r="32" spans="1:6" ht="14.4" customHeight="1" x14ac:dyDescent="0.3">
      <c r="A32" s="778" t="s">
        <v>1098</v>
      </c>
      <c r="B32" s="752"/>
      <c r="C32" s="766">
        <v>0</v>
      </c>
      <c r="D32" s="752">
        <v>78.86999999999999</v>
      </c>
      <c r="E32" s="766">
        <v>1</v>
      </c>
      <c r="F32" s="753">
        <v>78.86999999999999</v>
      </c>
    </row>
    <row r="33" spans="1:6" ht="14.4" customHeight="1" x14ac:dyDescent="0.3">
      <c r="A33" s="778" t="s">
        <v>1099</v>
      </c>
      <c r="B33" s="752"/>
      <c r="C33" s="766">
        <v>0</v>
      </c>
      <c r="D33" s="752">
        <v>3593.6640000000002</v>
      </c>
      <c r="E33" s="766">
        <v>1</v>
      </c>
      <c r="F33" s="753">
        <v>3593.6640000000002</v>
      </c>
    </row>
    <row r="34" spans="1:6" ht="14.4" customHeight="1" x14ac:dyDescent="0.3">
      <c r="A34" s="778" t="s">
        <v>1100</v>
      </c>
      <c r="B34" s="752"/>
      <c r="C34" s="766">
        <v>0</v>
      </c>
      <c r="D34" s="752">
        <v>576.57600000000002</v>
      </c>
      <c r="E34" s="766">
        <v>1</v>
      </c>
      <c r="F34" s="753">
        <v>576.57600000000002</v>
      </c>
    </row>
    <row r="35" spans="1:6" ht="14.4" customHeight="1" x14ac:dyDescent="0.3">
      <c r="A35" s="778" t="s">
        <v>1101</v>
      </c>
      <c r="B35" s="752"/>
      <c r="C35" s="766">
        <v>0</v>
      </c>
      <c r="D35" s="752">
        <v>951.84000000000015</v>
      </c>
      <c r="E35" s="766">
        <v>1</v>
      </c>
      <c r="F35" s="753">
        <v>951.84000000000015</v>
      </c>
    </row>
    <row r="36" spans="1:6" ht="14.4" customHeight="1" x14ac:dyDescent="0.3">
      <c r="A36" s="778" t="s">
        <v>1102</v>
      </c>
      <c r="B36" s="752"/>
      <c r="C36" s="766">
        <v>0</v>
      </c>
      <c r="D36" s="752">
        <v>1749.7250000000001</v>
      </c>
      <c r="E36" s="766">
        <v>1</v>
      </c>
      <c r="F36" s="753">
        <v>1749.7250000000001</v>
      </c>
    </row>
    <row r="37" spans="1:6" ht="14.4" customHeight="1" x14ac:dyDescent="0.3">
      <c r="A37" s="778" t="s">
        <v>1103</v>
      </c>
      <c r="B37" s="752"/>
      <c r="C37" s="766">
        <v>0</v>
      </c>
      <c r="D37" s="752">
        <v>4346.3</v>
      </c>
      <c r="E37" s="766">
        <v>1</v>
      </c>
      <c r="F37" s="753">
        <v>4346.3</v>
      </c>
    </row>
    <row r="38" spans="1:6" ht="14.4" customHeight="1" x14ac:dyDescent="0.3">
      <c r="A38" s="778" t="s">
        <v>1104</v>
      </c>
      <c r="B38" s="752"/>
      <c r="C38" s="766">
        <v>0</v>
      </c>
      <c r="D38" s="752">
        <v>18976.460000000003</v>
      </c>
      <c r="E38" s="766">
        <v>1</v>
      </c>
      <c r="F38" s="753">
        <v>18976.460000000003</v>
      </c>
    </row>
    <row r="39" spans="1:6" ht="14.4" customHeight="1" x14ac:dyDescent="0.3">
      <c r="A39" s="778" t="s">
        <v>1105</v>
      </c>
      <c r="B39" s="752"/>
      <c r="C39" s="766">
        <v>0</v>
      </c>
      <c r="D39" s="752">
        <v>32.080000000000005</v>
      </c>
      <c r="E39" s="766">
        <v>1</v>
      </c>
      <c r="F39" s="753">
        <v>32.080000000000005</v>
      </c>
    </row>
    <row r="40" spans="1:6" ht="14.4" customHeight="1" x14ac:dyDescent="0.3">
      <c r="A40" s="778" t="s">
        <v>1106</v>
      </c>
      <c r="B40" s="752">
        <v>872.92</v>
      </c>
      <c r="C40" s="766">
        <v>1</v>
      </c>
      <c r="D40" s="752"/>
      <c r="E40" s="766">
        <v>0</v>
      </c>
      <c r="F40" s="753">
        <v>872.92</v>
      </c>
    </row>
    <row r="41" spans="1:6" ht="14.4" customHeight="1" x14ac:dyDescent="0.3">
      <c r="A41" s="778" t="s">
        <v>1107</v>
      </c>
      <c r="B41" s="752">
        <v>368.89000000000004</v>
      </c>
      <c r="C41" s="766">
        <v>1</v>
      </c>
      <c r="D41" s="752"/>
      <c r="E41" s="766">
        <v>0</v>
      </c>
      <c r="F41" s="753">
        <v>368.89000000000004</v>
      </c>
    </row>
    <row r="42" spans="1:6" ht="14.4" customHeight="1" x14ac:dyDescent="0.3">
      <c r="A42" s="778" t="s">
        <v>1108</v>
      </c>
      <c r="B42" s="752"/>
      <c r="C42" s="766">
        <v>0</v>
      </c>
      <c r="D42" s="752">
        <v>12756.01</v>
      </c>
      <c r="E42" s="766">
        <v>1</v>
      </c>
      <c r="F42" s="753">
        <v>12756.01</v>
      </c>
    </row>
    <row r="43" spans="1:6" ht="14.4" customHeight="1" x14ac:dyDescent="0.3">
      <c r="A43" s="778" t="s">
        <v>1109</v>
      </c>
      <c r="B43" s="752"/>
      <c r="C43" s="766">
        <v>0</v>
      </c>
      <c r="D43" s="752">
        <v>1803.9999999999998</v>
      </c>
      <c r="E43" s="766">
        <v>1</v>
      </c>
      <c r="F43" s="753">
        <v>1803.9999999999998</v>
      </c>
    </row>
    <row r="44" spans="1:6" ht="14.4" customHeight="1" x14ac:dyDescent="0.3">
      <c r="A44" s="778" t="s">
        <v>1110</v>
      </c>
      <c r="B44" s="752">
        <v>224.2</v>
      </c>
      <c r="C44" s="766">
        <v>1</v>
      </c>
      <c r="D44" s="752"/>
      <c r="E44" s="766">
        <v>0</v>
      </c>
      <c r="F44" s="753">
        <v>224.2</v>
      </c>
    </row>
    <row r="45" spans="1:6" ht="14.4" customHeight="1" x14ac:dyDescent="0.3">
      <c r="A45" s="778" t="s">
        <v>1111</v>
      </c>
      <c r="B45" s="752"/>
      <c r="C45" s="766">
        <v>0</v>
      </c>
      <c r="D45" s="752">
        <v>58.75</v>
      </c>
      <c r="E45" s="766">
        <v>1</v>
      </c>
      <c r="F45" s="753">
        <v>58.75</v>
      </c>
    </row>
    <row r="46" spans="1:6" ht="14.4" customHeight="1" x14ac:dyDescent="0.3">
      <c r="A46" s="778" t="s">
        <v>1112</v>
      </c>
      <c r="B46" s="752"/>
      <c r="C46" s="766">
        <v>0</v>
      </c>
      <c r="D46" s="752">
        <v>109.8</v>
      </c>
      <c r="E46" s="766">
        <v>1</v>
      </c>
      <c r="F46" s="753">
        <v>109.8</v>
      </c>
    </row>
    <row r="47" spans="1:6" ht="14.4" customHeight="1" x14ac:dyDescent="0.3">
      <c r="A47" s="778" t="s">
        <v>1113</v>
      </c>
      <c r="B47" s="752"/>
      <c r="C47" s="766">
        <v>0</v>
      </c>
      <c r="D47" s="752">
        <v>79.749999999999986</v>
      </c>
      <c r="E47" s="766">
        <v>1</v>
      </c>
      <c r="F47" s="753">
        <v>79.749999999999986</v>
      </c>
    </row>
    <row r="48" spans="1:6" ht="14.4" customHeight="1" x14ac:dyDescent="0.3">
      <c r="A48" s="778" t="s">
        <v>1114</v>
      </c>
      <c r="B48" s="752"/>
      <c r="C48" s="766">
        <v>0</v>
      </c>
      <c r="D48" s="752">
        <v>502.7500005478305</v>
      </c>
      <c r="E48" s="766">
        <v>1</v>
      </c>
      <c r="F48" s="753">
        <v>502.7500005478305</v>
      </c>
    </row>
    <row r="49" spans="1:6" ht="14.4" customHeight="1" x14ac:dyDescent="0.3">
      <c r="A49" s="778" t="s">
        <v>1115</v>
      </c>
      <c r="B49" s="752"/>
      <c r="C49" s="766">
        <v>0</v>
      </c>
      <c r="D49" s="752">
        <v>200.90999999999997</v>
      </c>
      <c r="E49" s="766">
        <v>1</v>
      </c>
      <c r="F49" s="753">
        <v>200.90999999999997</v>
      </c>
    </row>
    <row r="50" spans="1:6" ht="14.4" customHeight="1" x14ac:dyDescent="0.3">
      <c r="A50" s="778" t="s">
        <v>1116</v>
      </c>
      <c r="B50" s="752">
        <v>63.77</v>
      </c>
      <c r="C50" s="766">
        <v>1</v>
      </c>
      <c r="D50" s="752"/>
      <c r="E50" s="766">
        <v>0</v>
      </c>
      <c r="F50" s="753">
        <v>63.77</v>
      </c>
    </row>
    <row r="51" spans="1:6" ht="14.4" customHeight="1" x14ac:dyDescent="0.3">
      <c r="A51" s="778" t="s">
        <v>1117</v>
      </c>
      <c r="B51" s="752"/>
      <c r="C51" s="766">
        <v>0</v>
      </c>
      <c r="D51" s="752">
        <v>49.820001346672392</v>
      </c>
      <c r="E51" s="766">
        <v>1</v>
      </c>
      <c r="F51" s="753">
        <v>49.820001346672392</v>
      </c>
    </row>
    <row r="52" spans="1:6" ht="14.4" customHeight="1" x14ac:dyDescent="0.3">
      <c r="A52" s="778" t="s">
        <v>1118</v>
      </c>
      <c r="B52" s="752"/>
      <c r="C52" s="766">
        <v>0</v>
      </c>
      <c r="D52" s="752">
        <v>29.87</v>
      </c>
      <c r="E52" s="766">
        <v>1</v>
      </c>
      <c r="F52" s="753">
        <v>29.87</v>
      </c>
    </row>
    <row r="53" spans="1:6" ht="14.4" customHeight="1" x14ac:dyDescent="0.3">
      <c r="A53" s="778" t="s">
        <v>1119</v>
      </c>
      <c r="B53" s="752"/>
      <c r="C53" s="766">
        <v>0</v>
      </c>
      <c r="D53" s="752">
        <v>6530.8099999999977</v>
      </c>
      <c r="E53" s="766">
        <v>1</v>
      </c>
      <c r="F53" s="753">
        <v>6530.8099999999977</v>
      </c>
    </row>
    <row r="54" spans="1:6" ht="14.4" customHeight="1" x14ac:dyDescent="0.3">
      <c r="A54" s="778" t="s">
        <v>1120</v>
      </c>
      <c r="B54" s="752"/>
      <c r="C54" s="766">
        <v>0</v>
      </c>
      <c r="D54" s="752">
        <v>11476.151967242851</v>
      </c>
      <c r="E54" s="766">
        <v>1</v>
      </c>
      <c r="F54" s="753">
        <v>11476.151967242851</v>
      </c>
    </row>
    <row r="55" spans="1:6" ht="14.4" customHeight="1" x14ac:dyDescent="0.3">
      <c r="A55" s="778" t="s">
        <v>1121</v>
      </c>
      <c r="B55" s="752"/>
      <c r="C55" s="766">
        <v>0</v>
      </c>
      <c r="D55" s="752">
        <v>24315.67</v>
      </c>
      <c r="E55" s="766">
        <v>1</v>
      </c>
      <c r="F55" s="753">
        <v>24315.67</v>
      </c>
    </row>
    <row r="56" spans="1:6" ht="14.4" customHeight="1" x14ac:dyDescent="0.3">
      <c r="A56" s="778" t="s">
        <v>1122</v>
      </c>
      <c r="B56" s="752"/>
      <c r="C56" s="766">
        <v>0</v>
      </c>
      <c r="D56" s="752">
        <v>12173.95</v>
      </c>
      <c r="E56" s="766">
        <v>1</v>
      </c>
      <c r="F56" s="753">
        <v>12173.95</v>
      </c>
    </row>
    <row r="57" spans="1:6" ht="14.4" customHeight="1" x14ac:dyDescent="0.3">
      <c r="A57" s="778" t="s">
        <v>1123</v>
      </c>
      <c r="B57" s="752"/>
      <c r="C57" s="766">
        <v>0</v>
      </c>
      <c r="D57" s="752">
        <v>464.24</v>
      </c>
      <c r="E57" s="766">
        <v>1</v>
      </c>
      <c r="F57" s="753">
        <v>464.24</v>
      </c>
    </row>
    <row r="58" spans="1:6" ht="14.4" customHeight="1" x14ac:dyDescent="0.3">
      <c r="A58" s="778" t="s">
        <v>1124</v>
      </c>
      <c r="B58" s="752"/>
      <c r="C58" s="766">
        <v>0</v>
      </c>
      <c r="D58" s="752">
        <v>405.97</v>
      </c>
      <c r="E58" s="766">
        <v>1</v>
      </c>
      <c r="F58" s="753">
        <v>405.97</v>
      </c>
    </row>
    <row r="59" spans="1:6" ht="14.4" customHeight="1" x14ac:dyDescent="0.3">
      <c r="A59" s="778" t="s">
        <v>1125</v>
      </c>
      <c r="B59" s="752"/>
      <c r="C59" s="766">
        <v>0</v>
      </c>
      <c r="D59" s="752">
        <v>5045.7</v>
      </c>
      <c r="E59" s="766">
        <v>1</v>
      </c>
      <c r="F59" s="753">
        <v>5045.7</v>
      </c>
    </row>
    <row r="60" spans="1:6" ht="14.4" customHeight="1" thickBot="1" x14ac:dyDescent="0.35">
      <c r="A60" s="776" t="s">
        <v>1126</v>
      </c>
      <c r="B60" s="768"/>
      <c r="C60" s="769">
        <v>0</v>
      </c>
      <c r="D60" s="768">
        <v>153.31</v>
      </c>
      <c r="E60" s="769">
        <v>1</v>
      </c>
      <c r="F60" s="770">
        <v>153.31</v>
      </c>
    </row>
    <row r="61" spans="1:6" ht="14.4" customHeight="1" thickBot="1" x14ac:dyDescent="0.35">
      <c r="A61" s="771" t="s">
        <v>3</v>
      </c>
      <c r="B61" s="772">
        <v>1662.3700000000001</v>
      </c>
      <c r="C61" s="773">
        <v>7.7688851434133529E-3</v>
      </c>
      <c r="D61" s="772">
        <v>212315.56496913734</v>
      </c>
      <c r="E61" s="773">
        <v>0.99223111485658644</v>
      </c>
      <c r="F61" s="774">
        <v>213977.93496913739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8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1357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6</v>
      </c>
      <c r="G3" s="47">
        <f>SUBTOTAL(9,G6:G1048576)</f>
        <v>1662.3700000000001</v>
      </c>
      <c r="H3" s="48">
        <f>IF(M3=0,0,G3/M3)</f>
        <v>7.7688851434133564E-3</v>
      </c>
      <c r="I3" s="47">
        <f>SUBTOTAL(9,I6:I1048576)</f>
        <v>697.7</v>
      </c>
      <c r="J3" s="47">
        <f>SUBTOTAL(9,J6:J1048576)</f>
        <v>212315.56496913731</v>
      </c>
      <c r="K3" s="48">
        <f>IF(M3=0,0,J3/M3)</f>
        <v>0.99223111485658666</v>
      </c>
      <c r="L3" s="47">
        <f>SUBTOTAL(9,L6:L1048576)</f>
        <v>703.7</v>
      </c>
      <c r="M3" s="49">
        <f>SUBTOTAL(9,M6:M1048576)</f>
        <v>213977.93496913731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592</v>
      </c>
      <c r="B6" s="741" t="s">
        <v>1127</v>
      </c>
      <c r="C6" s="741" t="s">
        <v>1128</v>
      </c>
      <c r="D6" s="741" t="s">
        <v>662</v>
      </c>
      <c r="E6" s="741" t="s">
        <v>1129</v>
      </c>
      <c r="F6" s="745"/>
      <c r="G6" s="745"/>
      <c r="H6" s="765">
        <v>0</v>
      </c>
      <c r="I6" s="745">
        <v>69</v>
      </c>
      <c r="J6" s="745">
        <v>1144.3899999999999</v>
      </c>
      <c r="K6" s="765">
        <v>1</v>
      </c>
      <c r="L6" s="745">
        <v>69</v>
      </c>
      <c r="M6" s="746">
        <v>1144.3899999999999</v>
      </c>
    </row>
    <row r="7" spans="1:13" ht="14.4" customHeight="1" x14ac:dyDescent="0.3">
      <c r="A7" s="747" t="s">
        <v>592</v>
      </c>
      <c r="B7" s="748" t="s">
        <v>1130</v>
      </c>
      <c r="C7" s="748" t="s">
        <v>1131</v>
      </c>
      <c r="D7" s="748" t="s">
        <v>1132</v>
      </c>
      <c r="E7" s="748" t="s">
        <v>1133</v>
      </c>
      <c r="F7" s="752"/>
      <c r="G7" s="752"/>
      <c r="H7" s="766">
        <v>0</v>
      </c>
      <c r="I7" s="752">
        <v>1</v>
      </c>
      <c r="J7" s="752">
        <v>273.89999999999998</v>
      </c>
      <c r="K7" s="766">
        <v>1</v>
      </c>
      <c r="L7" s="752">
        <v>1</v>
      </c>
      <c r="M7" s="753">
        <v>273.89999999999998</v>
      </c>
    </row>
    <row r="8" spans="1:13" ht="14.4" customHeight="1" x14ac:dyDescent="0.3">
      <c r="A8" s="747" t="s">
        <v>592</v>
      </c>
      <c r="B8" s="748" t="s">
        <v>1134</v>
      </c>
      <c r="C8" s="748" t="s">
        <v>1135</v>
      </c>
      <c r="D8" s="748" t="s">
        <v>690</v>
      </c>
      <c r="E8" s="748" t="s">
        <v>1136</v>
      </c>
      <c r="F8" s="752"/>
      <c r="G8" s="752"/>
      <c r="H8" s="766">
        <v>0</v>
      </c>
      <c r="I8" s="752">
        <v>6</v>
      </c>
      <c r="J8" s="752">
        <v>464.24</v>
      </c>
      <c r="K8" s="766">
        <v>1</v>
      </c>
      <c r="L8" s="752">
        <v>6</v>
      </c>
      <c r="M8" s="753">
        <v>464.24</v>
      </c>
    </row>
    <row r="9" spans="1:13" ht="14.4" customHeight="1" x14ac:dyDescent="0.3">
      <c r="A9" s="747" t="s">
        <v>592</v>
      </c>
      <c r="B9" s="748" t="s">
        <v>1137</v>
      </c>
      <c r="C9" s="748" t="s">
        <v>1138</v>
      </c>
      <c r="D9" s="748" t="s">
        <v>1139</v>
      </c>
      <c r="E9" s="748" t="s">
        <v>1140</v>
      </c>
      <c r="F9" s="752"/>
      <c r="G9" s="752"/>
      <c r="H9" s="766">
        <v>0</v>
      </c>
      <c r="I9" s="752">
        <v>1</v>
      </c>
      <c r="J9" s="752">
        <v>405.97</v>
      </c>
      <c r="K9" s="766">
        <v>1</v>
      </c>
      <c r="L9" s="752">
        <v>1</v>
      </c>
      <c r="M9" s="753">
        <v>405.97</v>
      </c>
    </row>
    <row r="10" spans="1:13" ht="14.4" customHeight="1" x14ac:dyDescent="0.3">
      <c r="A10" s="747" t="s">
        <v>592</v>
      </c>
      <c r="B10" s="748" t="s">
        <v>1141</v>
      </c>
      <c r="C10" s="748" t="s">
        <v>1142</v>
      </c>
      <c r="D10" s="748" t="s">
        <v>710</v>
      </c>
      <c r="E10" s="748" t="s">
        <v>1143</v>
      </c>
      <c r="F10" s="752"/>
      <c r="G10" s="752"/>
      <c r="H10" s="766">
        <v>0</v>
      </c>
      <c r="I10" s="752">
        <v>22</v>
      </c>
      <c r="J10" s="752">
        <v>72600</v>
      </c>
      <c r="K10" s="766">
        <v>1</v>
      </c>
      <c r="L10" s="752">
        <v>22</v>
      </c>
      <c r="M10" s="753">
        <v>72600</v>
      </c>
    </row>
    <row r="11" spans="1:13" ht="14.4" customHeight="1" x14ac:dyDescent="0.3">
      <c r="A11" s="747" t="s">
        <v>592</v>
      </c>
      <c r="B11" s="748" t="s">
        <v>1141</v>
      </c>
      <c r="C11" s="748" t="s">
        <v>1144</v>
      </c>
      <c r="D11" s="748" t="s">
        <v>712</v>
      </c>
      <c r="E11" s="748" t="s">
        <v>1145</v>
      </c>
      <c r="F11" s="752"/>
      <c r="G11" s="752"/>
      <c r="H11" s="766">
        <v>0</v>
      </c>
      <c r="I11" s="752">
        <v>1</v>
      </c>
      <c r="J11" s="752">
        <v>1501.02</v>
      </c>
      <c r="K11" s="766">
        <v>1</v>
      </c>
      <c r="L11" s="752">
        <v>1</v>
      </c>
      <c r="M11" s="753">
        <v>1501.02</v>
      </c>
    </row>
    <row r="12" spans="1:13" ht="14.4" customHeight="1" x14ac:dyDescent="0.3">
      <c r="A12" s="747" t="s">
        <v>592</v>
      </c>
      <c r="B12" s="748" t="s">
        <v>1146</v>
      </c>
      <c r="C12" s="748" t="s">
        <v>1147</v>
      </c>
      <c r="D12" s="748" t="s">
        <v>1148</v>
      </c>
      <c r="E12" s="748" t="s">
        <v>1149</v>
      </c>
      <c r="F12" s="752"/>
      <c r="G12" s="752"/>
      <c r="H12" s="766">
        <v>0</v>
      </c>
      <c r="I12" s="752">
        <v>1</v>
      </c>
      <c r="J12" s="752">
        <v>69.560000000000016</v>
      </c>
      <c r="K12" s="766">
        <v>1</v>
      </c>
      <c r="L12" s="752">
        <v>1</v>
      </c>
      <c r="M12" s="753">
        <v>69.560000000000016</v>
      </c>
    </row>
    <row r="13" spans="1:13" ht="14.4" customHeight="1" x14ac:dyDescent="0.3">
      <c r="A13" s="747" t="s">
        <v>592</v>
      </c>
      <c r="B13" s="748" t="s">
        <v>1150</v>
      </c>
      <c r="C13" s="748" t="s">
        <v>1151</v>
      </c>
      <c r="D13" s="748" t="s">
        <v>664</v>
      </c>
      <c r="E13" s="748" t="s">
        <v>1152</v>
      </c>
      <c r="F13" s="752"/>
      <c r="G13" s="752"/>
      <c r="H13" s="766">
        <v>0</v>
      </c>
      <c r="I13" s="752">
        <v>1</v>
      </c>
      <c r="J13" s="752">
        <v>128.45000000000002</v>
      </c>
      <c r="K13" s="766">
        <v>1</v>
      </c>
      <c r="L13" s="752">
        <v>1</v>
      </c>
      <c r="M13" s="753">
        <v>128.45000000000002</v>
      </c>
    </row>
    <row r="14" spans="1:13" ht="14.4" customHeight="1" x14ac:dyDescent="0.3">
      <c r="A14" s="747" t="s">
        <v>592</v>
      </c>
      <c r="B14" s="748" t="s">
        <v>1150</v>
      </c>
      <c r="C14" s="748" t="s">
        <v>1153</v>
      </c>
      <c r="D14" s="748" t="s">
        <v>850</v>
      </c>
      <c r="E14" s="748" t="s">
        <v>1154</v>
      </c>
      <c r="F14" s="752">
        <v>1</v>
      </c>
      <c r="G14" s="752">
        <v>72.690000000000026</v>
      </c>
      <c r="H14" s="766">
        <v>1</v>
      </c>
      <c r="I14" s="752"/>
      <c r="J14" s="752"/>
      <c r="K14" s="766">
        <v>0</v>
      </c>
      <c r="L14" s="752">
        <v>1</v>
      </c>
      <c r="M14" s="753">
        <v>72.690000000000026</v>
      </c>
    </row>
    <row r="15" spans="1:13" ht="14.4" customHeight="1" x14ac:dyDescent="0.3">
      <c r="A15" s="747" t="s">
        <v>592</v>
      </c>
      <c r="B15" s="748" t="s">
        <v>1155</v>
      </c>
      <c r="C15" s="748" t="s">
        <v>1156</v>
      </c>
      <c r="D15" s="748" t="s">
        <v>1157</v>
      </c>
      <c r="E15" s="748" t="s">
        <v>1158</v>
      </c>
      <c r="F15" s="752"/>
      <c r="G15" s="752"/>
      <c r="H15" s="766">
        <v>0</v>
      </c>
      <c r="I15" s="752">
        <v>1</v>
      </c>
      <c r="J15" s="752">
        <v>97.76</v>
      </c>
      <c r="K15" s="766">
        <v>1</v>
      </c>
      <c r="L15" s="752">
        <v>1</v>
      </c>
      <c r="M15" s="753">
        <v>97.76</v>
      </c>
    </row>
    <row r="16" spans="1:13" ht="14.4" customHeight="1" x14ac:dyDescent="0.3">
      <c r="A16" s="747" t="s">
        <v>592</v>
      </c>
      <c r="B16" s="748" t="s">
        <v>1159</v>
      </c>
      <c r="C16" s="748" t="s">
        <v>1160</v>
      </c>
      <c r="D16" s="748" t="s">
        <v>908</v>
      </c>
      <c r="E16" s="748" t="s">
        <v>1161</v>
      </c>
      <c r="F16" s="752"/>
      <c r="G16" s="752"/>
      <c r="H16" s="766">
        <v>0</v>
      </c>
      <c r="I16" s="752">
        <v>1</v>
      </c>
      <c r="J16" s="752">
        <v>62.240000000000016</v>
      </c>
      <c r="K16" s="766">
        <v>1</v>
      </c>
      <c r="L16" s="752">
        <v>1</v>
      </c>
      <c r="M16" s="753">
        <v>62.240000000000016</v>
      </c>
    </row>
    <row r="17" spans="1:13" ht="14.4" customHeight="1" x14ac:dyDescent="0.3">
      <c r="A17" s="747" t="s">
        <v>592</v>
      </c>
      <c r="B17" s="748" t="s">
        <v>1162</v>
      </c>
      <c r="C17" s="748" t="s">
        <v>1163</v>
      </c>
      <c r="D17" s="748" t="s">
        <v>717</v>
      </c>
      <c r="E17" s="748" t="s">
        <v>718</v>
      </c>
      <c r="F17" s="752"/>
      <c r="G17" s="752"/>
      <c r="H17" s="766">
        <v>0</v>
      </c>
      <c r="I17" s="752">
        <v>18</v>
      </c>
      <c r="J17" s="752">
        <v>727.12</v>
      </c>
      <c r="K17" s="766">
        <v>1</v>
      </c>
      <c r="L17" s="752">
        <v>18</v>
      </c>
      <c r="M17" s="753">
        <v>727.12</v>
      </c>
    </row>
    <row r="18" spans="1:13" ht="14.4" customHeight="1" x14ac:dyDescent="0.3">
      <c r="A18" s="747" t="s">
        <v>592</v>
      </c>
      <c r="B18" s="748" t="s">
        <v>1162</v>
      </c>
      <c r="C18" s="748" t="s">
        <v>1164</v>
      </c>
      <c r="D18" s="748" t="s">
        <v>716</v>
      </c>
      <c r="E18" s="748" t="s">
        <v>1165</v>
      </c>
      <c r="F18" s="752"/>
      <c r="G18" s="752"/>
      <c r="H18" s="766">
        <v>0</v>
      </c>
      <c r="I18" s="752">
        <v>1</v>
      </c>
      <c r="J18" s="752">
        <v>31.34</v>
      </c>
      <c r="K18" s="766">
        <v>1</v>
      </c>
      <c r="L18" s="752">
        <v>1</v>
      </c>
      <c r="M18" s="753">
        <v>31.34</v>
      </c>
    </row>
    <row r="19" spans="1:13" ht="14.4" customHeight="1" x14ac:dyDescent="0.3">
      <c r="A19" s="747" t="s">
        <v>592</v>
      </c>
      <c r="B19" s="748" t="s">
        <v>1162</v>
      </c>
      <c r="C19" s="748" t="s">
        <v>1166</v>
      </c>
      <c r="D19" s="748" t="s">
        <v>714</v>
      </c>
      <c r="E19" s="748" t="s">
        <v>1165</v>
      </c>
      <c r="F19" s="752">
        <v>1</v>
      </c>
      <c r="G19" s="752">
        <v>59.9</v>
      </c>
      <c r="H19" s="766">
        <v>1</v>
      </c>
      <c r="I19" s="752"/>
      <c r="J19" s="752"/>
      <c r="K19" s="766">
        <v>0</v>
      </c>
      <c r="L19" s="752">
        <v>1</v>
      </c>
      <c r="M19" s="753">
        <v>59.9</v>
      </c>
    </row>
    <row r="20" spans="1:13" ht="14.4" customHeight="1" x14ac:dyDescent="0.3">
      <c r="A20" s="747" t="s">
        <v>592</v>
      </c>
      <c r="B20" s="748" t="s">
        <v>1167</v>
      </c>
      <c r="C20" s="748" t="s">
        <v>1168</v>
      </c>
      <c r="D20" s="748" t="s">
        <v>737</v>
      </c>
      <c r="E20" s="748" t="s">
        <v>1169</v>
      </c>
      <c r="F20" s="752"/>
      <c r="G20" s="752"/>
      <c r="H20" s="766">
        <v>0</v>
      </c>
      <c r="I20" s="752">
        <v>2</v>
      </c>
      <c r="J20" s="752">
        <v>129.56</v>
      </c>
      <c r="K20" s="766">
        <v>1</v>
      </c>
      <c r="L20" s="752">
        <v>2</v>
      </c>
      <c r="M20" s="753">
        <v>129.56</v>
      </c>
    </row>
    <row r="21" spans="1:13" ht="14.4" customHeight="1" x14ac:dyDescent="0.3">
      <c r="A21" s="747" t="s">
        <v>592</v>
      </c>
      <c r="B21" s="748" t="s">
        <v>1170</v>
      </c>
      <c r="C21" s="748" t="s">
        <v>1171</v>
      </c>
      <c r="D21" s="748" t="s">
        <v>1172</v>
      </c>
      <c r="E21" s="748" t="s">
        <v>1173</v>
      </c>
      <c r="F21" s="752"/>
      <c r="G21" s="752"/>
      <c r="H21" s="766">
        <v>0</v>
      </c>
      <c r="I21" s="752">
        <v>2</v>
      </c>
      <c r="J21" s="752">
        <v>52.28</v>
      </c>
      <c r="K21" s="766">
        <v>1</v>
      </c>
      <c r="L21" s="752">
        <v>2</v>
      </c>
      <c r="M21" s="753">
        <v>52.28</v>
      </c>
    </row>
    <row r="22" spans="1:13" ht="14.4" customHeight="1" x14ac:dyDescent="0.3">
      <c r="A22" s="747" t="s">
        <v>592</v>
      </c>
      <c r="B22" s="748" t="s">
        <v>1174</v>
      </c>
      <c r="C22" s="748" t="s">
        <v>1175</v>
      </c>
      <c r="D22" s="748" t="s">
        <v>654</v>
      </c>
      <c r="E22" s="748" t="s">
        <v>1176</v>
      </c>
      <c r="F22" s="752"/>
      <c r="G22" s="752"/>
      <c r="H22" s="766">
        <v>0</v>
      </c>
      <c r="I22" s="752">
        <v>1</v>
      </c>
      <c r="J22" s="752">
        <v>24.75</v>
      </c>
      <c r="K22" s="766">
        <v>1</v>
      </c>
      <c r="L22" s="752">
        <v>1</v>
      </c>
      <c r="M22" s="753">
        <v>24.75</v>
      </c>
    </row>
    <row r="23" spans="1:13" ht="14.4" customHeight="1" x14ac:dyDescent="0.3">
      <c r="A23" s="747" t="s">
        <v>592</v>
      </c>
      <c r="B23" s="748" t="s">
        <v>1174</v>
      </c>
      <c r="C23" s="748" t="s">
        <v>1177</v>
      </c>
      <c r="D23" s="748" t="s">
        <v>652</v>
      </c>
      <c r="E23" s="748" t="s">
        <v>1178</v>
      </c>
      <c r="F23" s="752"/>
      <c r="G23" s="752"/>
      <c r="H23" s="766">
        <v>0</v>
      </c>
      <c r="I23" s="752">
        <v>1</v>
      </c>
      <c r="J23" s="752">
        <v>43.82</v>
      </c>
      <c r="K23" s="766">
        <v>1</v>
      </c>
      <c r="L23" s="752">
        <v>1</v>
      </c>
      <c r="M23" s="753">
        <v>43.82</v>
      </c>
    </row>
    <row r="24" spans="1:13" ht="14.4" customHeight="1" x14ac:dyDescent="0.3">
      <c r="A24" s="747" t="s">
        <v>592</v>
      </c>
      <c r="B24" s="748" t="s">
        <v>1179</v>
      </c>
      <c r="C24" s="748" t="s">
        <v>1180</v>
      </c>
      <c r="D24" s="748" t="s">
        <v>1181</v>
      </c>
      <c r="E24" s="748" t="s">
        <v>1182</v>
      </c>
      <c r="F24" s="752"/>
      <c r="G24" s="752"/>
      <c r="H24" s="766">
        <v>0</v>
      </c>
      <c r="I24" s="752">
        <v>1</v>
      </c>
      <c r="J24" s="752">
        <v>32.97999999999999</v>
      </c>
      <c r="K24" s="766">
        <v>1</v>
      </c>
      <c r="L24" s="752">
        <v>1</v>
      </c>
      <c r="M24" s="753">
        <v>32.97999999999999</v>
      </c>
    </row>
    <row r="25" spans="1:13" ht="14.4" customHeight="1" x14ac:dyDescent="0.3">
      <c r="A25" s="747" t="s">
        <v>592</v>
      </c>
      <c r="B25" s="748" t="s">
        <v>1183</v>
      </c>
      <c r="C25" s="748" t="s">
        <v>1184</v>
      </c>
      <c r="D25" s="748" t="s">
        <v>845</v>
      </c>
      <c r="E25" s="748" t="s">
        <v>1173</v>
      </c>
      <c r="F25" s="752"/>
      <c r="G25" s="752"/>
      <c r="H25" s="766">
        <v>0</v>
      </c>
      <c r="I25" s="752">
        <v>1</v>
      </c>
      <c r="J25" s="752">
        <v>86.089999999999989</v>
      </c>
      <c r="K25" s="766">
        <v>1</v>
      </c>
      <c r="L25" s="752">
        <v>1</v>
      </c>
      <c r="M25" s="753">
        <v>86.089999999999989</v>
      </c>
    </row>
    <row r="26" spans="1:13" ht="14.4" customHeight="1" x14ac:dyDescent="0.3">
      <c r="A26" s="747" t="s">
        <v>592</v>
      </c>
      <c r="B26" s="748" t="s">
        <v>1183</v>
      </c>
      <c r="C26" s="748" t="s">
        <v>1185</v>
      </c>
      <c r="D26" s="748" t="s">
        <v>835</v>
      </c>
      <c r="E26" s="748" t="s">
        <v>836</v>
      </c>
      <c r="F26" s="752"/>
      <c r="G26" s="752"/>
      <c r="H26" s="766">
        <v>0</v>
      </c>
      <c r="I26" s="752">
        <v>1</v>
      </c>
      <c r="J26" s="752">
        <v>35.51</v>
      </c>
      <c r="K26" s="766">
        <v>1</v>
      </c>
      <c r="L26" s="752">
        <v>1</v>
      </c>
      <c r="M26" s="753">
        <v>35.51</v>
      </c>
    </row>
    <row r="27" spans="1:13" ht="14.4" customHeight="1" x14ac:dyDescent="0.3">
      <c r="A27" s="747" t="s">
        <v>592</v>
      </c>
      <c r="B27" s="748" t="s">
        <v>1186</v>
      </c>
      <c r="C27" s="748" t="s">
        <v>1187</v>
      </c>
      <c r="D27" s="748" t="s">
        <v>1188</v>
      </c>
      <c r="E27" s="748" t="s">
        <v>1189</v>
      </c>
      <c r="F27" s="752"/>
      <c r="G27" s="752"/>
      <c r="H27" s="766">
        <v>0</v>
      </c>
      <c r="I27" s="752">
        <v>1</v>
      </c>
      <c r="J27" s="752">
        <v>129.98999999999998</v>
      </c>
      <c r="K27" s="766">
        <v>1</v>
      </c>
      <c r="L27" s="752">
        <v>1</v>
      </c>
      <c r="M27" s="753">
        <v>129.98999999999998</v>
      </c>
    </row>
    <row r="28" spans="1:13" ht="14.4" customHeight="1" x14ac:dyDescent="0.3">
      <c r="A28" s="747" t="s">
        <v>592</v>
      </c>
      <c r="B28" s="748" t="s">
        <v>1190</v>
      </c>
      <c r="C28" s="748" t="s">
        <v>1191</v>
      </c>
      <c r="D28" s="748" t="s">
        <v>848</v>
      </c>
      <c r="E28" s="748" t="s">
        <v>849</v>
      </c>
      <c r="F28" s="752"/>
      <c r="G28" s="752"/>
      <c r="H28" s="766">
        <v>0</v>
      </c>
      <c r="I28" s="752">
        <v>1</v>
      </c>
      <c r="J28" s="752">
        <v>103.15</v>
      </c>
      <c r="K28" s="766">
        <v>1</v>
      </c>
      <c r="L28" s="752">
        <v>1</v>
      </c>
      <c r="M28" s="753">
        <v>103.15</v>
      </c>
    </row>
    <row r="29" spans="1:13" ht="14.4" customHeight="1" x14ac:dyDescent="0.3">
      <c r="A29" s="747" t="s">
        <v>592</v>
      </c>
      <c r="B29" s="748" t="s">
        <v>1192</v>
      </c>
      <c r="C29" s="748" t="s">
        <v>1193</v>
      </c>
      <c r="D29" s="748" t="s">
        <v>1194</v>
      </c>
      <c r="E29" s="748" t="s">
        <v>1195</v>
      </c>
      <c r="F29" s="752"/>
      <c r="G29" s="752"/>
      <c r="H29" s="766">
        <v>0</v>
      </c>
      <c r="I29" s="752">
        <v>1</v>
      </c>
      <c r="J29" s="752">
        <v>58.880000000000017</v>
      </c>
      <c r="K29" s="766">
        <v>1</v>
      </c>
      <c r="L29" s="752">
        <v>1</v>
      </c>
      <c r="M29" s="753">
        <v>58.880000000000017</v>
      </c>
    </row>
    <row r="30" spans="1:13" ht="14.4" customHeight="1" x14ac:dyDescent="0.3">
      <c r="A30" s="747" t="s">
        <v>592</v>
      </c>
      <c r="B30" s="748" t="s">
        <v>1196</v>
      </c>
      <c r="C30" s="748" t="s">
        <v>1197</v>
      </c>
      <c r="D30" s="748" t="s">
        <v>1198</v>
      </c>
      <c r="E30" s="748" t="s">
        <v>1199</v>
      </c>
      <c r="F30" s="752"/>
      <c r="G30" s="752"/>
      <c r="H30" s="766">
        <v>0</v>
      </c>
      <c r="I30" s="752">
        <v>1</v>
      </c>
      <c r="J30" s="752">
        <v>69.370000000000047</v>
      </c>
      <c r="K30" s="766">
        <v>1</v>
      </c>
      <c r="L30" s="752">
        <v>1</v>
      </c>
      <c r="M30" s="753">
        <v>69.370000000000047</v>
      </c>
    </row>
    <row r="31" spans="1:13" ht="14.4" customHeight="1" x14ac:dyDescent="0.3">
      <c r="A31" s="747" t="s">
        <v>592</v>
      </c>
      <c r="B31" s="748" t="s">
        <v>1200</v>
      </c>
      <c r="C31" s="748" t="s">
        <v>1201</v>
      </c>
      <c r="D31" s="748" t="s">
        <v>1202</v>
      </c>
      <c r="E31" s="748" t="s">
        <v>1203</v>
      </c>
      <c r="F31" s="752"/>
      <c r="G31" s="752"/>
      <c r="H31" s="766">
        <v>0</v>
      </c>
      <c r="I31" s="752">
        <v>1</v>
      </c>
      <c r="J31" s="752">
        <v>69.36999999999999</v>
      </c>
      <c r="K31" s="766">
        <v>1</v>
      </c>
      <c r="L31" s="752">
        <v>1</v>
      </c>
      <c r="M31" s="753">
        <v>69.36999999999999</v>
      </c>
    </row>
    <row r="32" spans="1:13" ht="14.4" customHeight="1" x14ac:dyDescent="0.3">
      <c r="A32" s="747" t="s">
        <v>592</v>
      </c>
      <c r="B32" s="748" t="s">
        <v>1204</v>
      </c>
      <c r="C32" s="748" t="s">
        <v>1205</v>
      </c>
      <c r="D32" s="748" t="s">
        <v>857</v>
      </c>
      <c r="E32" s="748" t="s">
        <v>1206</v>
      </c>
      <c r="F32" s="752"/>
      <c r="G32" s="752"/>
      <c r="H32" s="766">
        <v>0</v>
      </c>
      <c r="I32" s="752">
        <v>2</v>
      </c>
      <c r="J32" s="752">
        <v>171.8</v>
      </c>
      <c r="K32" s="766">
        <v>1</v>
      </c>
      <c r="L32" s="752">
        <v>2</v>
      </c>
      <c r="M32" s="753">
        <v>171.8</v>
      </c>
    </row>
    <row r="33" spans="1:13" ht="14.4" customHeight="1" x14ac:dyDescent="0.3">
      <c r="A33" s="747" t="s">
        <v>592</v>
      </c>
      <c r="B33" s="748" t="s">
        <v>1207</v>
      </c>
      <c r="C33" s="748" t="s">
        <v>1208</v>
      </c>
      <c r="D33" s="748" t="s">
        <v>1209</v>
      </c>
      <c r="E33" s="748" t="s">
        <v>1210</v>
      </c>
      <c r="F33" s="752"/>
      <c r="G33" s="752"/>
      <c r="H33" s="766">
        <v>0</v>
      </c>
      <c r="I33" s="752">
        <v>1</v>
      </c>
      <c r="J33" s="752">
        <v>92.2</v>
      </c>
      <c r="K33" s="766">
        <v>1</v>
      </c>
      <c r="L33" s="752">
        <v>1</v>
      </c>
      <c r="M33" s="753">
        <v>92.2</v>
      </c>
    </row>
    <row r="34" spans="1:13" ht="14.4" customHeight="1" x14ac:dyDescent="0.3">
      <c r="A34" s="747" t="s">
        <v>592</v>
      </c>
      <c r="B34" s="748" t="s">
        <v>1207</v>
      </c>
      <c r="C34" s="748" t="s">
        <v>1211</v>
      </c>
      <c r="D34" s="748" t="s">
        <v>1209</v>
      </c>
      <c r="E34" s="748" t="s">
        <v>1212</v>
      </c>
      <c r="F34" s="752"/>
      <c r="G34" s="752"/>
      <c r="H34" s="766">
        <v>0</v>
      </c>
      <c r="I34" s="752">
        <v>1</v>
      </c>
      <c r="J34" s="752">
        <v>61.109999999999985</v>
      </c>
      <c r="K34" s="766">
        <v>1</v>
      </c>
      <c r="L34" s="752">
        <v>1</v>
      </c>
      <c r="M34" s="753">
        <v>61.109999999999985</v>
      </c>
    </row>
    <row r="35" spans="1:13" ht="14.4" customHeight="1" x14ac:dyDescent="0.3">
      <c r="A35" s="747" t="s">
        <v>592</v>
      </c>
      <c r="B35" s="748" t="s">
        <v>1213</v>
      </c>
      <c r="C35" s="748" t="s">
        <v>1214</v>
      </c>
      <c r="D35" s="748" t="s">
        <v>1215</v>
      </c>
      <c r="E35" s="748" t="s">
        <v>1216</v>
      </c>
      <c r="F35" s="752"/>
      <c r="G35" s="752"/>
      <c r="H35" s="766">
        <v>0</v>
      </c>
      <c r="I35" s="752">
        <v>0.6</v>
      </c>
      <c r="J35" s="752">
        <v>7306.848</v>
      </c>
      <c r="K35" s="766">
        <v>1</v>
      </c>
      <c r="L35" s="752">
        <v>0.6</v>
      </c>
      <c r="M35" s="753">
        <v>7306.848</v>
      </c>
    </row>
    <row r="36" spans="1:13" ht="14.4" customHeight="1" x14ac:dyDescent="0.3">
      <c r="A36" s="747" t="s">
        <v>592</v>
      </c>
      <c r="B36" s="748" t="s">
        <v>1217</v>
      </c>
      <c r="C36" s="748" t="s">
        <v>1218</v>
      </c>
      <c r="D36" s="748" t="s">
        <v>950</v>
      </c>
      <c r="E36" s="748" t="s">
        <v>1219</v>
      </c>
      <c r="F36" s="752"/>
      <c r="G36" s="752"/>
      <c r="H36" s="766">
        <v>0</v>
      </c>
      <c r="I36" s="752">
        <v>65</v>
      </c>
      <c r="J36" s="752">
        <v>10838.18</v>
      </c>
      <c r="K36" s="766">
        <v>1</v>
      </c>
      <c r="L36" s="752">
        <v>65</v>
      </c>
      <c r="M36" s="753">
        <v>10838.18</v>
      </c>
    </row>
    <row r="37" spans="1:13" ht="14.4" customHeight="1" x14ac:dyDescent="0.3">
      <c r="A37" s="747" t="s">
        <v>592</v>
      </c>
      <c r="B37" s="748" t="s">
        <v>1217</v>
      </c>
      <c r="C37" s="748" t="s">
        <v>1220</v>
      </c>
      <c r="D37" s="748" t="s">
        <v>1221</v>
      </c>
      <c r="E37" s="748" t="s">
        <v>1222</v>
      </c>
      <c r="F37" s="752"/>
      <c r="G37" s="752"/>
      <c r="H37" s="766">
        <v>0</v>
      </c>
      <c r="I37" s="752">
        <v>12</v>
      </c>
      <c r="J37" s="752">
        <v>1335.77</v>
      </c>
      <c r="K37" s="766">
        <v>1</v>
      </c>
      <c r="L37" s="752">
        <v>12</v>
      </c>
      <c r="M37" s="753">
        <v>1335.77</v>
      </c>
    </row>
    <row r="38" spans="1:13" ht="14.4" customHeight="1" x14ac:dyDescent="0.3">
      <c r="A38" s="747" t="s">
        <v>592</v>
      </c>
      <c r="B38" s="748" t="s">
        <v>1223</v>
      </c>
      <c r="C38" s="748" t="s">
        <v>1224</v>
      </c>
      <c r="D38" s="748" t="s">
        <v>1225</v>
      </c>
      <c r="E38" s="748" t="s">
        <v>1226</v>
      </c>
      <c r="F38" s="752"/>
      <c r="G38" s="752"/>
      <c r="H38" s="766">
        <v>0</v>
      </c>
      <c r="I38" s="752">
        <v>11</v>
      </c>
      <c r="J38" s="752">
        <v>5045.7</v>
      </c>
      <c r="K38" s="766">
        <v>1</v>
      </c>
      <c r="L38" s="752">
        <v>11</v>
      </c>
      <c r="M38" s="753">
        <v>5045.7</v>
      </c>
    </row>
    <row r="39" spans="1:13" ht="14.4" customHeight="1" x14ac:dyDescent="0.3">
      <c r="A39" s="747" t="s">
        <v>592</v>
      </c>
      <c r="B39" s="748" t="s">
        <v>1227</v>
      </c>
      <c r="C39" s="748" t="s">
        <v>1228</v>
      </c>
      <c r="D39" s="748" t="s">
        <v>1229</v>
      </c>
      <c r="E39" s="748" t="s">
        <v>1230</v>
      </c>
      <c r="F39" s="752"/>
      <c r="G39" s="752"/>
      <c r="H39" s="766">
        <v>0</v>
      </c>
      <c r="I39" s="752">
        <v>3</v>
      </c>
      <c r="J39" s="752">
        <v>610.49</v>
      </c>
      <c r="K39" s="766">
        <v>1</v>
      </c>
      <c r="L39" s="752">
        <v>3</v>
      </c>
      <c r="M39" s="753">
        <v>610.49</v>
      </c>
    </row>
    <row r="40" spans="1:13" ht="14.4" customHeight="1" x14ac:dyDescent="0.3">
      <c r="A40" s="747" t="s">
        <v>592</v>
      </c>
      <c r="B40" s="748" t="s">
        <v>1227</v>
      </c>
      <c r="C40" s="748" t="s">
        <v>1231</v>
      </c>
      <c r="D40" s="748" t="s">
        <v>1229</v>
      </c>
      <c r="E40" s="748" t="s">
        <v>1232</v>
      </c>
      <c r="F40" s="752"/>
      <c r="G40" s="752"/>
      <c r="H40" s="766">
        <v>0</v>
      </c>
      <c r="I40" s="752">
        <v>3</v>
      </c>
      <c r="J40" s="752">
        <v>370.5</v>
      </c>
      <c r="K40" s="766">
        <v>1</v>
      </c>
      <c r="L40" s="752">
        <v>3</v>
      </c>
      <c r="M40" s="753">
        <v>370.5</v>
      </c>
    </row>
    <row r="41" spans="1:13" ht="14.4" customHeight="1" x14ac:dyDescent="0.3">
      <c r="A41" s="747" t="s">
        <v>592</v>
      </c>
      <c r="B41" s="748" t="s">
        <v>1233</v>
      </c>
      <c r="C41" s="748" t="s">
        <v>1234</v>
      </c>
      <c r="D41" s="748" t="s">
        <v>1235</v>
      </c>
      <c r="E41" s="748" t="s">
        <v>1236</v>
      </c>
      <c r="F41" s="752"/>
      <c r="G41" s="752"/>
      <c r="H41" s="766">
        <v>0</v>
      </c>
      <c r="I41" s="752">
        <v>20.399999999999999</v>
      </c>
      <c r="J41" s="752">
        <v>18737.400000000001</v>
      </c>
      <c r="K41" s="766">
        <v>1</v>
      </c>
      <c r="L41" s="752">
        <v>20.399999999999999</v>
      </c>
      <c r="M41" s="753">
        <v>18737.400000000001</v>
      </c>
    </row>
    <row r="42" spans="1:13" ht="14.4" customHeight="1" x14ac:dyDescent="0.3">
      <c r="A42" s="747" t="s">
        <v>592</v>
      </c>
      <c r="B42" s="748" t="s">
        <v>1237</v>
      </c>
      <c r="C42" s="748" t="s">
        <v>1238</v>
      </c>
      <c r="D42" s="748" t="s">
        <v>960</v>
      </c>
      <c r="E42" s="748" t="s">
        <v>1239</v>
      </c>
      <c r="F42" s="752"/>
      <c r="G42" s="752"/>
      <c r="H42" s="766">
        <v>0</v>
      </c>
      <c r="I42" s="752">
        <v>1</v>
      </c>
      <c r="J42" s="752">
        <v>229.52</v>
      </c>
      <c r="K42" s="766">
        <v>1</v>
      </c>
      <c r="L42" s="752">
        <v>1</v>
      </c>
      <c r="M42" s="753">
        <v>229.52</v>
      </c>
    </row>
    <row r="43" spans="1:13" ht="14.4" customHeight="1" x14ac:dyDescent="0.3">
      <c r="A43" s="747" t="s">
        <v>592</v>
      </c>
      <c r="B43" s="748" t="s">
        <v>1240</v>
      </c>
      <c r="C43" s="748" t="s">
        <v>1241</v>
      </c>
      <c r="D43" s="748" t="s">
        <v>1242</v>
      </c>
      <c r="E43" s="748" t="s">
        <v>1243</v>
      </c>
      <c r="F43" s="752"/>
      <c r="G43" s="752"/>
      <c r="H43" s="766">
        <v>0</v>
      </c>
      <c r="I43" s="752">
        <v>0.3</v>
      </c>
      <c r="J43" s="752">
        <v>78.86999999999999</v>
      </c>
      <c r="K43" s="766">
        <v>1</v>
      </c>
      <c r="L43" s="752">
        <v>0.3</v>
      </c>
      <c r="M43" s="753">
        <v>78.86999999999999</v>
      </c>
    </row>
    <row r="44" spans="1:13" ht="14.4" customHeight="1" x14ac:dyDescent="0.3">
      <c r="A44" s="747" t="s">
        <v>592</v>
      </c>
      <c r="B44" s="748" t="s">
        <v>1244</v>
      </c>
      <c r="C44" s="748" t="s">
        <v>1245</v>
      </c>
      <c r="D44" s="748" t="s">
        <v>1246</v>
      </c>
      <c r="E44" s="748" t="s">
        <v>1247</v>
      </c>
      <c r="F44" s="752"/>
      <c r="G44" s="752"/>
      <c r="H44" s="766">
        <v>0</v>
      </c>
      <c r="I44" s="752">
        <v>6.4</v>
      </c>
      <c r="J44" s="752">
        <v>3593.6640000000002</v>
      </c>
      <c r="K44" s="766">
        <v>1</v>
      </c>
      <c r="L44" s="752">
        <v>6.4</v>
      </c>
      <c r="M44" s="753">
        <v>3593.6640000000002</v>
      </c>
    </row>
    <row r="45" spans="1:13" ht="14.4" customHeight="1" x14ac:dyDescent="0.3">
      <c r="A45" s="747" t="s">
        <v>592</v>
      </c>
      <c r="B45" s="748" t="s">
        <v>1248</v>
      </c>
      <c r="C45" s="748" t="s">
        <v>1249</v>
      </c>
      <c r="D45" s="748" t="s">
        <v>943</v>
      </c>
      <c r="E45" s="748" t="s">
        <v>1250</v>
      </c>
      <c r="F45" s="752"/>
      <c r="G45" s="752"/>
      <c r="H45" s="766">
        <v>0</v>
      </c>
      <c r="I45" s="752">
        <v>1.8</v>
      </c>
      <c r="J45" s="752">
        <v>576.57600000000002</v>
      </c>
      <c r="K45" s="766">
        <v>1</v>
      </c>
      <c r="L45" s="752">
        <v>1.8</v>
      </c>
      <c r="M45" s="753">
        <v>576.57600000000002</v>
      </c>
    </row>
    <row r="46" spans="1:13" ht="14.4" customHeight="1" x14ac:dyDescent="0.3">
      <c r="A46" s="747" t="s">
        <v>592</v>
      </c>
      <c r="B46" s="748" t="s">
        <v>1251</v>
      </c>
      <c r="C46" s="748" t="s">
        <v>1252</v>
      </c>
      <c r="D46" s="748" t="s">
        <v>1253</v>
      </c>
      <c r="E46" s="748" t="s">
        <v>1254</v>
      </c>
      <c r="F46" s="752"/>
      <c r="G46" s="752"/>
      <c r="H46" s="766">
        <v>0</v>
      </c>
      <c r="I46" s="752">
        <v>18</v>
      </c>
      <c r="J46" s="752">
        <v>951.84000000000015</v>
      </c>
      <c r="K46" s="766">
        <v>1</v>
      </c>
      <c r="L46" s="752">
        <v>18</v>
      </c>
      <c r="M46" s="753">
        <v>951.84000000000015</v>
      </c>
    </row>
    <row r="47" spans="1:13" ht="14.4" customHeight="1" x14ac:dyDescent="0.3">
      <c r="A47" s="747" t="s">
        <v>592</v>
      </c>
      <c r="B47" s="748" t="s">
        <v>1255</v>
      </c>
      <c r="C47" s="748" t="s">
        <v>1256</v>
      </c>
      <c r="D47" s="748" t="s">
        <v>1257</v>
      </c>
      <c r="E47" s="748" t="s">
        <v>1258</v>
      </c>
      <c r="F47" s="752"/>
      <c r="G47" s="752"/>
      <c r="H47" s="766">
        <v>0</v>
      </c>
      <c r="I47" s="752">
        <v>4.4000000000000004</v>
      </c>
      <c r="J47" s="752">
        <v>1654.9250000000002</v>
      </c>
      <c r="K47" s="766">
        <v>1</v>
      </c>
      <c r="L47" s="752">
        <v>4.4000000000000004</v>
      </c>
      <c r="M47" s="753">
        <v>1654.9250000000002</v>
      </c>
    </row>
    <row r="48" spans="1:13" ht="14.4" customHeight="1" x14ac:dyDescent="0.3">
      <c r="A48" s="747" t="s">
        <v>592</v>
      </c>
      <c r="B48" s="748" t="s">
        <v>1255</v>
      </c>
      <c r="C48" s="748" t="s">
        <v>1259</v>
      </c>
      <c r="D48" s="748" t="s">
        <v>1260</v>
      </c>
      <c r="E48" s="748" t="s">
        <v>1261</v>
      </c>
      <c r="F48" s="752"/>
      <c r="G48" s="752"/>
      <c r="H48" s="766">
        <v>0</v>
      </c>
      <c r="I48" s="752">
        <v>5</v>
      </c>
      <c r="J48" s="752">
        <v>94.8</v>
      </c>
      <c r="K48" s="766">
        <v>1</v>
      </c>
      <c r="L48" s="752">
        <v>5</v>
      </c>
      <c r="M48" s="753">
        <v>94.8</v>
      </c>
    </row>
    <row r="49" spans="1:13" ht="14.4" customHeight="1" x14ac:dyDescent="0.3">
      <c r="A49" s="747" t="s">
        <v>592</v>
      </c>
      <c r="B49" s="748" t="s">
        <v>1262</v>
      </c>
      <c r="C49" s="748" t="s">
        <v>1263</v>
      </c>
      <c r="D49" s="748" t="s">
        <v>1264</v>
      </c>
      <c r="E49" s="748" t="s">
        <v>1265</v>
      </c>
      <c r="F49" s="752"/>
      <c r="G49" s="752"/>
      <c r="H49" s="766">
        <v>0</v>
      </c>
      <c r="I49" s="752">
        <v>0.8</v>
      </c>
      <c r="J49" s="752">
        <v>118.80000000000001</v>
      </c>
      <c r="K49" s="766">
        <v>1</v>
      </c>
      <c r="L49" s="752">
        <v>0.8</v>
      </c>
      <c r="M49" s="753">
        <v>118.80000000000001</v>
      </c>
    </row>
    <row r="50" spans="1:13" ht="14.4" customHeight="1" x14ac:dyDescent="0.3">
      <c r="A50" s="747" t="s">
        <v>592</v>
      </c>
      <c r="B50" s="748" t="s">
        <v>1262</v>
      </c>
      <c r="C50" s="748" t="s">
        <v>1266</v>
      </c>
      <c r="D50" s="748" t="s">
        <v>1267</v>
      </c>
      <c r="E50" s="748" t="s">
        <v>1268</v>
      </c>
      <c r="F50" s="752"/>
      <c r="G50" s="752"/>
      <c r="H50" s="766">
        <v>0</v>
      </c>
      <c r="I50" s="752">
        <v>2</v>
      </c>
      <c r="J50" s="752">
        <v>4227.5</v>
      </c>
      <c r="K50" s="766">
        <v>1</v>
      </c>
      <c r="L50" s="752">
        <v>2</v>
      </c>
      <c r="M50" s="753">
        <v>4227.5</v>
      </c>
    </row>
    <row r="51" spans="1:13" ht="14.4" customHeight="1" x14ac:dyDescent="0.3">
      <c r="A51" s="747" t="s">
        <v>592</v>
      </c>
      <c r="B51" s="748" t="s">
        <v>1269</v>
      </c>
      <c r="C51" s="748" t="s">
        <v>1270</v>
      </c>
      <c r="D51" s="748" t="s">
        <v>623</v>
      </c>
      <c r="E51" s="748" t="s">
        <v>624</v>
      </c>
      <c r="F51" s="752"/>
      <c r="G51" s="752"/>
      <c r="H51" s="766">
        <v>0</v>
      </c>
      <c r="I51" s="752">
        <v>2</v>
      </c>
      <c r="J51" s="752">
        <v>32.080000000000005</v>
      </c>
      <c r="K51" s="766">
        <v>1</v>
      </c>
      <c r="L51" s="752">
        <v>2</v>
      </c>
      <c r="M51" s="753">
        <v>32.080000000000005</v>
      </c>
    </row>
    <row r="52" spans="1:13" ht="14.4" customHeight="1" x14ac:dyDescent="0.3">
      <c r="A52" s="747" t="s">
        <v>592</v>
      </c>
      <c r="B52" s="748" t="s">
        <v>1271</v>
      </c>
      <c r="C52" s="748" t="s">
        <v>1272</v>
      </c>
      <c r="D52" s="748" t="s">
        <v>1273</v>
      </c>
      <c r="E52" s="748" t="s">
        <v>1274</v>
      </c>
      <c r="F52" s="752">
        <v>1</v>
      </c>
      <c r="G52" s="752">
        <v>872.92</v>
      </c>
      <c r="H52" s="766">
        <v>1</v>
      </c>
      <c r="I52" s="752"/>
      <c r="J52" s="752"/>
      <c r="K52" s="766">
        <v>0</v>
      </c>
      <c r="L52" s="752">
        <v>1</v>
      </c>
      <c r="M52" s="753">
        <v>872.92</v>
      </c>
    </row>
    <row r="53" spans="1:13" ht="14.4" customHeight="1" x14ac:dyDescent="0.3">
      <c r="A53" s="747" t="s">
        <v>592</v>
      </c>
      <c r="B53" s="748" t="s">
        <v>1275</v>
      </c>
      <c r="C53" s="748" t="s">
        <v>1276</v>
      </c>
      <c r="D53" s="748" t="s">
        <v>1277</v>
      </c>
      <c r="E53" s="748" t="s">
        <v>1278</v>
      </c>
      <c r="F53" s="752">
        <v>1</v>
      </c>
      <c r="G53" s="752">
        <v>368.89000000000004</v>
      </c>
      <c r="H53" s="766">
        <v>1</v>
      </c>
      <c r="I53" s="752"/>
      <c r="J53" s="752"/>
      <c r="K53" s="766">
        <v>0</v>
      </c>
      <c r="L53" s="752">
        <v>1</v>
      </c>
      <c r="M53" s="753">
        <v>368.89000000000004</v>
      </c>
    </row>
    <row r="54" spans="1:13" ht="14.4" customHeight="1" x14ac:dyDescent="0.3">
      <c r="A54" s="747" t="s">
        <v>592</v>
      </c>
      <c r="B54" s="748" t="s">
        <v>1279</v>
      </c>
      <c r="C54" s="748" t="s">
        <v>1280</v>
      </c>
      <c r="D54" s="748" t="s">
        <v>1281</v>
      </c>
      <c r="E54" s="748" t="s">
        <v>1282</v>
      </c>
      <c r="F54" s="752"/>
      <c r="G54" s="752"/>
      <c r="H54" s="766">
        <v>0</v>
      </c>
      <c r="I54" s="752">
        <v>63</v>
      </c>
      <c r="J54" s="752">
        <v>2112.81</v>
      </c>
      <c r="K54" s="766">
        <v>1</v>
      </c>
      <c r="L54" s="752">
        <v>63</v>
      </c>
      <c r="M54" s="753">
        <v>2112.81</v>
      </c>
    </row>
    <row r="55" spans="1:13" ht="14.4" customHeight="1" x14ac:dyDescent="0.3">
      <c r="A55" s="747" t="s">
        <v>592</v>
      </c>
      <c r="B55" s="748" t="s">
        <v>1279</v>
      </c>
      <c r="C55" s="748" t="s">
        <v>1283</v>
      </c>
      <c r="D55" s="748" t="s">
        <v>1284</v>
      </c>
      <c r="E55" s="748" t="s">
        <v>1285</v>
      </c>
      <c r="F55" s="752"/>
      <c r="G55" s="752"/>
      <c r="H55" s="766">
        <v>0</v>
      </c>
      <c r="I55" s="752">
        <v>203</v>
      </c>
      <c r="J55" s="752">
        <v>10288.720000000001</v>
      </c>
      <c r="K55" s="766">
        <v>1</v>
      </c>
      <c r="L55" s="752">
        <v>203</v>
      </c>
      <c r="M55" s="753">
        <v>10288.720000000001</v>
      </c>
    </row>
    <row r="56" spans="1:13" ht="14.4" customHeight="1" x14ac:dyDescent="0.3">
      <c r="A56" s="747" t="s">
        <v>592</v>
      </c>
      <c r="B56" s="748" t="s">
        <v>1279</v>
      </c>
      <c r="C56" s="748" t="s">
        <v>1286</v>
      </c>
      <c r="D56" s="748" t="s">
        <v>1284</v>
      </c>
      <c r="E56" s="748" t="s">
        <v>1287</v>
      </c>
      <c r="F56" s="752"/>
      <c r="G56" s="752"/>
      <c r="H56" s="766">
        <v>0</v>
      </c>
      <c r="I56" s="752">
        <v>7</v>
      </c>
      <c r="J56" s="752">
        <v>354.48</v>
      </c>
      <c r="K56" s="766">
        <v>1</v>
      </c>
      <c r="L56" s="752">
        <v>7</v>
      </c>
      <c r="M56" s="753">
        <v>354.48</v>
      </c>
    </row>
    <row r="57" spans="1:13" ht="14.4" customHeight="1" x14ac:dyDescent="0.3">
      <c r="A57" s="747" t="s">
        <v>592</v>
      </c>
      <c r="B57" s="748" t="s">
        <v>1288</v>
      </c>
      <c r="C57" s="748" t="s">
        <v>1289</v>
      </c>
      <c r="D57" s="748" t="s">
        <v>1290</v>
      </c>
      <c r="E57" s="748" t="s">
        <v>1291</v>
      </c>
      <c r="F57" s="752"/>
      <c r="G57" s="752"/>
      <c r="H57" s="766">
        <v>0</v>
      </c>
      <c r="I57" s="752">
        <v>8</v>
      </c>
      <c r="J57" s="752">
        <v>1803.9999999999998</v>
      </c>
      <c r="K57" s="766">
        <v>1</v>
      </c>
      <c r="L57" s="752">
        <v>8</v>
      </c>
      <c r="M57" s="753">
        <v>1803.9999999999998</v>
      </c>
    </row>
    <row r="58" spans="1:13" ht="14.4" customHeight="1" x14ac:dyDescent="0.3">
      <c r="A58" s="747" t="s">
        <v>592</v>
      </c>
      <c r="B58" s="748" t="s">
        <v>1292</v>
      </c>
      <c r="C58" s="748" t="s">
        <v>1293</v>
      </c>
      <c r="D58" s="748" t="s">
        <v>1294</v>
      </c>
      <c r="E58" s="748" t="s">
        <v>1295</v>
      </c>
      <c r="F58" s="752">
        <v>1</v>
      </c>
      <c r="G58" s="752">
        <v>224.2</v>
      </c>
      <c r="H58" s="766">
        <v>1</v>
      </c>
      <c r="I58" s="752"/>
      <c r="J58" s="752"/>
      <c r="K58" s="766">
        <v>0</v>
      </c>
      <c r="L58" s="752">
        <v>1</v>
      </c>
      <c r="M58" s="753">
        <v>224.2</v>
      </c>
    </row>
    <row r="59" spans="1:13" ht="14.4" customHeight="1" x14ac:dyDescent="0.3">
      <c r="A59" s="747" t="s">
        <v>592</v>
      </c>
      <c r="B59" s="748" t="s">
        <v>1296</v>
      </c>
      <c r="C59" s="748" t="s">
        <v>1297</v>
      </c>
      <c r="D59" s="748" t="s">
        <v>1298</v>
      </c>
      <c r="E59" s="748" t="s">
        <v>1299</v>
      </c>
      <c r="F59" s="752"/>
      <c r="G59" s="752"/>
      <c r="H59" s="766">
        <v>0</v>
      </c>
      <c r="I59" s="752">
        <v>3</v>
      </c>
      <c r="J59" s="752">
        <v>58.75</v>
      </c>
      <c r="K59" s="766">
        <v>1</v>
      </c>
      <c r="L59" s="752">
        <v>3</v>
      </c>
      <c r="M59" s="753">
        <v>58.75</v>
      </c>
    </row>
    <row r="60" spans="1:13" ht="14.4" customHeight="1" x14ac:dyDescent="0.3">
      <c r="A60" s="747" t="s">
        <v>592</v>
      </c>
      <c r="B60" s="748" t="s">
        <v>1300</v>
      </c>
      <c r="C60" s="748" t="s">
        <v>1301</v>
      </c>
      <c r="D60" s="748" t="s">
        <v>904</v>
      </c>
      <c r="E60" s="748" t="s">
        <v>1302</v>
      </c>
      <c r="F60" s="752"/>
      <c r="G60" s="752"/>
      <c r="H60" s="766">
        <v>0</v>
      </c>
      <c r="I60" s="752">
        <v>5</v>
      </c>
      <c r="J60" s="752">
        <v>109.8</v>
      </c>
      <c r="K60" s="766">
        <v>1</v>
      </c>
      <c r="L60" s="752">
        <v>5</v>
      </c>
      <c r="M60" s="753">
        <v>109.8</v>
      </c>
    </row>
    <row r="61" spans="1:13" ht="14.4" customHeight="1" x14ac:dyDescent="0.3">
      <c r="A61" s="747" t="s">
        <v>592</v>
      </c>
      <c r="B61" s="748" t="s">
        <v>1303</v>
      </c>
      <c r="C61" s="748" t="s">
        <v>1304</v>
      </c>
      <c r="D61" s="748" t="s">
        <v>1305</v>
      </c>
      <c r="E61" s="748" t="s">
        <v>1306</v>
      </c>
      <c r="F61" s="752"/>
      <c r="G61" s="752"/>
      <c r="H61" s="766">
        <v>0</v>
      </c>
      <c r="I61" s="752">
        <v>1</v>
      </c>
      <c r="J61" s="752">
        <v>79.749999999999986</v>
      </c>
      <c r="K61" s="766">
        <v>1</v>
      </c>
      <c r="L61" s="752">
        <v>1</v>
      </c>
      <c r="M61" s="753">
        <v>79.749999999999986</v>
      </c>
    </row>
    <row r="62" spans="1:13" ht="14.4" customHeight="1" x14ac:dyDescent="0.3">
      <c r="A62" s="747" t="s">
        <v>592</v>
      </c>
      <c r="B62" s="748" t="s">
        <v>1307</v>
      </c>
      <c r="C62" s="748" t="s">
        <v>1308</v>
      </c>
      <c r="D62" s="748" t="s">
        <v>1309</v>
      </c>
      <c r="E62" s="748" t="s">
        <v>1310</v>
      </c>
      <c r="F62" s="752"/>
      <c r="G62" s="752"/>
      <c r="H62" s="766">
        <v>0</v>
      </c>
      <c r="I62" s="752">
        <v>3</v>
      </c>
      <c r="J62" s="752">
        <v>151.92000054783051</v>
      </c>
      <c r="K62" s="766">
        <v>1</v>
      </c>
      <c r="L62" s="752">
        <v>3</v>
      </c>
      <c r="M62" s="753">
        <v>151.92000054783051</v>
      </c>
    </row>
    <row r="63" spans="1:13" ht="14.4" customHeight="1" x14ac:dyDescent="0.3">
      <c r="A63" s="747" t="s">
        <v>592</v>
      </c>
      <c r="B63" s="748" t="s">
        <v>1307</v>
      </c>
      <c r="C63" s="748" t="s">
        <v>1311</v>
      </c>
      <c r="D63" s="748" t="s">
        <v>1309</v>
      </c>
      <c r="E63" s="748" t="s">
        <v>1312</v>
      </c>
      <c r="F63" s="752"/>
      <c r="G63" s="752"/>
      <c r="H63" s="766">
        <v>0</v>
      </c>
      <c r="I63" s="752">
        <v>2</v>
      </c>
      <c r="J63" s="752">
        <v>350.83</v>
      </c>
      <c r="K63" s="766">
        <v>1</v>
      </c>
      <c r="L63" s="752">
        <v>2</v>
      </c>
      <c r="M63" s="753">
        <v>350.83</v>
      </c>
    </row>
    <row r="64" spans="1:13" ht="14.4" customHeight="1" x14ac:dyDescent="0.3">
      <c r="A64" s="747" t="s">
        <v>592</v>
      </c>
      <c r="B64" s="748" t="s">
        <v>1313</v>
      </c>
      <c r="C64" s="748" t="s">
        <v>1314</v>
      </c>
      <c r="D64" s="748" t="s">
        <v>1315</v>
      </c>
      <c r="E64" s="748" t="s">
        <v>1316</v>
      </c>
      <c r="F64" s="752"/>
      <c r="G64" s="752"/>
      <c r="H64" s="766">
        <v>0</v>
      </c>
      <c r="I64" s="752">
        <v>1</v>
      </c>
      <c r="J64" s="752">
        <v>71.12</v>
      </c>
      <c r="K64" s="766">
        <v>1</v>
      </c>
      <c r="L64" s="752">
        <v>1</v>
      </c>
      <c r="M64" s="753">
        <v>71.12</v>
      </c>
    </row>
    <row r="65" spans="1:13" ht="14.4" customHeight="1" x14ac:dyDescent="0.3">
      <c r="A65" s="747" t="s">
        <v>592</v>
      </c>
      <c r="B65" s="748" t="s">
        <v>1313</v>
      </c>
      <c r="C65" s="748" t="s">
        <v>1317</v>
      </c>
      <c r="D65" s="748" t="s">
        <v>1315</v>
      </c>
      <c r="E65" s="748" t="s">
        <v>1318</v>
      </c>
      <c r="F65" s="752"/>
      <c r="G65" s="752"/>
      <c r="H65" s="766">
        <v>0</v>
      </c>
      <c r="I65" s="752">
        <v>1</v>
      </c>
      <c r="J65" s="752">
        <v>129.78999999999996</v>
      </c>
      <c r="K65" s="766">
        <v>1</v>
      </c>
      <c r="L65" s="752">
        <v>1</v>
      </c>
      <c r="M65" s="753">
        <v>129.78999999999996</v>
      </c>
    </row>
    <row r="66" spans="1:13" ht="14.4" customHeight="1" x14ac:dyDescent="0.3">
      <c r="A66" s="747" t="s">
        <v>592</v>
      </c>
      <c r="B66" s="748" t="s">
        <v>1319</v>
      </c>
      <c r="C66" s="748" t="s">
        <v>1320</v>
      </c>
      <c r="D66" s="748" t="s">
        <v>1321</v>
      </c>
      <c r="E66" s="748" t="s">
        <v>1322</v>
      </c>
      <c r="F66" s="752">
        <v>1</v>
      </c>
      <c r="G66" s="752">
        <v>63.77</v>
      </c>
      <c r="H66" s="766">
        <v>1</v>
      </c>
      <c r="I66" s="752"/>
      <c r="J66" s="752"/>
      <c r="K66" s="766">
        <v>0</v>
      </c>
      <c r="L66" s="752">
        <v>1</v>
      </c>
      <c r="M66" s="753">
        <v>63.77</v>
      </c>
    </row>
    <row r="67" spans="1:13" ht="14.4" customHeight="1" x14ac:dyDescent="0.3">
      <c r="A67" s="747" t="s">
        <v>592</v>
      </c>
      <c r="B67" s="748" t="s">
        <v>1323</v>
      </c>
      <c r="C67" s="748" t="s">
        <v>1324</v>
      </c>
      <c r="D67" s="748" t="s">
        <v>892</v>
      </c>
      <c r="E67" s="748" t="s">
        <v>1325</v>
      </c>
      <c r="F67" s="752"/>
      <c r="G67" s="752"/>
      <c r="H67" s="766">
        <v>0</v>
      </c>
      <c r="I67" s="752">
        <v>1</v>
      </c>
      <c r="J67" s="752">
        <v>49.820001346672392</v>
      </c>
      <c r="K67" s="766">
        <v>1</v>
      </c>
      <c r="L67" s="752">
        <v>1</v>
      </c>
      <c r="M67" s="753">
        <v>49.820001346672392</v>
      </c>
    </row>
    <row r="68" spans="1:13" ht="14.4" customHeight="1" x14ac:dyDescent="0.3">
      <c r="A68" s="747" t="s">
        <v>592</v>
      </c>
      <c r="B68" s="748" t="s">
        <v>1326</v>
      </c>
      <c r="C68" s="748" t="s">
        <v>1327</v>
      </c>
      <c r="D68" s="748" t="s">
        <v>902</v>
      </c>
      <c r="E68" s="748" t="s">
        <v>1203</v>
      </c>
      <c r="F68" s="752"/>
      <c r="G68" s="752"/>
      <c r="H68" s="766">
        <v>0</v>
      </c>
      <c r="I68" s="752">
        <v>1</v>
      </c>
      <c r="J68" s="752">
        <v>29.87</v>
      </c>
      <c r="K68" s="766">
        <v>1</v>
      </c>
      <c r="L68" s="752">
        <v>1</v>
      </c>
      <c r="M68" s="753">
        <v>29.87</v>
      </c>
    </row>
    <row r="69" spans="1:13" ht="14.4" customHeight="1" x14ac:dyDescent="0.3">
      <c r="A69" s="747" t="s">
        <v>592</v>
      </c>
      <c r="B69" s="748" t="s">
        <v>1328</v>
      </c>
      <c r="C69" s="748" t="s">
        <v>1329</v>
      </c>
      <c r="D69" s="748" t="s">
        <v>921</v>
      </c>
      <c r="E69" s="748" t="s">
        <v>922</v>
      </c>
      <c r="F69" s="752"/>
      <c r="G69" s="752"/>
      <c r="H69" s="766">
        <v>0</v>
      </c>
      <c r="I69" s="752">
        <v>16</v>
      </c>
      <c r="J69" s="752">
        <v>707.00000000000011</v>
      </c>
      <c r="K69" s="766">
        <v>1</v>
      </c>
      <c r="L69" s="752">
        <v>16</v>
      </c>
      <c r="M69" s="753">
        <v>707.00000000000011</v>
      </c>
    </row>
    <row r="70" spans="1:13" ht="14.4" customHeight="1" x14ac:dyDescent="0.3">
      <c r="A70" s="747" t="s">
        <v>592</v>
      </c>
      <c r="B70" s="748" t="s">
        <v>1328</v>
      </c>
      <c r="C70" s="748" t="s">
        <v>1330</v>
      </c>
      <c r="D70" s="748" t="s">
        <v>923</v>
      </c>
      <c r="E70" s="748" t="s">
        <v>922</v>
      </c>
      <c r="F70" s="752"/>
      <c r="G70" s="752"/>
      <c r="H70" s="766">
        <v>0</v>
      </c>
      <c r="I70" s="752">
        <v>4</v>
      </c>
      <c r="J70" s="752">
        <v>163.68</v>
      </c>
      <c r="K70" s="766">
        <v>1</v>
      </c>
      <c r="L70" s="752">
        <v>4</v>
      </c>
      <c r="M70" s="753">
        <v>163.68</v>
      </c>
    </row>
    <row r="71" spans="1:13" ht="14.4" customHeight="1" x14ac:dyDescent="0.3">
      <c r="A71" s="747" t="s">
        <v>592</v>
      </c>
      <c r="B71" s="748" t="s">
        <v>1328</v>
      </c>
      <c r="C71" s="748" t="s">
        <v>1331</v>
      </c>
      <c r="D71" s="748" t="s">
        <v>924</v>
      </c>
      <c r="E71" s="748" t="s">
        <v>925</v>
      </c>
      <c r="F71" s="752"/>
      <c r="G71" s="752"/>
      <c r="H71" s="766">
        <v>0</v>
      </c>
      <c r="I71" s="752">
        <v>3</v>
      </c>
      <c r="J71" s="752">
        <v>406.79999999999995</v>
      </c>
      <c r="K71" s="766">
        <v>1</v>
      </c>
      <c r="L71" s="752">
        <v>3</v>
      </c>
      <c r="M71" s="753">
        <v>406.79999999999995</v>
      </c>
    </row>
    <row r="72" spans="1:13" ht="14.4" customHeight="1" x14ac:dyDescent="0.3">
      <c r="A72" s="747" t="s">
        <v>592</v>
      </c>
      <c r="B72" s="748" t="s">
        <v>1328</v>
      </c>
      <c r="C72" s="748" t="s">
        <v>1332</v>
      </c>
      <c r="D72" s="748" t="s">
        <v>926</v>
      </c>
      <c r="E72" s="748" t="s">
        <v>925</v>
      </c>
      <c r="F72" s="752"/>
      <c r="G72" s="752"/>
      <c r="H72" s="766">
        <v>0</v>
      </c>
      <c r="I72" s="752">
        <v>2</v>
      </c>
      <c r="J72" s="752">
        <v>271.19999999999993</v>
      </c>
      <c r="K72" s="766">
        <v>1</v>
      </c>
      <c r="L72" s="752">
        <v>2</v>
      </c>
      <c r="M72" s="753">
        <v>271.19999999999993</v>
      </c>
    </row>
    <row r="73" spans="1:13" ht="14.4" customHeight="1" x14ac:dyDescent="0.3">
      <c r="A73" s="747" t="s">
        <v>592</v>
      </c>
      <c r="B73" s="748" t="s">
        <v>1328</v>
      </c>
      <c r="C73" s="748" t="s">
        <v>1333</v>
      </c>
      <c r="D73" s="748" t="s">
        <v>935</v>
      </c>
      <c r="E73" s="748" t="s">
        <v>937</v>
      </c>
      <c r="F73" s="752"/>
      <c r="G73" s="752"/>
      <c r="H73" s="766">
        <v>0</v>
      </c>
      <c r="I73" s="752">
        <v>4</v>
      </c>
      <c r="J73" s="752">
        <v>1114.0799999999997</v>
      </c>
      <c r="K73" s="766">
        <v>1</v>
      </c>
      <c r="L73" s="752">
        <v>4</v>
      </c>
      <c r="M73" s="753">
        <v>1114.0799999999997</v>
      </c>
    </row>
    <row r="74" spans="1:13" ht="14.4" customHeight="1" x14ac:dyDescent="0.3">
      <c r="A74" s="747" t="s">
        <v>592</v>
      </c>
      <c r="B74" s="748" t="s">
        <v>1328</v>
      </c>
      <c r="C74" s="748" t="s">
        <v>1334</v>
      </c>
      <c r="D74" s="748" t="s">
        <v>927</v>
      </c>
      <c r="E74" s="748" t="s">
        <v>1335</v>
      </c>
      <c r="F74" s="752"/>
      <c r="G74" s="752"/>
      <c r="H74" s="766">
        <v>0</v>
      </c>
      <c r="I74" s="752">
        <v>1</v>
      </c>
      <c r="J74" s="752">
        <v>111.94999999999997</v>
      </c>
      <c r="K74" s="766">
        <v>1</v>
      </c>
      <c r="L74" s="752">
        <v>1</v>
      </c>
      <c r="M74" s="753">
        <v>111.94999999999997</v>
      </c>
    </row>
    <row r="75" spans="1:13" ht="14.4" customHeight="1" x14ac:dyDescent="0.3">
      <c r="A75" s="747" t="s">
        <v>592</v>
      </c>
      <c r="B75" s="748" t="s">
        <v>1328</v>
      </c>
      <c r="C75" s="748" t="s">
        <v>1336</v>
      </c>
      <c r="D75" s="748" t="s">
        <v>919</v>
      </c>
      <c r="E75" s="748" t="s">
        <v>920</v>
      </c>
      <c r="F75" s="752"/>
      <c r="G75" s="752"/>
      <c r="H75" s="766">
        <v>0</v>
      </c>
      <c r="I75" s="752">
        <v>4</v>
      </c>
      <c r="J75" s="752">
        <v>656.45</v>
      </c>
      <c r="K75" s="766">
        <v>1</v>
      </c>
      <c r="L75" s="752">
        <v>4</v>
      </c>
      <c r="M75" s="753">
        <v>656.45</v>
      </c>
    </row>
    <row r="76" spans="1:13" ht="14.4" customHeight="1" x14ac:dyDescent="0.3">
      <c r="A76" s="747" t="s">
        <v>592</v>
      </c>
      <c r="B76" s="748" t="s">
        <v>1328</v>
      </c>
      <c r="C76" s="748" t="s">
        <v>1337</v>
      </c>
      <c r="D76" s="748" t="s">
        <v>934</v>
      </c>
      <c r="E76" s="748" t="s">
        <v>920</v>
      </c>
      <c r="F76" s="752"/>
      <c r="G76" s="752"/>
      <c r="H76" s="766">
        <v>0</v>
      </c>
      <c r="I76" s="752">
        <v>6</v>
      </c>
      <c r="J76" s="752">
        <v>737.48</v>
      </c>
      <c r="K76" s="766">
        <v>1</v>
      </c>
      <c r="L76" s="752">
        <v>6</v>
      </c>
      <c r="M76" s="753">
        <v>737.48</v>
      </c>
    </row>
    <row r="77" spans="1:13" ht="14.4" customHeight="1" x14ac:dyDescent="0.3">
      <c r="A77" s="747" t="s">
        <v>592</v>
      </c>
      <c r="B77" s="748" t="s">
        <v>1328</v>
      </c>
      <c r="C77" s="748" t="s">
        <v>1338</v>
      </c>
      <c r="D77" s="748" t="s">
        <v>932</v>
      </c>
      <c r="E77" s="748" t="s">
        <v>920</v>
      </c>
      <c r="F77" s="752"/>
      <c r="G77" s="752"/>
      <c r="H77" s="766">
        <v>0</v>
      </c>
      <c r="I77" s="752">
        <v>8</v>
      </c>
      <c r="J77" s="752">
        <v>982.86</v>
      </c>
      <c r="K77" s="766">
        <v>1</v>
      </c>
      <c r="L77" s="752">
        <v>8</v>
      </c>
      <c r="M77" s="753">
        <v>982.86</v>
      </c>
    </row>
    <row r="78" spans="1:13" ht="14.4" customHeight="1" x14ac:dyDescent="0.3">
      <c r="A78" s="747" t="s">
        <v>592</v>
      </c>
      <c r="B78" s="748" t="s">
        <v>1328</v>
      </c>
      <c r="C78" s="748" t="s">
        <v>1339</v>
      </c>
      <c r="D78" s="748" t="s">
        <v>930</v>
      </c>
      <c r="E78" s="748" t="s">
        <v>920</v>
      </c>
      <c r="F78" s="752"/>
      <c r="G78" s="752"/>
      <c r="H78" s="766">
        <v>0</v>
      </c>
      <c r="I78" s="752">
        <v>5</v>
      </c>
      <c r="J78" s="752">
        <v>649.84999999999991</v>
      </c>
      <c r="K78" s="766">
        <v>1</v>
      </c>
      <c r="L78" s="752">
        <v>5</v>
      </c>
      <c r="M78" s="753">
        <v>649.84999999999991</v>
      </c>
    </row>
    <row r="79" spans="1:13" ht="14.4" customHeight="1" x14ac:dyDescent="0.3">
      <c r="A79" s="747" t="s">
        <v>592</v>
      </c>
      <c r="B79" s="748" t="s">
        <v>1328</v>
      </c>
      <c r="C79" s="748" t="s">
        <v>1340</v>
      </c>
      <c r="D79" s="748" t="s">
        <v>929</v>
      </c>
      <c r="E79" s="748" t="s">
        <v>920</v>
      </c>
      <c r="F79" s="752"/>
      <c r="G79" s="752"/>
      <c r="H79" s="766">
        <v>0</v>
      </c>
      <c r="I79" s="752">
        <v>3</v>
      </c>
      <c r="J79" s="752">
        <v>389.90999999999997</v>
      </c>
      <c r="K79" s="766">
        <v>1</v>
      </c>
      <c r="L79" s="752">
        <v>3</v>
      </c>
      <c r="M79" s="753">
        <v>389.90999999999997</v>
      </c>
    </row>
    <row r="80" spans="1:13" ht="14.4" customHeight="1" x14ac:dyDescent="0.3">
      <c r="A80" s="747" t="s">
        <v>592</v>
      </c>
      <c r="B80" s="748" t="s">
        <v>1328</v>
      </c>
      <c r="C80" s="748" t="s">
        <v>1341</v>
      </c>
      <c r="D80" s="748" t="s">
        <v>933</v>
      </c>
      <c r="E80" s="748" t="s">
        <v>922</v>
      </c>
      <c r="F80" s="752"/>
      <c r="G80" s="752"/>
      <c r="H80" s="766">
        <v>0</v>
      </c>
      <c r="I80" s="752">
        <v>8</v>
      </c>
      <c r="J80" s="752">
        <v>246.68000000000004</v>
      </c>
      <c r="K80" s="766">
        <v>1</v>
      </c>
      <c r="L80" s="752">
        <v>8</v>
      </c>
      <c r="M80" s="753">
        <v>246.68000000000004</v>
      </c>
    </row>
    <row r="81" spans="1:13" ht="14.4" customHeight="1" x14ac:dyDescent="0.3">
      <c r="A81" s="747" t="s">
        <v>592</v>
      </c>
      <c r="B81" s="748" t="s">
        <v>1328</v>
      </c>
      <c r="C81" s="748" t="s">
        <v>1342</v>
      </c>
      <c r="D81" s="748" t="s">
        <v>931</v>
      </c>
      <c r="E81" s="748" t="s">
        <v>922</v>
      </c>
      <c r="F81" s="752"/>
      <c r="G81" s="752"/>
      <c r="H81" s="766">
        <v>0</v>
      </c>
      <c r="I81" s="752">
        <v>3</v>
      </c>
      <c r="J81" s="752">
        <v>92.87</v>
      </c>
      <c r="K81" s="766">
        <v>1</v>
      </c>
      <c r="L81" s="752">
        <v>3</v>
      </c>
      <c r="M81" s="753">
        <v>92.87</v>
      </c>
    </row>
    <row r="82" spans="1:13" ht="14.4" customHeight="1" x14ac:dyDescent="0.3">
      <c r="A82" s="747" t="s">
        <v>597</v>
      </c>
      <c r="B82" s="748" t="s">
        <v>1162</v>
      </c>
      <c r="C82" s="748" t="s">
        <v>1163</v>
      </c>
      <c r="D82" s="748" t="s">
        <v>717</v>
      </c>
      <c r="E82" s="748" t="s">
        <v>718</v>
      </c>
      <c r="F82" s="752"/>
      <c r="G82" s="752"/>
      <c r="H82" s="766">
        <v>0</v>
      </c>
      <c r="I82" s="752">
        <v>8</v>
      </c>
      <c r="J82" s="752">
        <v>323.12000000000006</v>
      </c>
      <c r="K82" s="766">
        <v>1</v>
      </c>
      <c r="L82" s="752">
        <v>8</v>
      </c>
      <c r="M82" s="753">
        <v>323.12000000000006</v>
      </c>
    </row>
    <row r="83" spans="1:13" ht="14.4" customHeight="1" x14ac:dyDescent="0.3">
      <c r="A83" s="747" t="s">
        <v>597</v>
      </c>
      <c r="B83" s="748" t="s">
        <v>1196</v>
      </c>
      <c r="C83" s="748" t="s">
        <v>1343</v>
      </c>
      <c r="D83" s="748" t="s">
        <v>1344</v>
      </c>
      <c r="E83" s="748" t="s">
        <v>1345</v>
      </c>
      <c r="F83" s="752"/>
      <c r="G83" s="752"/>
      <c r="H83" s="766">
        <v>0</v>
      </c>
      <c r="I83" s="752">
        <v>3</v>
      </c>
      <c r="J83" s="752">
        <v>631.38</v>
      </c>
      <c r="K83" s="766">
        <v>1</v>
      </c>
      <c r="L83" s="752">
        <v>3</v>
      </c>
      <c r="M83" s="753">
        <v>631.38</v>
      </c>
    </row>
    <row r="84" spans="1:13" ht="14.4" customHeight="1" x14ac:dyDescent="0.3">
      <c r="A84" s="747" t="s">
        <v>597</v>
      </c>
      <c r="B84" s="748" t="s">
        <v>1346</v>
      </c>
      <c r="C84" s="748" t="s">
        <v>1347</v>
      </c>
      <c r="D84" s="748" t="s">
        <v>1348</v>
      </c>
      <c r="E84" s="748" t="s">
        <v>1349</v>
      </c>
      <c r="F84" s="752"/>
      <c r="G84" s="752"/>
      <c r="H84" s="766">
        <v>0</v>
      </c>
      <c r="I84" s="752">
        <v>11</v>
      </c>
      <c r="J84" s="752">
        <v>18976.460000000003</v>
      </c>
      <c r="K84" s="766">
        <v>1</v>
      </c>
      <c r="L84" s="752">
        <v>11</v>
      </c>
      <c r="M84" s="753">
        <v>18976.460000000003</v>
      </c>
    </row>
    <row r="85" spans="1:13" ht="14.4" customHeight="1" x14ac:dyDescent="0.3">
      <c r="A85" s="747" t="s">
        <v>597</v>
      </c>
      <c r="B85" s="748" t="s">
        <v>1350</v>
      </c>
      <c r="C85" s="748" t="s">
        <v>1351</v>
      </c>
      <c r="D85" s="748" t="s">
        <v>1352</v>
      </c>
      <c r="E85" s="748" t="s">
        <v>1353</v>
      </c>
      <c r="F85" s="752"/>
      <c r="G85" s="752"/>
      <c r="H85" s="766">
        <v>0</v>
      </c>
      <c r="I85" s="752">
        <v>7</v>
      </c>
      <c r="J85" s="752">
        <v>11476.151967242851</v>
      </c>
      <c r="K85" s="766">
        <v>1</v>
      </c>
      <c r="L85" s="752">
        <v>7</v>
      </c>
      <c r="M85" s="753">
        <v>11476.151967242851</v>
      </c>
    </row>
    <row r="86" spans="1:13" ht="14.4" customHeight="1" thickBot="1" x14ac:dyDescent="0.35">
      <c r="A86" s="754" t="s">
        <v>597</v>
      </c>
      <c r="B86" s="755" t="s">
        <v>1354</v>
      </c>
      <c r="C86" s="755" t="s">
        <v>1355</v>
      </c>
      <c r="D86" s="755" t="s">
        <v>1066</v>
      </c>
      <c r="E86" s="755" t="s">
        <v>1356</v>
      </c>
      <c r="F86" s="759"/>
      <c r="G86" s="759"/>
      <c r="H86" s="767">
        <v>0</v>
      </c>
      <c r="I86" s="759">
        <v>5</v>
      </c>
      <c r="J86" s="759">
        <v>24315.67</v>
      </c>
      <c r="K86" s="767">
        <v>1</v>
      </c>
      <c r="L86" s="759">
        <v>5</v>
      </c>
      <c r="M86" s="760">
        <v>24315.67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710</v>
      </c>
      <c r="C3" s="396">
        <f>SUM(C6:C1048576)</f>
        <v>523</v>
      </c>
      <c r="D3" s="396">
        <f>SUM(D6:D1048576)</f>
        <v>287</v>
      </c>
      <c r="E3" s="397">
        <f>SUM(E6:E1048576)</f>
        <v>0</v>
      </c>
      <c r="F3" s="394">
        <f>IF(SUM($B3:$E3)=0,"",B3/SUM($B3:$E3))</f>
        <v>0.46710526315789475</v>
      </c>
      <c r="G3" s="392">
        <f t="shared" ref="G3:I3" si="0">IF(SUM($B3:$E3)=0,"",C3/SUM($B3:$E3))</f>
        <v>0.34407894736842104</v>
      </c>
      <c r="H3" s="392">
        <f t="shared" si="0"/>
        <v>0.18881578947368421</v>
      </c>
      <c r="I3" s="393">
        <f t="shared" si="0"/>
        <v>0</v>
      </c>
      <c r="J3" s="396">
        <f>SUM(J6:J1048576)</f>
        <v>164</v>
      </c>
      <c r="K3" s="396">
        <f>SUM(K6:K1048576)</f>
        <v>139</v>
      </c>
      <c r="L3" s="396">
        <f>SUM(L6:L1048576)</f>
        <v>287</v>
      </c>
      <c r="M3" s="397">
        <f>SUM(M6:M1048576)</f>
        <v>0</v>
      </c>
      <c r="N3" s="394">
        <f>IF(SUM($J3:$M3)=0,"",J3/SUM($J3:$M3))</f>
        <v>0.27796610169491526</v>
      </c>
      <c r="O3" s="392">
        <f t="shared" ref="O3:Q3" si="1">IF(SUM($J3:$M3)=0,"",K3/SUM($J3:$M3))</f>
        <v>0.23559322033898306</v>
      </c>
      <c r="P3" s="392">
        <f t="shared" si="1"/>
        <v>0.48644067796610169</v>
      </c>
      <c r="Q3" s="393">
        <f t="shared" si="1"/>
        <v>0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1358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1359</v>
      </c>
      <c r="B7" s="798">
        <v>403</v>
      </c>
      <c r="C7" s="752">
        <v>495</v>
      </c>
      <c r="D7" s="752">
        <v>287</v>
      </c>
      <c r="E7" s="753"/>
      <c r="F7" s="795">
        <v>0.34008438818565401</v>
      </c>
      <c r="G7" s="766">
        <v>0.41772151898734178</v>
      </c>
      <c r="H7" s="766">
        <v>0.24219409282700421</v>
      </c>
      <c r="I7" s="801">
        <v>0</v>
      </c>
      <c r="J7" s="798">
        <v>60</v>
      </c>
      <c r="K7" s="752">
        <v>125</v>
      </c>
      <c r="L7" s="752">
        <v>287</v>
      </c>
      <c r="M7" s="753"/>
      <c r="N7" s="795">
        <v>0.1271186440677966</v>
      </c>
      <c r="O7" s="766">
        <v>0.26483050847457629</v>
      </c>
      <c r="P7" s="766">
        <v>0.60805084745762716</v>
      </c>
      <c r="Q7" s="789">
        <v>0</v>
      </c>
    </row>
    <row r="8" spans="1:17" ht="14.4" customHeight="1" x14ac:dyDescent="0.3">
      <c r="A8" s="792" t="s">
        <v>1360</v>
      </c>
      <c r="B8" s="798">
        <v>304</v>
      </c>
      <c r="C8" s="752">
        <v>27</v>
      </c>
      <c r="D8" s="752"/>
      <c r="E8" s="753"/>
      <c r="F8" s="795">
        <v>0.91842900302114805</v>
      </c>
      <c r="G8" s="766">
        <v>8.1570996978851965E-2</v>
      </c>
      <c r="H8" s="766">
        <v>0</v>
      </c>
      <c r="I8" s="801">
        <v>0</v>
      </c>
      <c r="J8" s="798">
        <v>101</v>
      </c>
      <c r="K8" s="752">
        <v>13</v>
      </c>
      <c r="L8" s="752"/>
      <c r="M8" s="753"/>
      <c r="N8" s="795">
        <v>0.88596491228070173</v>
      </c>
      <c r="O8" s="766">
        <v>0.11403508771929824</v>
      </c>
      <c r="P8" s="766">
        <v>0</v>
      </c>
      <c r="Q8" s="789">
        <v>0</v>
      </c>
    </row>
    <row r="9" spans="1:17" ht="14.4" customHeight="1" thickBot="1" x14ac:dyDescent="0.35">
      <c r="A9" s="793" t="s">
        <v>1361</v>
      </c>
      <c r="B9" s="799">
        <v>3</v>
      </c>
      <c r="C9" s="759">
        <v>1</v>
      </c>
      <c r="D9" s="759"/>
      <c r="E9" s="760"/>
      <c r="F9" s="796">
        <v>0.75</v>
      </c>
      <c r="G9" s="767">
        <v>0.25</v>
      </c>
      <c r="H9" s="767">
        <v>0</v>
      </c>
      <c r="I9" s="802">
        <v>0</v>
      </c>
      <c r="J9" s="799">
        <v>3</v>
      </c>
      <c r="K9" s="759">
        <v>1</v>
      </c>
      <c r="L9" s="759"/>
      <c r="M9" s="760"/>
      <c r="N9" s="796">
        <v>0.75</v>
      </c>
      <c r="O9" s="767">
        <v>0.25</v>
      </c>
      <c r="P9" s="767">
        <v>0</v>
      </c>
      <c r="Q9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12</v>
      </c>
      <c r="B5" s="730" t="s">
        <v>1362</v>
      </c>
      <c r="C5" s="733">
        <v>6408840.0300000031</v>
      </c>
      <c r="D5" s="733">
        <v>4227</v>
      </c>
      <c r="E5" s="733">
        <v>4663092.3700000029</v>
      </c>
      <c r="F5" s="803">
        <v>0.72760317751292047</v>
      </c>
      <c r="G5" s="733">
        <v>2959</v>
      </c>
      <c r="H5" s="803">
        <v>0.70002365744026496</v>
      </c>
      <c r="I5" s="733">
        <v>1745747.6599999995</v>
      </c>
      <c r="J5" s="803">
        <v>0.27239682248707942</v>
      </c>
      <c r="K5" s="733">
        <v>1268</v>
      </c>
      <c r="L5" s="803">
        <v>0.29997634255973504</v>
      </c>
      <c r="M5" s="733" t="s">
        <v>73</v>
      </c>
      <c r="N5" s="270"/>
    </row>
    <row r="6" spans="1:14" ht="14.4" customHeight="1" x14ac:dyDescent="0.3">
      <c r="A6" s="729">
        <v>12</v>
      </c>
      <c r="B6" s="730" t="s">
        <v>1363</v>
      </c>
      <c r="C6" s="733">
        <v>2894358.5200000023</v>
      </c>
      <c r="D6" s="733">
        <v>3312</v>
      </c>
      <c r="E6" s="733">
        <v>2089177.9800000032</v>
      </c>
      <c r="F6" s="803">
        <v>0.72181036508220875</v>
      </c>
      <c r="G6" s="733">
        <v>2281.5</v>
      </c>
      <c r="H6" s="803">
        <v>0.68885869565217395</v>
      </c>
      <c r="I6" s="733">
        <v>805180.53999999922</v>
      </c>
      <c r="J6" s="803">
        <v>0.27818963491779125</v>
      </c>
      <c r="K6" s="733">
        <v>1030.5</v>
      </c>
      <c r="L6" s="803">
        <v>0.31114130434782611</v>
      </c>
      <c r="M6" s="733" t="s">
        <v>1</v>
      </c>
      <c r="N6" s="270"/>
    </row>
    <row r="7" spans="1:14" ht="14.4" customHeight="1" x14ac:dyDescent="0.3">
      <c r="A7" s="729">
        <v>12</v>
      </c>
      <c r="B7" s="730" t="s">
        <v>1364</v>
      </c>
      <c r="C7" s="733">
        <v>0</v>
      </c>
      <c r="D7" s="733">
        <v>46</v>
      </c>
      <c r="E7" s="733">
        <v>0</v>
      </c>
      <c r="F7" s="803" t="s">
        <v>578</v>
      </c>
      <c r="G7" s="733">
        <v>32.5</v>
      </c>
      <c r="H7" s="803">
        <v>0.70652173913043481</v>
      </c>
      <c r="I7" s="733">
        <v>0</v>
      </c>
      <c r="J7" s="803" t="s">
        <v>578</v>
      </c>
      <c r="K7" s="733">
        <v>13.5</v>
      </c>
      <c r="L7" s="803">
        <v>0.29347826086956524</v>
      </c>
      <c r="M7" s="733" t="s">
        <v>1</v>
      </c>
      <c r="N7" s="270"/>
    </row>
    <row r="8" spans="1:14" ht="14.4" customHeight="1" x14ac:dyDescent="0.3">
      <c r="A8" s="729">
        <v>12</v>
      </c>
      <c r="B8" s="730" t="s">
        <v>1365</v>
      </c>
      <c r="C8" s="733">
        <v>3514481.5100000002</v>
      </c>
      <c r="D8" s="733">
        <v>869</v>
      </c>
      <c r="E8" s="733">
        <v>2573914.39</v>
      </c>
      <c r="F8" s="803">
        <v>0.73237386017717299</v>
      </c>
      <c r="G8" s="733">
        <v>645</v>
      </c>
      <c r="H8" s="803">
        <v>0.74223245109321057</v>
      </c>
      <c r="I8" s="733">
        <v>940567.12000000023</v>
      </c>
      <c r="J8" s="803">
        <v>0.26762613982282701</v>
      </c>
      <c r="K8" s="733">
        <v>224</v>
      </c>
      <c r="L8" s="803">
        <v>0.25776754890678943</v>
      </c>
      <c r="M8" s="733" t="s">
        <v>1</v>
      </c>
      <c r="N8" s="270"/>
    </row>
    <row r="9" spans="1:14" ht="14.4" customHeight="1" x14ac:dyDescent="0.3">
      <c r="A9" s="729" t="s">
        <v>576</v>
      </c>
      <c r="B9" s="730" t="s">
        <v>3</v>
      </c>
      <c r="C9" s="733">
        <v>6408840.0300000031</v>
      </c>
      <c r="D9" s="733">
        <v>4227</v>
      </c>
      <c r="E9" s="733">
        <v>4663092.3700000029</v>
      </c>
      <c r="F9" s="803">
        <v>0.72760317751292047</v>
      </c>
      <c r="G9" s="733">
        <v>2959</v>
      </c>
      <c r="H9" s="803">
        <v>0.70002365744026496</v>
      </c>
      <c r="I9" s="733">
        <v>1745747.6599999995</v>
      </c>
      <c r="J9" s="803">
        <v>0.27239682248707942</v>
      </c>
      <c r="K9" s="733">
        <v>1268</v>
      </c>
      <c r="L9" s="803">
        <v>0.29997634255973504</v>
      </c>
      <c r="M9" s="733" t="s">
        <v>591</v>
      </c>
      <c r="N9" s="270"/>
    </row>
    <row r="11" spans="1:14" ht="14.4" customHeight="1" x14ac:dyDescent="0.3">
      <c r="A11" s="729">
        <v>12</v>
      </c>
      <c r="B11" s="730" t="s">
        <v>1362</v>
      </c>
      <c r="C11" s="733" t="s">
        <v>578</v>
      </c>
      <c r="D11" s="733" t="s">
        <v>578</v>
      </c>
      <c r="E11" s="733" t="s">
        <v>578</v>
      </c>
      <c r="F11" s="803" t="s">
        <v>578</v>
      </c>
      <c r="G11" s="733" t="s">
        <v>578</v>
      </c>
      <c r="H11" s="803" t="s">
        <v>578</v>
      </c>
      <c r="I11" s="733" t="s">
        <v>578</v>
      </c>
      <c r="J11" s="803" t="s">
        <v>578</v>
      </c>
      <c r="K11" s="733" t="s">
        <v>578</v>
      </c>
      <c r="L11" s="803" t="s">
        <v>578</v>
      </c>
      <c r="M11" s="733" t="s">
        <v>73</v>
      </c>
      <c r="N11" s="270"/>
    </row>
    <row r="12" spans="1:14" ht="14.4" customHeight="1" x14ac:dyDescent="0.3">
      <c r="A12" s="729" t="s">
        <v>1366</v>
      </c>
      <c r="B12" s="730" t="s">
        <v>1363</v>
      </c>
      <c r="C12" s="733">
        <v>59744.970000000023</v>
      </c>
      <c r="D12" s="733">
        <v>154</v>
      </c>
      <c r="E12" s="733">
        <v>33891.200000000019</v>
      </c>
      <c r="F12" s="803">
        <v>0.56726449105255228</v>
      </c>
      <c r="G12" s="733">
        <v>88</v>
      </c>
      <c r="H12" s="803">
        <v>0.5714285714285714</v>
      </c>
      <c r="I12" s="733">
        <v>25853.770000000004</v>
      </c>
      <c r="J12" s="803">
        <v>0.43273550894744772</v>
      </c>
      <c r="K12" s="733">
        <v>66</v>
      </c>
      <c r="L12" s="803">
        <v>0.42857142857142855</v>
      </c>
      <c r="M12" s="733" t="s">
        <v>1</v>
      </c>
      <c r="N12" s="270"/>
    </row>
    <row r="13" spans="1:14" ht="14.4" customHeight="1" x14ac:dyDescent="0.3">
      <c r="A13" s="729" t="s">
        <v>1366</v>
      </c>
      <c r="B13" s="730" t="s">
        <v>1364</v>
      </c>
      <c r="C13" s="733">
        <v>0</v>
      </c>
      <c r="D13" s="733">
        <v>2</v>
      </c>
      <c r="E13" s="733">
        <v>0</v>
      </c>
      <c r="F13" s="803" t="s">
        <v>578</v>
      </c>
      <c r="G13" s="733">
        <v>2</v>
      </c>
      <c r="H13" s="803">
        <v>1</v>
      </c>
      <c r="I13" s="733" t="s">
        <v>578</v>
      </c>
      <c r="J13" s="803" t="s">
        <v>578</v>
      </c>
      <c r="K13" s="733" t="s">
        <v>578</v>
      </c>
      <c r="L13" s="803">
        <v>0</v>
      </c>
      <c r="M13" s="733" t="s">
        <v>1</v>
      </c>
      <c r="N13" s="270"/>
    </row>
    <row r="14" spans="1:14" ht="14.4" customHeight="1" x14ac:dyDescent="0.3">
      <c r="A14" s="729" t="s">
        <v>1366</v>
      </c>
      <c r="B14" s="730" t="s">
        <v>1365</v>
      </c>
      <c r="C14" s="733">
        <v>38186.5</v>
      </c>
      <c r="D14" s="733">
        <v>104</v>
      </c>
      <c r="E14" s="733">
        <v>34196.5</v>
      </c>
      <c r="F14" s="803">
        <v>0.89551281211946632</v>
      </c>
      <c r="G14" s="733">
        <v>93</v>
      </c>
      <c r="H14" s="803">
        <v>0.89423076923076927</v>
      </c>
      <c r="I14" s="733">
        <v>3990</v>
      </c>
      <c r="J14" s="803">
        <v>0.1044871878805337</v>
      </c>
      <c r="K14" s="733">
        <v>11</v>
      </c>
      <c r="L14" s="803">
        <v>0.10576923076923077</v>
      </c>
      <c r="M14" s="733" t="s">
        <v>1</v>
      </c>
      <c r="N14" s="270"/>
    </row>
    <row r="15" spans="1:14" ht="14.4" customHeight="1" x14ac:dyDescent="0.3">
      <c r="A15" s="729" t="s">
        <v>1366</v>
      </c>
      <c r="B15" s="730" t="s">
        <v>1367</v>
      </c>
      <c r="C15" s="733">
        <v>97931.47000000003</v>
      </c>
      <c r="D15" s="733">
        <v>260</v>
      </c>
      <c r="E15" s="733">
        <v>68087.700000000012</v>
      </c>
      <c r="F15" s="803">
        <v>0.69525863340966898</v>
      </c>
      <c r="G15" s="733">
        <v>183</v>
      </c>
      <c r="H15" s="803">
        <v>0.7038461538461539</v>
      </c>
      <c r="I15" s="733">
        <v>29843.770000000004</v>
      </c>
      <c r="J15" s="803">
        <v>0.30474136659033091</v>
      </c>
      <c r="K15" s="733">
        <v>77</v>
      </c>
      <c r="L15" s="803">
        <v>0.29615384615384616</v>
      </c>
      <c r="M15" s="733" t="s">
        <v>595</v>
      </c>
      <c r="N15" s="270"/>
    </row>
    <row r="16" spans="1:14" ht="14.4" customHeight="1" x14ac:dyDescent="0.3">
      <c r="A16" s="729" t="s">
        <v>578</v>
      </c>
      <c r="B16" s="730" t="s">
        <v>578</v>
      </c>
      <c r="C16" s="733" t="s">
        <v>578</v>
      </c>
      <c r="D16" s="733" t="s">
        <v>578</v>
      </c>
      <c r="E16" s="733" t="s">
        <v>578</v>
      </c>
      <c r="F16" s="803" t="s">
        <v>578</v>
      </c>
      <c r="G16" s="733" t="s">
        <v>578</v>
      </c>
      <c r="H16" s="803" t="s">
        <v>578</v>
      </c>
      <c r="I16" s="733" t="s">
        <v>578</v>
      </c>
      <c r="J16" s="803" t="s">
        <v>578</v>
      </c>
      <c r="K16" s="733" t="s">
        <v>578</v>
      </c>
      <c r="L16" s="803" t="s">
        <v>578</v>
      </c>
      <c r="M16" s="733" t="s">
        <v>596</v>
      </c>
      <c r="N16" s="270"/>
    </row>
    <row r="17" spans="1:14" ht="14.4" customHeight="1" x14ac:dyDescent="0.3">
      <c r="A17" s="729" t="s">
        <v>1368</v>
      </c>
      <c r="B17" s="730" t="s">
        <v>1363</v>
      </c>
      <c r="C17" s="733">
        <v>2049349.4000000004</v>
      </c>
      <c r="D17" s="733">
        <v>2401</v>
      </c>
      <c r="E17" s="733">
        <v>1542302.2700000007</v>
      </c>
      <c r="F17" s="803">
        <v>0.75258141437472814</v>
      </c>
      <c r="G17" s="733">
        <v>1747</v>
      </c>
      <c r="H17" s="803">
        <v>0.7276134943773428</v>
      </c>
      <c r="I17" s="733">
        <v>507047.12999999954</v>
      </c>
      <c r="J17" s="803">
        <v>0.24741858562527183</v>
      </c>
      <c r="K17" s="733">
        <v>654</v>
      </c>
      <c r="L17" s="803">
        <v>0.2723865056226572</v>
      </c>
      <c r="M17" s="733" t="s">
        <v>1</v>
      </c>
      <c r="N17" s="270"/>
    </row>
    <row r="18" spans="1:14" ht="14.4" customHeight="1" x14ac:dyDescent="0.3">
      <c r="A18" s="729" t="s">
        <v>1368</v>
      </c>
      <c r="B18" s="730" t="s">
        <v>1364</v>
      </c>
      <c r="C18" s="733">
        <v>0</v>
      </c>
      <c r="D18" s="733">
        <v>31</v>
      </c>
      <c r="E18" s="733">
        <v>0</v>
      </c>
      <c r="F18" s="803" t="s">
        <v>578</v>
      </c>
      <c r="G18" s="733">
        <v>25</v>
      </c>
      <c r="H18" s="803">
        <v>0.80645161290322576</v>
      </c>
      <c r="I18" s="733">
        <v>0</v>
      </c>
      <c r="J18" s="803" t="s">
        <v>578</v>
      </c>
      <c r="K18" s="733">
        <v>6</v>
      </c>
      <c r="L18" s="803">
        <v>0.19354838709677419</v>
      </c>
      <c r="M18" s="733" t="s">
        <v>1</v>
      </c>
      <c r="N18" s="270"/>
    </row>
    <row r="19" spans="1:14" ht="14.4" customHeight="1" x14ac:dyDescent="0.3">
      <c r="A19" s="729" t="s">
        <v>1368</v>
      </c>
      <c r="B19" s="730" t="s">
        <v>1365</v>
      </c>
      <c r="C19" s="733">
        <v>3067560.83</v>
      </c>
      <c r="D19" s="733">
        <v>721</v>
      </c>
      <c r="E19" s="733">
        <v>2266472.37</v>
      </c>
      <c r="F19" s="803">
        <v>0.73885164650508339</v>
      </c>
      <c r="G19" s="733">
        <v>534</v>
      </c>
      <c r="H19" s="803">
        <v>0.74063800277392511</v>
      </c>
      <c r="I19" s="733">
        <v>801088.4600000002</v>
      </c>
      <c r="J19" s="803">
        <v>0.26114835349491672</v>
      </c>
      <c r="K19" s="733">
        <v>187</v>
      </c>
      <c r="L19" s="803">
        <v>0.25936199722607489</v>
      </c>
      <c r="M19" s="733" t="s">
        <v>1</v>
      </c>
      <c r="N19" s="270"/>
    </row>
    <row r="20" spans="1:14" ht="14.4" customHeight="1" x14ac:dyDescent="0.3">
      <c r="A20" s="729" t="s">
        <v>1368</v>
      </c>
      <c r="B20" s="730" t="s">
        <v>1369</v>
      </c>
      <c r="C20" s="733">
        <v>5116910.2300000004</v>
      </c>
      <c r="D20" s="733">
        <v>3153</v>
      </c>
      <c r="E20" s="733">
        <v>3808774.6400000006</v>
      </c>
      <c r="F20" s="803">
        <v>0.74435049058892722</v>
      </c>
      <c r="G20" s="733">
        <v>2306</v>
      </c>
      <c r="H20" s="803">
        <v>0.73136695210910241</v>
      </c>
      <c r="I20" s="733">
        <v>1308135.5899999999</v>
      </c>
      <c r="J20" s="803">
        <v>0.25564950941107278</v>
      </c>
      <c r="K20" s="733">
        <v>847</v>
      </c>
      <c r="L20" s="803">
        <v>0.26863304789089754</v>
      </c>
      <c r="M20" s="733" t="s">
        <v>595</v>
      </c>
      <c r="N20" s="270"/>
    </row>
    <row r="21" spans="1:14" ht="14.4" customHeight="1" x14ac:dyDescent="0.3">
      <c r="A21" s="729" t="s">
        <v>578</v>
      </c>
      <c r="B21" s="730" t="s">
        <v>578</v>
      </c>
      <c r="C21" s="733" t="s">
        <v>578</v>
      </c>
      <c r="D21" s="733" t="s">
        <v>578</v>
      </c>
      <c r="E21" s="733" t="s">
        <v>578</v>
      </c>
      <c r="F21" s="803" t="s">
        <v>578</v>
      </c>
      <c r="G21" s="733" t="s">
        <v>578</v>
      </c>
      <c r="H21" s="803" t="s">
        <v>578</v>
      </c>
      <c r="I21" s="733" t="s">
        <v>578</v>
      </c>
      <c r="J21" s="803" t="s">
        <v>578</v>
      </c>
      <c r="K21" s="733" t="s">
        <v>578</v>
      </c>
      <c r="L21" s="803" t="s">
        <v>578</v>
      </c>
      <c r="M21" s="733" t="s">
        <v>596</v>
      </c>
      <c r="N21" s="270"/>
    </row>
    <row r="22" spans="1:14" ht="14.4" customHeight="1" x14ac:dyDescent="0.3">
      <c r="A22" s="729" t="s">
        <v>1370</v>
      </c>
      <c r="B22" s="730" t="s">
        <v>1363</v>
      </c>
      <c r="C22" s="733">
        <v>74454.690000000017</v>
      </c>
      <c r="D22" s="733">
        <v>188</v>
      </c>
      <c r="E22" s="733">
        <v>48438.749999999993</v>
      </c>
      <c r="F22" s="803">
        <v>0.65058023880026872</v>
      </c>
      <c r="G22" s="733">
        <v>110</v>
      </c>
      <c r="H22" s="803">
        <v>0.58510638297872342</v>
      </c>
      <c r="I22" s="733">
        <v>26015.940000000024</v>
      </c>
      <c r="J22" s="803">
        <v>0.34941976119973123</v>
      </c>
      <c r="K22" s="733">
        <v>78</v>
      </c>
      <c r="L22" s="803">
        <v>0.41489361702127658</v>
      </c>
      <c r="M22" s="733" t="s">
        <v>1</v>
      </c>
      <c r="N22" s="270"/>
    </row>
    <row r="23" spans="1:14" ht="14.4" customHeight="1" x14ac:dyDescent="0.3">
      <c r="A23" s="729" t="s">
        <v>1370</v>
      </c>
      <c r="B23" s="730" t="s">
        <v>1364</v>
      </c>
      <c r="C23" s="733">
        <v>0</v>
      </c>
      <c r="D23" s="733">
        <v>3</v>
      </c>
      <c r="E23" s="733">
        <v>0</v>
      </c>
      <c r="F23" s="803" t="s">
        <v>578</v>
      </c>
      <c r="G23" s="733">
        <v>2</v>
      </c>
      <c r="H23" s="803">
        <v>0.66666666666666663</v>
      </c>
      <c r="I23" s="733">
        <v>0</v>
      </c>
      <c r="J23" s="803" t="s">
        <v>578</v>
      </c>
      <c r="K23" s="733">
        <v>1</v>
      </c>
      <c r="L23" s="803">
        <v>0.33333333333333331</v>
      </c>
      <c r="M23" s="733" t="s">
        <v>1</v>
      </c>
      <c r="N23" s="270"/>
    </row>
    <row r="24" spans="1:14" ht="14.4" customHeight="1" x14ac:dyDescent="0.3">
      <c r="A24" s="729" t="s">
        <v>1370</v>
      </c>
      <c r="B24" s="730" t="s">
        <v>1365</v>
      </c>
      <c r="C24" s="733">
        <v>76521.290000000008</v>
      </c>
      <c r="D24" s="733">
        <v>16</v>
      </c>
      <c r="E24" s="733">
        <v>43528.75</v>
      </c>
      <c r="F24" s="803">
        <v>0.56884495805023672</v>
      </c>
      <c r="G24" s="733">
        <v>4</v>
      </c>
      <c r="H24" s="803">
        <v>0.25</v>
      </c>
      <c r="I24" s="733">
        <v>32992.54</v>
      </c>
      <c r="J24" s="803">
        <v>0.43115504194976323</v>
      </c>
      <c r="K24" s="733">
        <v>12</v>
      </c>
      <c r="L24" s="803">
        <v>0.75</v>
      </c>
      <c r="M24" s="733" t="s">
        <v>1</v>
      </c>
      <c r="N24" s="270"/>
    </row>
    <row r="25" spans="1:14" ht="14.4" customHeight="1" x14ac:dyDescent="0.3">
      <c r="A25" s="729" t="s">
        <v>1370</v>
      </c>
      <c r="B25" s="730" t="s">
        <v>1371</v>
      </c>
      <c r="C25" s="733">
        <v>150975.98000000004</v>
      </c>
      <c r="D25" s="733">
        <v>207</v>
      </c>
      <c r="E25" s="733">
        <v>91967.5</v>
      </c>
      <c r="F25" s="803">
        <v>0.60915319112351496</v>
      </c>
      <c r="G25" s="733">
        <v>116</v>
      </c>
      <c r="H25" s="803">
        <v>0.56038647342995174</v>
      </c>
      <c r="I25" s="733">
        <v>59008.480000000025</v>
      </c>
      <c r="J25" s="803">
        <v>0.39084680887648493</v>
      </c>
      <c r="K25" s="733">
        <v>91</v>
      </c>
      <c r="L25" s="803">
        <v>0.43961352657004832</v>
      </c>
      <c r="M25" s="733" t="s">
        <v>595</v>
      </c>
      <c r="N25" s="270"/>
    </row>
    <row r="26" spans="1:14" ht="14.4" customHeight="1" x14ac:dyDescent="0.3">
      <c r="A26" s="729" t="s">
        <v>578</v>
      </c>
      <c r="B26" s="730" t="s">
        <v>578</v>
      </c>
      <c r="C26" s="733" t="s">
        <v>578</v>
      </c>
      <c r="D26" s="733" t="s">
        <v>578</v>
      </c>
      <c r="E26" s="733" t="s">
        <v>578</v>
      </c>
      <c r="F26" s="803" t="s">
        <v>578</v>
      </c>
      <c r="G26" s="733" t="s">
        <v>578</v>
      </c>
      <c r="H26" s="803" t="s">
        <v>578</v>
      </c>
      <c r="I26" s="733" t="s">
        <v>578</v>
      </c>
      <c r="J26" s="803" t="s">
        <v>578</v>
      </c>
      <c r="K26" s="733" t="s">
        <v>578</v>
      </c>
      <c r="L26" s="803" t="s">
        <v>578</v>
      </c>
      <c r="M26" s="733" t="s">
        <v>596</v>
      </c>
      <c r="N26" s="270"/>
    </row>
    <row r="27" spans="1:14" ht="14.4" customHeight="1" x14ac:dyDescent="0.3">
      <c r="A27" s="729" t="s">
        <v>1372</v>
      </c>
      <c r="B27" s="730" t="s">
        <v>1363</v>
      </c>
      <c r="C27" s="733">
        <v>710809.4599999995</v>
      </c>
      <c r="D27" s="733">
        <v>569</v>
      </c>
      <c r="E27" s="733">
        <v>464545.7599999996</v>
      </c>
      <c r="F27" s="803">
        <v>0.65354470662222186</v>
      </c>
      <c r="G27" s="733">
        <v>336.5</v>
      </c>
      <c r="H27" s="803">
        <v>0.5913884007029877</v>
      </c>
      <c r="I27" s="733">
        <v>246263.69999999992</v>
      </c>
      <c r="J27" s="803">
        <v>0.3464552933777782</v>
      </c>
      <c r="K27" s="733">
        <v>232.5</v>
      </c>
      <c r="L27" s="803">
        <v>0.4086115992970123</v>
      </c>
      <c r="M27" s="733" t="s">
        <v>1</v>
      </c>
      <c r="N27" s="270"/>
    </row>
    <row r="28" spans="1:14" ht="14.4" customHeight="1" x14ac:dyDescent="0.3">
      <c r="A28" s="729" t="s">
        <v>1372</v>
      </c>
      <c r="B28" s="730" t="s">
        <v>1364</v>
      </c>
      <c r="C28" s="733">
        <v>0</v>
      </c>
      <c r="D28" s="733">
        <v>10</v>
      </c>
      <c r="E28" s="733">
        <v>0</v>
      </c>
      <c r="F28" s="803" t="s">
        <v>578</v>
      </c>
      <c r="G28" s="733">
        <v>3.5</v>
      </c>
      <c r="H28" s="803">
        <v>0.35</v>
      </c>
      <c r="I28" s="733">
        <v>0</v>
      </c>
      <c r="J28" s="803" t="s">
        <v>578</v>
      </c>
      <c r="K28" s="733">
        <v>6.5</v>
      </c>
      <c r="L28" s="803">
        <v>0.65</v>
      </c>
      <c r="M28" s="733" t="s">
        <v>1</v>
      </c>
      <c r="N28" s="270"/>
    </row>
    <row r="29" spans="1:14" ht="14.4" customHeight="1" x14ac:dyDescent="0.3">
      <c r="A29" s="729" t="s">
        <v>1372</v>
      </c>
      <c r="B29" s="730" t="s">
        <v>1365</v>
      </c>
      <c r="C29" s="733">
        <v>332212.89</v>
      </c>
      <c r="D29" s="733">
        <v>28</v>
      </c>
      <c r="E29" s="733">
        <v>229716.77000000002</v>
      </c>
      <c r="F29" s="803">
        <v>0.69147458426432518</v>
      </c>
      <c r="G29" s="733">
        <v>14</v>
      </c>
      <c r="H29" s="803">
        <v>0.5</v>
      </c>
      <c r="I29" s="733">
        <v>102496.12</v>
      </c>
      <c r="J29" s="803">
        <v>0.30852541573567477</v>
      </c>
      <c r="K29" s="733">
        <v>14</v>
      </c>
      <c r="L29" s="803">
        <v>0.5</v>
      </c>
      <c r="M29" s="733" t="s">
        <v>1</v>
      </c>
      <c r="N29" s="270"/>
    </row>
    <row r="30" spans="1:14" ht="14.4" customHeight="1" x14ac:dyDescent="0.3">
      <c r="A30" s="729" t="s">
        <v>1372</v>
      </c>
      <c r="B30" s="730" t="s">
        <v>1373</v>
      </c>
      <c r="C30" s="733">
        <v>1043022.3499999995</v>
      </c>
      <c r="D30" s="733">
        <v>607</v>
      </c>
      <c r="E30" s="733">
        <v>694262.52999999956</v>
      </c>
      <c r="F30" s="803">
        <v>0.66562574617888093</v>
      </c>
      <c r="G30" s="733">
        <v>354</v>
      </c>
      <c r="H30" s="803">
        <v>0.58319604612850084</v>
      </c>
      <c r="I30" s="733">
        <v>348759.81999999995</v>
      </c>
      <c r="J30" s="803">
        <v>0.33437425382111907</v>
      </c>
      <c r="K30" s="733">
        <v>253</v>
      </c>
      <c r="L30" s="803">
        <v>0.41680395387149916</v>
      </c>
      <c r="M30" s="733" t="s">
        <v>595</v>
      </c>
      <c r="N30" s="270"/>
    </row>
    <row r="31" spans="1:14" ht="14.4" customHeight="1" x14ac:dyDescent="0.3">
      <c r="A31" s="729" t="s">
        <v>578</v>
      </c>
      <c r="B31" s="730" t="s">
        <v>578</v>
      </c>
      <c r="C31" s="733" t="s">
        <v>578</v>
      </c>
      <c r="D31" s="733" t="s">
        <v>578</v>
      </c>
      <c r="E31" s="733" t="s">
        <v>578</v>
      </c>
      <c r="F31" s="803" t="s">
        <v>578</v>
      </c>
      <c r="G31" s="733" t="s">
        <v>578</v>
      </c>
      <c r="H31" s="803" t="s">
        <v>578</v>
      </c>
      <c r="I31" s="733" t="s">
        <v>578</v>
      </c>
      <c r="J31" s="803" t="s">
        <v>578</v>
      </c>
      <c r="K31" s="733" t="s">
        <v>578</v>
      </c>
      <c r="L31" s="803" t="s">
        <v>578</v>
      </c>
      <c r="M31" s="733" t="s">
        <v>596</v>
      </c>
      <c r="N31" s="270"/>
    </row>
    <row r="32" spans="1:14" ht="14.4" customHeight="1" x14ac:dyDescent="0.3">
      <c r="A32" s="729" t="s">
        <v>576</v>
      </c>
      <c r="B32" s="730" t="s">
        <v>1374</v>
      </c>
      <c r="C32" s="733">
        <v>6408840.0300000003</v>
      </c>
      <c r="D32" s="733">
        <v>4227</v>
      </c>
      <c r="E32" s="733">
        <v>4663092.370000001</v>
      </c>
      <c r="F32" s="803">
        <v>0.72760317751292047</v>
      </c>
      <c r="G32" s="733">
        <v>2959</v>
      </c>
      <c r="H32" s="803">
        <v>0.70002365744026496</v>
      </c>
      <c r="I32" s="733">
        <v>1745747.6599999997</v>
      </c>
      <c r="J32" s="803">
        <v>0.27239682248707958</v>
      </c>
      <c r="K32" s="733">
        <v>1268</v>
      </c>
      <c r="L32" s="803">
        <v>0.29997634255973504</v>
      </c>
      <c r="M32" s="733" t="s">
        <v>591</v>
      </c>
      <c r="N32" s="270"/>
    </row>
    <row r="33" spans="1:1" ht="14.4" customHeight="1" x14ac:dyDescent="0.3">
      <c r="A33" s="804" t="s">
        <v>301</v>
      </c>
    </row>
    <row r="34" spans="1:1" ht="14.4" customHeight="1" x14ac:dyDescent="0.3">
      <c r="A34" s="805" t="s">
        <v>1375</v>
      </c>
    </row>
    <row r="35" spans="1:1" ht="14.4" customHeight="1" x14ac:dyDescent="0.3">
      <c r="A35" s="804" t="s">
        <v>1376</v>
      </c>
    </row>
  </sheetData>
  <autoFilter ref="A4:M4"/>
  <mergeCells count="4">
    <mergeCell ref="E3:H3"/>
    <mergeCell ref="C3:D3"/>
    <mergeCell ref="I3:L3"/>
    <mergeCell ref="A1:L1"/>
  </mergeCells>
  <conditionalFormatting sqref="F4 F10 F33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32">
    <cfRule type="expression" dxfId="49" priority="4">
      <formula>AND(LEFT(M11,6)&lt;&gt;"mezera",M11&lt;&gt;"")</formula>
    </cfRule>
  </conditionalFormatting>
  <conditionalFormatting sqref="A11:A32">
    <cfRule type="expression" dxfId="48" priority="2">
      <formula>AND(M11&lt;&gt;"",M11&lt;&gt;"mezeraKL")</formula>
    </cfRule>
  </conditionalFormatting>
  <conditionalFormatting sqref="F11:F32">
    <cfRule type="cellIs" dxfId="47" priority="1" operator="lessThan">
      <formula>0.6</formula>
    </cfRule>
  </conditionalFormatting>
  <conditionalFormatting sqref="B11:L32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32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1377</v>
      </c>
      <c r="B5" s="797">
        <v>1179740.1399999997</v>
      </c>
      <c r="C5" s="741">
        <v>1</v>
      </c>
      <c r="D5" s="810">
        <v>429</v>
      </c>
      <c r="E5" s="813" t="s">
        <v>1377</v>
      </c>
      <c r="F5" s="797">
        <v>787078.08999999985</v>
      </c>
      <c r="G5" s="765">
        <v>0.6671622532060324</v>
      </c>
      <c r="H5" s="745">
        <v>285</v>
      </c>
      <c r="I5" s="788">
        <v>0.66433566433566438</v>
      </c>
      <c r="J5" s="816">
        <v>392662.04999999993</v>
      </c>
      <c r="K5" s="765">
        <v>0.33283774679396771</v>
      </c>
      <c r="L5" s="745">
        <v>144</v>
      </c>
      <c r="M5" s="788">
        <v>0.33566433566433568</v>
      </c>
    </row>
    <row r="6" spans="1:13" ht="14.4" customHeight="1" x14ac:dyDescent="0.3">
      <c r="A6" s="807" t="s">
        <v>1378</v>
      </c>
      <c r="B6" s="798">
        <v>5417.79</v>
      </c>
      <c r="C6" s="748">
        <v>1</v>
      </c>
      <c r="D6" s="811">
        <v>15</v>
      </c>
      <c r="E6" s="814" t="s">
        <v>1378</v>
      </c>
      <c r="F6" s="798">
        <v>5105.28</v>
      </c>
      <c r="G6" s="766">
        <v>0.9423178085529339</v>
      </c>
      <c r="H6" s="752">
        <v>13</v>
      </c>
      <c r="I6" s="789">
        <v>0.8666666666666667</v>
      </c>
      <c r="J6" s="817">
        <v>312.51</v>
      </c>
      <c r="K6" s="766">
        <v>5.7682191447066052E-2</v>
      </c>
      <c r="L6" s="752">
        <v>2</v>
      </c>
      <c r="M6" s="789">
        <v>0.13333333333333333</v>
      </c>
    </row>
    <row r="7" spans="1:13" ht="14.4" customHeight="1" x14ac:dyDescent="0.3">
      <c r="A7" s="807" t="s">
        <v>1379</v>
      </c>
      <c r="B7" s="798">
        <v>51885.970000000008</v>
      </c>
      <c r="C7" s="748">
        <v>1</v>
      </c>
      <c r="D7" s="811">
        <v>82</v>
      </c>
      <c r="E7" s="814" t="s">
        <v>1379</v>
      </c>
      <c r="F7" s="798">
        <v>35761.900000000009</v>
      </c>
      <c r="G7" s="766">
        <v>0.68924027053941561</v>
      </c>
      <c r="H7" s="752">
        <v>53</v>
      </c>
      <c r="I7" s="789">
        <v>0.64634146341463417</v>
      </c>
      <c r="J7" s="817">
        <v>16124.07</v>
      </c>
      <c r="K7" s="766">
        <v>0.31075972946058439</v>
      </c>
      <c r="L7" s="752">
        <v>29</v>
      </c>
      <c r="M7" s="789">
        <v>0.35365853658536583</v>
      </c>
    </row>
    <row r="8" spans="1:13" ht="14.4" customHeight="1" x14ac:dyDescent="0.3">
      <c r="A8" s="807" t="s">
        <v>1380</v>
      </c>
      <c r="B8" s="798">
        <v>1018835.1799999998</v>
      </c>
      <c r="C8" s="748">
        <v>1</v>
      </c>
      <c r="D8" s="811">
        <v>456</v>
      </c>
      <c r="E8" s="814" t="s">
        <v>1380</v>
      </c>
      <c r="F8" s="798">
        <v>987548.19999999984</v>
      </c>
      <c r="G8" s="766">
        <v>0.96929142160167658</v>
      </c>
      <c r="H8" s="752">
        <v>399</v>
      </c>
      <c r="I8" s="789">
        <v>0.875</v>
      </c>
      <c r="J8" s="817">
        <v>31286.98</v>
      </c>
      <c r="K8" s="766">
        <v>3.0708578398323472E-2</v>
      </c>
      <c r="L8" s="752">
        <v>57</v>
      </c>
      <c r="M8" s="789">
        <v>0.125</v>
      </c>
    </row>
    <row r="9" spans="1:13" ht="14.4" customHeight="1" x14ac:dyDescent="0.3">
      <c r="A9" s="807" t="s">
        <v>1381</v>
      </c>
      <c r="B9" s="798">
        <v>196620.93000000005</v>
      </c>
      <c r="C9" s="748">
        <v>1</v>
      </c>
      <c r="D9" s="811">
        <v>211</v>
      </c>
      <c r="E9" s="814" t="s">
        <v>1381</v>
      </c>
      <c r="F9" s="798">
        <v>161018.75000000006</v>
      </c>
      <c r="G9" s="766">
        <v>0.8189298565518941</v>
      </c>
      <c r="H9" s="752">
        <v>144</v>
      </c>
      <c r="I9" s="789">
        <v>0.68246445497630337</v>
      </c>
      <c r="J9" s="817">
        <v>35602.18</v>
      </c>
      <c r="K9" s="766">
        <v>0.1810701434481059</v>
      </c>
      <c r="L9" s="752">
        <v>67</v>
      </c>
      <c r="M9" s="789">
        <v>0.31753554502369669</v>
      </c>
    </row>
    <row r="10" spans="1:13" ht="14.4" customHeight="1" x14ac:dyDescent="0.3">
      <c r="A10" s="807" t="s">
        <v>1382</v>
      </c>
      <c r="B10" s="798">
        <v>123778.19000000002</v>
      </c>
      <c r="C10" s="748">
        <v>1</v>
      </c>
      <c r="D10" s="811">
        <v>141</v>
      </c>
      <c r="E10" s="814" t="s">
        <v>1382</v>
      </c>
      <c r="F10" s="798">
        <v>82555.220000000016</v>
      </c>
      <c r="G10" s="766">
        <v>0.66696095653038723</v>
      </c>
      <c r="H10" s="752">
        <v>93</v>
      </c>
      <c r="I10" s="789">
        <v>0.65957446808510634</v>
      </c>
      <c r="J10" s="817">
        <v>41222.97</v>
      </c>
      <c r="K10" s="766">
        <v>0.33303904346961283</v>
      </c>
      <c r="L10" s="752">
        <v>48</v>
      </c>
      <c r="M10" s="789">
        <v>0.34042553191489361</v>
      </c>
    </row>
    <row r="11" spans="1:13" ht="14.4" customHeight="1" x14ac:dyDescent="0.3">
      <c r="A11" s="807" t="s">
        <v>1383</v>
      </c>
      <c r="B11" s="798">
        <v>1344.22</v>
      </c>
      <c r="C11" s="748">
        <v>1</v>
      </c>
      <c r="D11" s="811">
        <v>3</v>
      </c>
      <c r="E11" s="814" t="s">
        <v>1383</v>
      </c>
      <c r="F11" s="798">
        <v>205.25</v>
      </c>
      <c r="G11" s="766">
        <v>0.15269077978307122</v>
      </c>
      <c r="H11" s="752">
        <v>1</v>
      </c>
      <c r="I11" s="789">
        <v>0.33333333333333331</v>
      </c>
      <c r="J11" s="817">
        <v>1138.97</v>
      </c>
      <c r="K11" s="766">
        <v>0.84730922021692878</v>
      </c>
      <c r="L11" s="752">
        <v>2</v>
      </c>
      <c r="M11" s="789">
        <v>0.66666666666666663</v>
      </c>
    </row>
    <row r="12" spans="1:13" ht="14.4" customHeight="1" x14ac:dyDescent="0.3">
      <c r="A12" s="807" t="s">
        <v>1384</v>
      </c>
      <c r="B12" s="798">
        <v>135557.89999999997</v>
      </c>
      <c r="C12" s="748">
        <v>1</v>
      </c>
      <c r="D12" s="811">
        <v>139</v>
      </c>
      <c r="E12" s="814" t="s">
        <v>1384</v>
      </c>
      <c r="F12" s="798">
        <v>99009.249999999956</v>
      </c>
      <c r="G12" s="766">
        <v>0.73038347451531771</v>
      </c>
      <c r="H12" s="752">
        <v>104</v>
      </c>
      <c r="I12" s="789">
        <v>0.74820143884892087</v>
      </c>
      <c r="J12" s="817">
        <v>36548.649999999994</v>
      </c>
      <c r="K12" s="766">
        <v>0.26961652548468223</v>
      </c>
      <c r="L12" s="752">
        <v>35</v>
      </c>
      <c r="M12" s="789">
        <v>0.25179856115107913</v>
      </c>
    </row>
    <row r="13" spans="1:13" ht="14.4" customHeight="1" x14ac:dyDescent="0.3">
      <c r="A13" s="807" t="s">
        <v>1385</v>
      </c>
      <c r="B13" s="798">
        <v>478629.97999999992</v>
      </c>
      <c r="C13" s="748">
        <v>1</v>
      </c>
      <c r="D13" s="811">
        <v>294</v>
      </c>
      <c r="E13" s="814" t="s">
        <v>1385</v>
      </c>
      <c r="F13" s="798">
        <v>317921.33999999991</v>
      </c>
      <c r="G13" s="766">
        <v>0.66423198145674023</v>
      </c>
      <c r="H13" s="752">
        <v>203</v>
      </c>
      <c r="I13" s="789">
        <v>0.69047619047619047</v>
      </c>
      <c r="J13" s="817">
        <v>160708.64000000001</v>
      </c>
      <c r="K13" s="766">
        <v>0.33576801854325972</v>
      </c>
      <c r="L13" s="752">
        <v>91</v>
      </c>
      <c r="M13" s="789">
        <v>0.30952380952380953</v>
      </c>
    </row>
    <row r="14" spans="1:13" ht="14.4" customHeight="1" x14ac:dyDescent="0.3">
      <c r="A14" s="807" t="s">
        <v>1386</v>
      </c>
      <c r="B14" s="798">
        <v>98856</v>
      </c>
      <c r="C14" s="748">
        <v>1</v>
      </c>
      <c r="D14" s="811">
        <v>131</v>
      </c>
      <c r="E14" s="814" t="s">
        <v>1386</v>
      </c>
      <c r="F14" s="798">
        <v>65024.020000000004</v>
      </c>
      <c r="G14" s="766">
        <v>0.65776503196568747</v>
      </c>
      <c r="H14" s="752">
        <v>99</v>
      </c>
      <c r="I14" s="789">
        <v>0.75572519083969469</v>
      </c>
      <c r="J14" s="817">
        <v>33831.980000000003</v>
      </c>
      <c r="K14" s="766">
        <v>0.34223496803431258</v>
      </c>
      <c r="L14" s="752">
        <v>32</v>
      </c>
      <c r="M14" s="789">
        <v>0.24427480916030533</v>
      </c>
    </row>
    <row r="15" spans="1:13" ht="14.4" customHeight="1" x14ac:dyDescent="0.3">
      <c r="A15" s="807" t="s">
        <v>1387</v>
      </c>
      <c r="B15" s="798">
        <v>48126.350000000006</v>
      </c>
      <c r="C15" s="748">
        <v>1</v>
      </c>
      <c r="D15" s="811">
        <v>67</v>
      </c>
      <c r="E15" s="814" t="s">
        <v>1387</v>
      </c>
      <c r="F15" s="798">
        <v>42834.41</v>
      </c>
      <c r="G15" s="766">
        <v>0.89004069496232308</v>
      </c>
      <c r="H15" s="752">
        <v>53</v>
      </c>
      <c r="I15" s="789">
        <v>0.79104477611940294</v>
      </c>
      <c r="J15" s="817">
        <v>5291.94</v>
      </c>
      <c r="K15" s="766">
        <v>0.10995930503767684</v>
      </c>
      <c r="L15" s="752">
        <v>14</v>
      </c>
      <c r="M15" s="789">
        <v>0.20895522388059701</v>
      </c>
    </row>
    <row r="16" spans="1:13" ht="14.4" customHeight="1" x14ac:dyDescent="0.3">
      <c r="A16" s="807" t="s">
        <v>1388</v>
      </c>
      <c r="B16" s="798">
        <v>671267.11999999988</v>
      </c>
      <c r="C16" s="748">
        <v>1</v>
      </c>
      <c r="D16" s="811">
        <v>489</v>
      </c>
      <c r="E16" s="814" t="s">
        <v>1388</v>
      </c>
      <c r="F16" s="798">
        <v>463106.92999999993</v>
      </c>
      <c r="G16" s="766">
        <v>0.68989961850060522</v>
      </c>
      <c r="H16" s="752">
        <v>339</v>
      </c>
      <c r="I16" s="789">
        <v>0.69325153374233128</v>
      </c>
      <c r="J16" s="817">
        <v>208160.19</v>
      </c>
      <c r="K16" s="766">
        <v>0.31010038149939484</v>
      </c>
      <c r="L16" s="752">
        <v>150</v>
      </c>
      <c r="M16" s="789">
        <v>0.30674846625766872</v>
      </c>
    </row>
    <row r="17" spans="1:13" ht="14.4" customHeight="1" x14ac:dyDescent="0.3">
      <c r="A17" s="807" t="s">
        <v>1389</v>
      </c>
      <c r="B17" s="798">
        <v>52630.030000000006</v>
      </c>
      <c r="C17" s="748">
        <v>1</v>
      </c>
      <c r="D17" s="811">
        <v>18</v>
      </c>
      <c r="E17" s="814" t="s">
        <v>1389</v>
      </c>
      <c r="F17" s="798">
        <v>49258.080000000009</v>
      </c>
      <c r="G17" s="766">
        <v>0.93593106445122687</v>
      </c>
      <c r="H17" s="752">
        <v>14</v>
      </c>
      <c r="I17" s="789">
        <v>0.77777777777777779</v>
      </c>
      <c r="J17" s="817">
        <v>3371.95</v>
      </c>
      <c r="K17" s="766">
        <v>6.4068935548773187E-2</v>
      </c>
      <c r="L17" s="752">
        <v>4</v>
      </c>
      <c r="M17" s="789">
        <v>0.22222222222222221</v>
      </c>
    </row>
    <row r="18" spans="1:13" ht="14.4" customHeight="1" x14ac:dyDescent="0.3">
      <c r="A18" s="807" t="s">
        <v>1390</v>
      </c>
      <c r="B18" s="798">
        <v>669767.81999999995</v>
      </c>
      <c r="C18" s="748">
        <v>1</v>
      </c>
      <c r="D18" s="811">
        <v>480</v>
      </c>
      <c r="E18" s="814" t="s">
        <v>1390</v>
      </c>
      <c r="F18" s="798">
        <v>434320.89999999991</v>
      </c>
      <c r="G18" s="766">
        <v>0.64846486652643287</v>
      </c>
      <c r="H18" s="752">
        <v>336</v>
      </c>
      <c r="I18" s="789">
        <v>0.7</v>
      </c>
      <c r="J18" s="817">
        <v>235446.92000000004</v>
      </c>
      <c r="K18" s="766">
        <v>0.35153513347356707</v>
      </c>
      <c r="L18" s="752">
        <v>144</v>
      </c>
      <c r="M18" s="789">
        <v>0.3</v>
      </c>
    </row>
    <row r="19" spans="1:13" ht="14.4" customHeight="1" x14ac:dyDescent="0.3">
      <c r="A19" s="807" t="s">
        <v>1391</v>
      </c>
      <c r="B19" s="798">
        <v>19835.400000000009</v>
      </c>
      <c r="C19" s="748">
        <v>1</v>
      </c>
      <c r="D19" s="811">
        <v>47</v>
      </c>
      <c r="E19" s="814" t="s">
        <v>1391</v>
      </c>
      <c r="F19" s="798">
        <v>15751.220000000007</v>
      </c>
      <c r="G19" s="766">
        <v>0.79409641348296478</v>
      </c>
      <c r="H19" s="752">
        <v>35</v>
      </c>
      <c r="I19" s="789">
        <v>0.74468085106382975</v>
      </c>
      <c r="J19" s="817">
        <v>4084.1800000000003</v>
      </c>
      <c r="K19" s="766">
        <v>0.20590358651703514</v>
      </c>
      <c r="L19" s="752">
        <v>12</v>
      </c>
      <c r="M19" s="789">
        <v>0.25531914893617019</v>
      </c>
    </row>
    <row r="20" spans="1:13" ht="14.4" customHeight="1" x14ac:dyDescent="0.3">
      <c r="A20" s="807" t="s">
        <v>1392</v>
      </c>
      <c r="B20" s="798">
        <v>58714.67</v>
      </c>
      <c r="C20" s="748">
        <v>1</v>
      </c>
      <c r="D20" s="811">
        <v>54</v>
      </c>
      <c r="E20" s="814" t="s">
        <v>1392</v>
      </c>
      <c r="F20" s="798">
        <v>45676.19</v>
      </c>
      <c r="G20" s="766">
        <v>0.77793488407581957</v>
      </c>
      <c r="H20" s="752">
        <v>35</v>
      </c>
      <c r="I20" s="789">
        <v>0.64814814814814814</v>
      </c>
      <c r="J20" s="817">
        <v>13038.48</v>
      </c>
      <c r="K20" s="766">
        <v>0.22206511592418043</v>
      </c>
      <c r="L20" s="752">
        <v>19</v>
      </c>
      <c r="M20" s="789">
        <v>0.35185185185185186</v>
      </c>
    </row>
    <row r="21" spans="1:13" ht="14.4" customHeight="1" x14ac:dyDescent="0.3">
      <c r="A21" s="807" t="s">
        <v>1393</v>
      </c>
      <c r="B21" s="798">
        <v>52874.92</v>
      </c>
      <c r="C21" s="748">
        <v>1</v>
      </c>
      <c r="D21" s="811">
        <v>75</v>
      </c>
      <c r="E21" s="814" t="s">
        <v>1393</v>
      </c>
      <c r="F21" s="798">
        <v>38043.43</v>
      </c>
      <c r="G21" s="766">
        <v>0.71949858269289113</v>
      </c>
      <c r="H21" s="752">
        <v>44</v>
      </c>
      <c r="I21" s="789">
        <v>0.58666666666666667</v>
      </c>
      <c r="J21" s="817">
        <v>14831.490000000002</v>
      </c>
      <c r="K21" s="766">
        <v>0.28050141730710898</v>
      </c>
      <c r="L21" s="752">
        <v>31</v>
      </c>
      <c r="M21" s="789">
        <v>0.41333333333333333</v>
      </c>
    </row>
    <row r="22" spans="1:13" ht="14.4" customHeight="1" x14ac:dyDescent="0.3">
      <c r="A22" s="807" t="s">
        <v>1394</v>
      </c>
      <c r="B22" s="798">
        <v>22733.070000000003</v>
      </c>
      <c r="C22" s="748">
        <v>1</v>
      </c>
      <c r="D22" s="811">
        <v>41</v>
      </c>
      <c r="E22" s="814" t="s">
        <v>1394</v>
      </c>
      <c r="F22" s="798">
        <v>18964.030000000002</v>
      </c>
      <c r="G22" s="766">
        <v>0.83420453110820492</v>
      </c>
      <c r="H22" s="752">
        <v>30</v>
      </c>
      <c r="I22" s="789">
        <v>0.73170731707317072</v>
      </c>
      <c r="J22" s="817">
        <v>3769.04</v>
      </c>
      <c r="K22" s="766">
        <v>0.16579546889179506</v>
      </c>
      <c r="L22" s="752">
        <v>11</v>
      </c>
      <c r="M22" s="789">
        <v>0.26829268292682928</v>
      </c>
    </row>
    <row r="23" spans="1:13" ht="14.4" customHeight="1" x14ac:dyDescent="0.3">
      <c r="A23" s="807" t="s">
        <v>1395</v>
      </c>
      <c r="B23" s="798">
        <v>74942.19</v>
      </c>
      <c r="C23" s="748">
        <v>1</v>
      </c>
      <c r="D23" s="811">
        <v>97</v>
      </c>
      <c r="E23" s="814" t="s">
        <v>1395</v>
      </c>
      <c r="F23" s="798">
        <v>62852.180000000008</v>
      </c>
      <c r="G23" s="766">
        <v>0.83867551775575289</v>
      </c>
      <c r="H23" s="752">
        <v>78</v>
      </c>
      <c r="I23" s="789">
        <v>0.80412371134020622</v>
      </c>
      <c r="J23" s="817">
        <v>12090.01</v>
      </c>
      <c r="K23" s="766">
        <v>0.1613244822442472</v>
      </c>
      <c r="L23" s="752">
        <v>19</v>
      </c>
      <c r="M23" s="789">
        <v>0.19587628865979381</v>
      </c>
    </row>
    <row r="24" spans="1:13" ht="14.4" customHeight="1" x14ac:dyDescent="0.3">
      <c r="A24" s="807" t="s">
        <v>1396</v>
      </c>
      <c r="B24" s="798">
        <v>1926.98</v>
      </c>
      <c r="C24" s="748">
        <v>1</v>
      </c>
      <c r="D24" s="811">
        <v>2</v>
      </c>
      <c r="E24" s="814" t="s">
        <v>1396</v>
      </c>
      <c r="F24" s="798">
        <v>380</v>
      </c>
      <c r="G24" s="766">
        <v>0.19719976336028397</v>
      </c>
      <c r="H24" s="752">
        <v>1</v>
      </c>
      <c r="I24" s="789">
        <v>0.5</v>
      </c>
      <c r="J24" s="817">
        <v>1546.98</v>
      </c>
      <c r="K24" s="766">
        <v>0.802800236639716</v>
      </c>
      <c r="L24" s="752">
        <v>1</v>
      </c>
      <c r="M24" s="789">
        <v>0.5</v>
      </c>
    </row>
    <row r="25" spans="1:13" ht="14.4" customHeight="1" x14ac:dyDescent="0.3">
      <c r="A25" s="807" t="s">
        <v>1397</v>
      </c>
      <c r="B25" s="798">
        <v>317836.62999999989</v>
      </c>
      <c r="C25" s="748">
        <v>1</v>
      </c>
      <c r="D25" s="811">
        <v>232</v>
      </c>
      <c r="E25" s="814" t="s">
        <v>1397</v>
      </c>
      <c r="F25" s="798">
        <v>212850.2399999999</v>
      </c>
      <c r="G25" s="766">
        <v>0.66968442246571758</v>
      </c>
      <c r="H25" s="752">
        <v>155</v>
      </c>
      <c r="I25" s="789">
        <v>0.6681034482758621</v>
      </c>
      <c r="J25" s="817">
        <v>104986.39</v>
      </c>
      <c r="K25" s="766">
        <v>0.33031557753428242</v>
      </c>
      <c r="L25" s="752">
        <v>77</v>
      </c>
      <c r="M25" s="789">
        <v>0.33189655172413796</v>
      </c>
    </row>
    <row r="26" spans="1:13" ht="14.4" customHeight="1" x14ac:dyDescent="0.3">
      <c r="A26" s="807" t="s">
        <v>1398</v>
      </c>
      <c r="B26" s="798">
        <v>1096652.9299999995</v>
      </c>
      <c r="C26" s="748">
        <v>1</v>
      </c>
      <c r="D26" s="811">
        <v>661</v>
      </c>
      <c r="E26" s="814" t="s">
        <v>1398</v>
      </c>
      <c r="F26" s="798">
        <v>715261.66999999958</v>
      </c>
      <c r="G26" s="766">
        <v>0.65222245838526138</v>
      </c>
      <c r="H26" s="752">
        <v>398</v>
      </c>
      <c r="I26" s="789">
        <v>0.60211800302571861</v>
      </c>
      <c r="J26" s="817">
        <v>381391.25999999989</v>
      </c>
      <c r="K26" s="766">
        <v>0.34777754161473867</v>
      </c>
      <c r="L26" s="752">
        <v>263</v>
      </c>
      <c r="M26" s="789">
        <v>0.39788199697428139</v>
      </c>
    </row>
    <row r="27" spans="1:13" ht="14.4" customHeight="1" x14ac:dyDescent="0.3">
      <c r="A27" s="807" t="s">
        <v>1399</v>
      </c>
      <c r="B27" s="798">
        <v>9811.2200000000012</v>
      </c>
      <c r="C27" s="748">
        <v>1</v>
      </c>
      <c r="D27" s="811">
        <v>11</v>
      </c>
      <c r="E27" s="814" t="s">
        <v>1399</v>
      </c>
      <c r="F27" s="798">
        <v>3337.8499999999995</v>
      </c>
      <c r="G27" s="766">
        <v>0.34020743597636166</v>
      </c>
      <c r="H27" s="752">
        <v>8</v>
      </c>
      <c r="I27" s="789">
        <v>0.72727272727272729</v>
      </c>
      <c r="J27" s="817">
        <v>6473.3700000000008</v>
      </c>
      <c r="K27" s="766">
        <v>0.65979256402363828</v>
      </c>
      <c r="L27" s="752">
        <v>3</v>
      </c>
      <c r="M27" s="789">
        <v>0.27272727272727271</v>
      </c>
    </row>
    <row r="28" spans="1:13" ht="14.4" customHeight="1" thickBot="1" x14ac:dyDescent="0.35">
      <c r="A28" s="808" t="s">
        <v>1400</v>
      </c>
      <c r="B28" s="799">
        <v>21054.399999999998</v>
      </c>
      <c r="C28" s="755">
        <v>1</v>
      </c>
      <c r="D28" s="812">
        <v>52</v>
      </c>
      <c r="E28" s="815" t="s">
        <v>1400</v>
      </c>
      <c r="F28" s="799">
        <v>19227.939999999999</v>
      </c>
      <c r="G28" s="767">
        <v>0.91325043696329511</v>
      </c>
      <c r="H28" s="759">
        <v>39</v>
      </c>
      <c r="I28" s="790">
        <v>0.75</v>
      </c>
      <c r="J28" s="818">
        <v>1826.4600000000003</v>
      </c>
      <c r="K28" s="767">
        <v>8.6749563036704933E-2</v>
      </c>
      <c r="L28" s="759">
        <v>13</v>
      </c>
      <c r="M28" s="790">
        <v>0.25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64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2956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6408840.0300000133</v>
      </c>
      <c r="N3" s="70">
        <f>SUBTOTAL(9,N7:N1048576)</f>
        <v>13077</v>
      </c>
      <c r="O3" s="70">
        <f>SUBTOTAL(9,O7:O1048576)</f>
        <v>4227</v>
      </c>
      <c r="P3" s="70">
        <f>SUBTOTAL(9,P7:P1048576)</f>
        <v>4663092.3700000038</v>
      </c>
      <c r="Q3" s="71">
        <f>IF(M3=0,0,P3/M3)</f>
        <v>0.72760317751291947</v>
      </c>
      <c r="R3" s="70">
        <f>SUBTOTAL(9,R7:R1048576)</f>
        <v>9081</v>
      </c>
      <c r="S3" s="71">
        <f>IF(N3=0,0,R3/N3)</f>
        <v>0.69442532690984171</v>
      </c>
      <c r="T3" s="70">
        <f>SUBTOTAL(9,T7:T1048576)</f>
        <v>2959</v>
      </c>
      <c r="U3" s="72">
        <f>IF(O3=0,0,T3/O3)</f>
        <v>0.70002365744026496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12</v>
      </c>
      <c r="B7" s="825" t="s">
        <v>1362</v>
      </c>
      <c r="C7" s="825" t="s">
        <v>1366</v>
      </c>
      <c r="D7" s="826" t="s">
        <v>2952</v>
      </c>
      <c r="E7" s="827" t="s">
        <v>1377</v>
      </c>
      <c r="F7" s="825" t="s">
        <v>1363</v>
      </c>
      <c r="G7" s="825" t="s">
        <v>1401</v>
      </c>
      <c r="H7" s="825" t="s">
        <v>622</v>
      </c>
      <c r="I7" s="825" t="s">
        <v>1402</v>
      </c>
      <c r="J7" s="825" t="s">
        <v>1403</v>
      </c>
      <c r="K7" s="825" t="s">
        <v>1404</v>
      </c>
      <c r="L7" s="828">
        <v>1091.0899999999999</v>
      </c>
      <c r="M7" s="828">
        <v>3273.2699999999995</v>
      </c>
      <c r="N7" s="825">
        <v>3</v>
      </c>
      <c r="O7" s="829">
        <v>1</v>
      </c>
      <c r="P7" s="828">
        <v>3273.2699999999995</v>
      </c>
      <c r="Q7" s="830">
        <v>1</v>
      </c>
      <c r="R7" s="825">
        <v>3</v>
      </c>
      <c r="S7" s="830">
        <v>1</v>
      </c>
      <c r="T7" s="829">
        <v>1</v>
      </c>
      <c r="U7" s="231">
        <v>1</v>
      </c>
    </row>
    <row r="8" spans="1:21" ht="14.4" customHeight="1" x14ac:dyDescent="0.3">
      <c r="A8" s="831">
        <v>12</v>
      </c>
      <c r="B8" s="832" t="s">
        <v>1362</v>
      </c>
      <c r="C8" s="832" t="s">
        <v>1366</v>
      </c>
      <c r="D8" s="833" t="s">
        <v>2952</v>
      </c>
      <c r="E8" s="834" t="s">
        <v>1377</v>
      </c>
      <c r="F8" s="832" t="s">
        <v>1363</v>
      </c>
      <c r="G8" s="832" t="s">
        <v>1405</v>
      </c>
      <c r="H8" s="832" t="s">
        <v>578</v>
      </c>
      <c r="I8" s="832" t="s">
        <v>1406</v>
      </c>
      <c r="J8" s="832" t="s">
        <v>1407</v>
      </c>
      <c r="K8" s="832" t="s">
        <v>1408</v>
      </c>
      <c r="L8" s="835">
        <v>48.09</v>
      </c>
      <c r="M8" s="835">
        <v>288.54000000000002</v>
      </c>
      <c r="N8" s="832">
        <v>6</v>
      </c>
      <c r="O8" s="836">
        <v>3</v>
      </c>
      <c r="P8" s="835">
        <v>288.54000000000002</v>
      </c>
      <c r="Q8" s="837">
        <v>1</v>
      </c>
      <c r="R8" s="832">
        <v>6</v>
      </c>
      <c r="S8" s="837">
        <v>1</v>
      </c>
      <c r="T8" s="836">
        <v>3</v>
      </c>
      <c r="U8" s="838">
        <v>1</v>
      </c>
    </row>
    <row r="9" spans="1:21" ht="14.4" customHeight="1" x14ac:dyDescent="0.3">
      <c r="A9" s="831">
        <v>12</v>
      </c>
      <c r="B9" s="832" t="s">
        <v>1362</v>
      </c>
      <c r="C9" s="832" t="s">
        <v>1366</v>
      </c>
      <c r="D9" s="833" t="s">
        <v>2952</v>
      </c>
      <c r="E9" s="834" t="s">
        <v>1377</v>
      </c>
      <c r="F9" s="832" t="s">
        <v>1363</v>
      </c>
      <c r="G9" s="832" t="s">
        <v>1409</v>
      </c>
      <c r="H9" s="832" t="s">
        <v>578</v>
      </c>
      <c r="I9" s="832" t="s">
        <v>1410</v>
      </c>
      <c r="J9" s="832" t="s">
        <v>829</v>
      </c>
      <c r="K9" s="832" t="s">
        <v>1411</v>
      </c>
      <c r="L9" s="835">
        <v>163.54</v>
      </c>
      <c r="M9" s="835">
        <v>327.08</v>
      </c>
      <c r="N9" s="832">
        <v>2</v>
      </c>
      <c r="O9" s="836">
        <v>1</v>
      </c>
      <c r="P9" s="835">
        <v>327.08</v>
      </c>
      <c r="Q9" s="837">
        <v>1</v>
      </c>
      <c r="R9" s="832">
        <v>2</v>
      </c>
      <c r="S9" s="837">
        <v>1</v>
      </c>
      <c r="T9" s="836">
        <v>1</v>
      </c>
      <c r="U9" s="838">
        <v>1</v>
      </c>
    </row>
    <row r="10" spans="1:21" ht="14.4" customHeight="1" x14ac:dyDescent="0.3">
      <c r="A10" s="831">
        <v>12</v>
      </c>
      <c r="B10" s="832" t="s">
        <v>1362</v>
      </c>
      <c r="C10" s="832" t="s">
        <v>1366</v>
      </c>
      <c r="D10" s="833" t="s">
        <v>2952</v>
      </c>
      <c r="E10" s="834" t="s">
        <v>1377</v>
      </c>
      <c r="F10" s="832" t="s">
        <v>1363</v>
      </c>
      <c r="G10" s="832" t="s">
        <v>1412</v>
      </c>
      <c r="H10" s="832" t="s">
        <v>578</v>
      </c>
      <c r="I10" s="832" t="s">
        <v>1413</v>
      </c>
      <c r="J10" s="832" t="s">
        <v>950</v>
      </c>
      <c r="K10" s="832" t="s">
        <v>1414</v>
      </c>
      <c r="L10" s="835">
        <v>154.36000000000001</v>
      </c>
      <c r="M10" s="835">
        <v>154.36000000000001</v>
      </c>
      <c r="N10" s="832">
        <v>1</v>
      </c>
      <c r="O10" s="836">
        <v>1</v>
      </c>
      <c r="P10" s="835"/>
      <c r="Q10" s="837">
        <v>0</v>
      </c>
      <c r="R10" s="832"/>
      <c r="S10" s="837">
        <v>0</v>
      </c>
      <c r="T10" s="836"/>
      <c r="U10" s="838">
        <v>0</v>
      </c>
    </row>
    <row r="11" spans="1:21" ht="14.4" customHeight="1" x14ac:dyDescent="0.3">
      <c r="A11" s="831">
        <v>12</v>
      </c>
      <c r="B11" s="832" t="s">
        <v>1362</v>
      </c>
      <c r="C11" s="832" t="s">
        <v>1366</v>
      </c>
      <c r="D11" s="833" t="s">
        <v>2952</v>
      </c>
      <c r="E11" s="834" t="s">
        <v>1377</v>
      </c>
      <c r="F11" s="832" t="s">
        <v>1363</v>
      </c>
      <c r="G11" s="832" t="s">
        <v>1412</v>
      </c>
      <c r="H11" s="832" t="s">
        <v>578</v>
      </c>
      <c r="I11" s="832" t="s">
        <v>1415</v>
      </c>
      <c r="J11" s="832" t="s">
        <v>950</v>
      </c>
      <c r="K11" s="832" t="s">
        <v>1414</v>
      </c>
      <c r="L11" s="835">
        <v>154.36000000000001</v>
      </c>
      <c r="M11" s="835">
        <v>154.36000000000001</v>
      </c>
      <c r="N11" s="832">
        <v>1</v>
      </c>
      <c r="O11" s="836">
        <v>1</v>
      </c>
      <c r="P11" s="835">
        <v>154.36000000000001</v>
      </c>
      <c r="Q11" s="837">
        <v>1</v>
      </c>
      <c r="R11" s="832">
        <v>1</v>
      </c>
      <c r="S11" s="837">
        <v>1</v>
      </c>
      <c r="T11" s="836">
        <v>1</v>
      </c>
      <c r="U11" s="838">
        <v>1</v>
      </c>
    </row>
    <row r="12" spans="1:21" ht="14.4" customHeight="1" x14ac:dyDescent="0.3">
      <c r="A12" s="831">
        <v>12</v>
      </c>
      <c r="B12" s="832" t="s">
        <v>1362</v>
      </c>
      <c r="C12" s="832" t="s">
        <v>1366</v>
      </c>
      <c r="D12" s="833" t="s">
        <v>2952</v>
      </c>
      <c r="E12" s="834" t="s">
        <v>1377</v>
      </c>
      <c r="F12" s="832" t="s">
        <v>1365</v>
      </c>
      <c r="G12" s="832" t="s">
        <v>1416</v>
      </c>
      <c r="H12" s="832" t="s">
        <v>578</v>
      </c>
      <c r="I12" s="832" t="s">
        <v>1417</v>
      </c>
      <c r="J12" s="832" t="s">
        <v>1418</v>
      </c>
      <c r="K12" s="832" t="s">
        <v>1419</v>
      </c>
      <c r="L12" s="835">
        <v>500</v>
      </c>
      <c r="M12" s="835">
        <v>500</v>
      </c>
      <c r="N12" s="832">
        <v>1</v>
      </c>
      <c r="O12" s="836">
        <v>1</v>
      </c>
      <c r="P12" s="835"/>
      <c r="Q12" s="837">
        <v>0</v>
      </c>
      <c r="R12" s="832"/>
      <c r="S12" s="837">
        <v>0</v>
      </c>
      <c r="T12" s="836"/>
      <c r="U12" s="838">
        <v>0</v>
      </c>
    </row>
    <row r="13" spans="1:21" ht="14.4" customHeight="1" x14ac:dyDescent="0.3">
      <c r="A13" s="831">
        <v>12</v>
      </c>
      <c r="B13" s="832" t="s">
        <v>1362</v>
      </c>
      <c r="C13" s="832" t="s">
        <v>1366</v>
      </c>
      <c r="D13" s="833" t="s">
        <v>2952</v>
      </c>
      <c r="E13" s="834" t="s">
        <v>1379</v>
      </c>
      <c r="F13" s="832" t="s">
        <v>1363</v>
      </c>
      <c r="G13" s="832" t="s">
        <v>1420</v>
      </c>
      <c r="H13" s="832" t="s">
        <v>622</v>
      </c>
      <c r="I13" s="832" t="s">
        <v>1144</v>
      </c>
      <c r="J13" s="832" t="s">
        <v>712</v>
      </c>
      <c r="K13" s="832" t="s">
        <v>1145</v>
      </c>
      <c r="L13" s="835">
        <v>1847.49</v>
      </c>
      <c r="M13" s="835">
        <v>1847.49</v>
      </c>
      <c r="N13" s="832">
        <v>1</v>
      </c>
      <c r="O13" s="836">
        <v>1</v>
      </c>
      <c r="P13" s="835"/>
      <c r="Q13" s="837">
        <v>0</v>
      </c>
      <c r="R13" s="832"/>
      <c r="S13" s="837">
        <v>0</v>
      </c>
      <c r="T13" s="836"/>
      <c r="U13" s="838">
        <v>0</v>
      </c>
    </row>
    <row r="14" spans="1:21" ht="14.4" customHeight="1" x14ac:dyDescent="0.3">
      <c r="A14" s="831">
        <v>12</v>
      </c>
      <c r="B14" s="832" t="s">
        <v>1362</v>
      </c>
      <c r="C14" s="832" t="s">
        <v>1366</v>
      </c>
      <c r="D14" s="833" t="s">
        <v>2952</v>
      </c>
      <c r="E14" s="834" t="s">
        <v>1379</v>
      </c>
      <c r="F14" s="832" t="s">
        <v>1363</v>
      </c>
      <c r="G14" s="832" t="s">
        <v>1421</v>
      </c>
      <c r="H14" s="832" t="s">
        <v>578</v>
      </c>
      <c r="I14" s="832" t="s">
        <v>1422</v>
      </c>
      <c r="J14" s="832" t="s">
        <v>1423</v>
      </c>
      <c r="K14" s="832" t="s">
        <v>1424</v>
      </c>
      <c r="L14" s="835">
        <v>31.32</v>
      </c>
      <c r="M14" s="835">
        <v>31.32</v>
      </c>
      <c r="N14" s="832">
        <v>1</v>
      </c>
      <c r="O14" s="836">
        <v>1</v>
      </c>
      <c r="P14" s="835"/>
      <c r="Q14" s="837">
        <v>0</v>
      </c>
      <c r="R14" s="832"/>
      <c r="S14" s="837">
        <v>0</v>
      </c>
      <c r="T14" s="836"/>
      <c r="U14" s="838">
        <v>0</v>
      </c>
    </row>
    <row r="15" spans="1:21" ht="14.4" customHeight="1" x14ac:dyDescent="0.3">
      <c r="A15" s="831">
        <v>12</v>
      </c>
      <c r="B15" s="832" t="s">
        <v>1362</v>
      </c>
      <c r="C15" s="832" t="s">
        <v>1366</v>
      </c>
      <c r="D15" s="833" t="s">
        <v>2952</v>
      </c>
      <c r="E15" s="834" t="s">
        <v>1379</v>
      </c>
      <c r="F15" s="832" t="s">
        <v>1363</v>
      </c>
      <c r="G15" s="832" t="s">
        <v>1412</v>
      </c>
      <c r="H15" s="832" t="s">
        <v>622</v>
      </c>
      <c r="I15" s="832" t="s">
        <v>1425</v>
      </c>
      <c r="J15" s="832" t="s">
        <v>950</v>
      </c>
      <c r="K15" s="832" t="s">
        <v>1414</v>
      </c>
      <c r="L15" s="835">
        <v>154.36000000000001</v>
      </c>
      <c r="M15" s="835">
        <v>154.36000000000001</v>
      </c>
      <c r="N15" s="832">
        <v>1</v>
      </c>
      <c r="O15" s="836">
        <v>1</v>
      </c>
      <c r="P15" s="835">
        <v>154.36000000000001</v>
      </c>
      <c r="Q15" s="837">
        <v>1</v>
      </c>
      <c r="R15" s="832">
        <v>1</v>
      </c>
      <c r="S15" s="837">
        <v>1</v>
      </c>
      <c r="T15" s="836">
        <v>1</v>
      </c>
      <c r="U15" s="838">
        <v>1</v>
      </c>
    </row>
    <row r="16" spans="1:21" ht="14.4" customHeight="1" x14ac:dyDescent="0.3">
      <c r="A16" s="831">
        <v>12</v>
      </c>
      <c r="B16" s="832" t="s">
        <v>1362</v>
      </c>
      <c r="C16" s="832" t="s">
        <v>1366</v>
      </c>
      <c r="D16" s="833" t="s">
        <v>2952</v>
      </c>
      <c r="E16" s="834" t="s">
        <v>1379</v>
      </c>
      <c r="F16" s="832" t="s">
        <v>1365</v>
      </c>
      <c r="G16" s="832" t="s">
        <v>1416</v>
      </c>
      <c r="H16" s="832" t="s">
        <v>578</v>
      </c>
      <c r="I16" s="832" t="s">
        <v>1426</v>
      </c>
      <c r="J16" s="832" t="s">
        <v>1427</v>
      </c>
      <c r="K16" s="832" t="s">
        <v>1428</v>
      </c>
      <c r="L16" s="835">
        <v>190</v>
      </c>
      <c r="M16" s="835">
        <v>380</v>
      </c>
      <c r="N16" s="832">
        <v>2</v>
      </c>
      <c r="O16" s="836">
        <v>1</v>
      </c>
      <c r="P16" s="835">
        <v>380</v>
      </c>
      <c r="Q16" s="837">
        <v>1</v>
      </c>
      <c r="R16" s="832">
        <v>2</v>
      </c>
      <c r="S16" s="837">
        <v>1</v>
      </c>
      <c r="T16" s="836">
        <v>1</v>
      </c>
      <c r="U16" s="838">
        <v>1</v>
      </c>
    </row>
    <row r="17" spans="1:21" ht="14.4" customHeight="1" x14ac:dyDescent="0.3">
      <c r="A17" s="831">
        <v>12</v>
      </c>
      <c r="B17" s="832" t="s">
        <v>1362</v>
      </c>
      <c r="C17" s="832" t="s">
        <v>1366</v>
      </c>
      <c r="D17" s="833" t="s">
        <v>2952</v>
      </c>
      <c r="E17" s="834" t="s">
        <v>1380</v>
      </c>
      <c r="F17" s="832" t="s">
        <v>1363</v>
      </c>
      <c r="G17" s="832" t="s">
        <v>1429</v>
      </c>
      <c r="H17" s="832" t="s">
        <v>622</v>
      </c>
      <c r="I17" s="832" t="s">
        <v>1430</v>
      </c>
      <c r="J17" s="832" t="s">
        <v>1431</v>
      </c>
      <c r="K17" s="832" t="s">
        <v>1432</v>
      </c>
      <c r="L17" s="835">
        <v>62.18</v>
      </c>
      <c r="M17" s="835">
        <v>62.18</v>
      </c>
      <c r="N17" s="832">
        <v>1</v>
      </c>
      <c r="O17" s="836">
        <v>0.5</v>
      </c>
      <c r="P17" s="835"/>
      <c r="Q17" s="837">
        <v>0</v>
      </c>
      <c r="R17" s="832"/>
      <c r="S17" s="837">
        <v>0</v>
      </c>
      <c r="T17" s="836"/>
      <c r="U17" s="838">
        <v>0</v>
      </c>
    </row>
    <row r="18" spans="1:21" ht="14.4" customHeight="1" x14ac:dyDescent="0.3">
      <c r="A18" s="831">
        <v>12</v>
      </c>
      <c r="B18" s="832" t="s">
        <v>1362</v>
      </c>
      <c r="C18" s="832" t="s">
        <v>1366</v>
      </c>
      <c r="D18" s="833" t="s">
        <v>2952</v>
      </c>
      <c r="E18" s="834" t="s">
        <v>1380</v>
      </c>
      <c r="F18" s="832" t="s">
        <v>1363</v>
      </c>
      <c r="G18" s="832" t="s">
        <v>1433</v>
      </c>
      <c r="H18" s="832" t="s">
        <v>578</v>
      </c>
      <c r="I18" s="832" t="s">
        <v>1434</v>
      </c>
      <c r="J18" s="832" t="s">
        <v>1435</v>
      </c>
      <c r="K18" s="832" t="s">
        <v>1436</v>
      </c>
      <c r="L18" s="835">
        <v>85.27</v>
      </c>
      <c r="M18" s="835">
        <v>170.54</v>
      </c>
      <c r="N18" s="832">
        <v>2</v>
      </c>
      <c r="O18" s="836">
        <v>1</v>
      </c>
      <c r="P18" s="835">
        <v>170.54</v>
      </c>
      <c r="Q18" s="837">
        <v>1</v>
      </c>
      <c r="R18" s="832">
        <v>2</v>
      </c>
      <c r="S18" s="837">
        <v>1</v>
      </c>
      <c r="T18" s="836">
        <v>1</v>
      </c>
      <c r="U18" s="838">
        <v>1</v>
      </c>
    </row>
    <row r="19" spans="1:21" ht="14.4" customHeight="1" x14ac:dyDescent="0.3">
      <c r="A19" s="831">
        <v>12</v>
      </c>
      <c r="B19" s="832" t="s">
        <v>1362</v>
      </c>
      <c r="C19" s="832" t="s">
        <v>1366</v>
      </c>
      <c r="D19" s="833" t="s">
        <v>2952</v>
      </c>
      <c r="E19" s="834" t="s">
        <v>1380</v>
      </c>
      <c r="F19" s="832" t="s">
        <v>1363</v>
      </c>
      <c r="G19" s="832" t="s">
        <v>1437</v>
      </c>
      <c r="H19" s="832" t="s">
        <v>578</v>
      </c>
      <c r="I19" s="832" t="s">
        <v>1438</v>
      </c>
      <c r="J19" s="832" t="s">
        <v>1439</v>
      </c>
      <c r="K19" s="832" t="s">
        <v>1440</v>
      </c>
      <c r="L19" s="835">
        <v>238.72</v>
      </c>
      <c r="M19" s="835">
        <v>238.72</v>
      </c>
      <c r="N19" s="832">
        <v>1</v>
      </c>
      <c r="O19" s="836">
        <v>1</v>
      </c>
      <c r="P19" s="835"/>
      <c r="Q19" s="837">
        <v>0</v>
      </c>
      <c r="R19" s="832"/>
      <c r="S19" s="837">
        <v>0</v>
      </c>
      <c r="T19" s="836"/>
      <c r="U19" s="838">
        <v>0</v>
      </c>
    </row>
    <row r="20" spans="1:21" ht="14.4" customHeight="1" x14ac:dyDescent="0.3">
      <c r="A20" s="831">
        <v>12</v>
      </c>
      <c r="B20" s="832" t="s">
        <v>1362</v>
      </c>
      <c r="C20" s="832" t="s">
        <v>1366</v>
      </c>
      <c r="D20" s="833" t="s">
        <v>2952</v>
      </c>
      <c r="E20" s="834" t="s">
        <v>1380</v>
      </c>
      <c r="F20" s="832" t="s">
        <v>1363</v>
      </c>
      <c r="G20" s="832" t="s">
        <v>1441</v>
      </c>
      <c r="H20" s="832" t="s">
        <v>578</v>
      </c>
      <c r="I20" s="832" t="s">
        <v>1442</v>
      </c>
      <c r="J20" s="832" t="s">
        <v>1443</v>
      </c>
      <c r="K20" s="832" t="s">
        <v>1444</v>
      </c>
      <c r="L20" s="835">
        <v>60.9</v>
      </c>
      <c r="M20" s="835">
        <v>60.9</v>
      </c>
      <c r="N20" s="832">
        <v>1</v>
      </c>
      <c r="O20" s="836">
        <v>0.5</v>
      </c>
      <c r="P20" s="835">
        <v>60.9</v>
      </c>
      <c r="Q20" s="837">
        <v>1</v>
      </c>
      <c r="R20" s="832">
        <v>1</v>
      </c>
      <c r="S20" s="837">
        <v>1</v>
      </c>
      <c r="T20" s="836">
        <v>0.5</v>
      </c>
      <c r="U20" s="838">
        <v>1</v>
      </c>
    </row>
    <row r="21" spans="1:21" ht="14.4" customHeight="1" x14ac:dyDescent="0.3">
      <c r="A21" s="831">
        <v>12</v>
      </c>
      <c r="B21" s="832" t="s">
        <v>1362</v>
      </c>
      <c r="C21" s="832" t="s">
        <v>1366</v>
      </c>
      <c r="D21" s="833" t="s">
        <v>2952</v>
      </c>
      <c r="E21" s="834" t="s">
        <v>1380</v>
      </c>
      <c r="F21" s="832" t="s">
        <v>1363</v>
      </c>
      <c r="G21" s="832" t="s">
        <v>1409</v>
      </c>
      <c r="H21" s="832" t="s">
        <v>578</v>
      </c>
      <c r="I21" s="832" t="s">
        <v>1445</v>
      </c>
      <c r="J21" s="832" t="s">
        <v>829</v>
      </c>
      <c r="K21" s="832" t="s">
        <v>1411</v>
      </c>
      <c r="L21" s="835">
        <v>163.54</v>
      </c>
      <c r="M21" s="835">
        <v>327.08</v>
      </c>
      <c r="N21" s="832">
        <v>2</v>
      </c>
      <c r="O21" s="836">
        <v>1</v>
      </c>
      <c r="P21" s="835"/>
      <c r="Q21" s="837">
        <v>0</v>
      </c>
      <c r="R21" s="832"/>
      <c r="S21" s="837">
        <v>0</v>
      </c>
      <c r="T21" s="836"/>
      <c r="U21" s="838">
        <v>0</v>
      </c>
    </row>
    <row r="22" spans="1:21" ht="14.4" customHeight="1" x14ac:dyDescent="0.3">
      <c r="A22" s="831">
        <v>12</v>
      </c>
      <c r="B22" s="832" t="s">
        <v>1362</v>
      </c>
      <c r="C22" s="832" t="s">
        <v>1366</v>
      </c>
      <c r="D22" s="833" t="s">
        <v>2952</v>
      </c>
      <c r="E22" s="834" t="s">
        <v>1380</v>
      </c>
      <c r="F22" s="832" t="s">
        <v>1363</v>
      </c>
      <c r="G22" s="832" t="s">
        <v>1446</v>
      </c>
      <c r="H22" s="832" t="s">
        <v>578</v>
      </c>
      <c r="I22" s="832" t="s">
        <v>1447</v>
      </c>
      <c r="J22" s="832" t="s">
        <v>1448</v>
      </c>
      <c r="K22" s="832" t="s">
        <v>1449</v>
      </c>
      <c r="L22" s="835">
        <v>70.3</v>
      </c>
      <c r="M22" s="835">
        <v>70.3</v>
      </c>
      <c r="N22" s="832">
        <v>1</v>
      </c>
      <c r="O22" s="836">
        <v>0.5</v>
      </c>
      <c r="P22" s="835"/>
      <c r="Q22" s="837">
        <v>0</v>
      </c>
      <c r="R22" s="832"/>
      <c r="S22" s="837">
        <v>0</v>
      </c>
      <c r="T22" s="836"/>
      <c r="U22" s="838">
        <v>0</v>
      </c>
    </row>
    <row r="23" spans="1:21" ht="14.4" customHeight="1" x14ac:dyDescent="0.3">
      <c r="A23" s="831">
        <v>12</v>
      </c>
      <c r="B23" s="832" t="s">
        <v>1362</v>
      </c>
      <c r="C23" s="832" t="s">
        <v>1366</v>
      </c>
      <c r="D23" s="833" t="s">
        <v>2952</v>
      </c>
      <c r="E23" s="834" t="s">
        <v>1380</v>
      </c>
      <c r="F23" s="832" t="s">
        <v>1363</v>
      </c>
      <c r="G23" s="832" t="s">
        <v>1420</v>
      </c>
      <c r="H23" s="832" t="s">
        <v>622</v>
      </c>
      <c r="I23" s="832" t="s">
        <v>1450</v>
      </c>
      <c r="J23" s="832" t="s">
        <v>1451</v>
      </c>
      <c r="K23" s="832" t="s">
        <v>1452</v>
      </c>
      <c r="L23" s="835">
        <v>368.16</v>
      </c>
      <c r="M23" s="835">
        <v>2208.96</v>
      </c>
      <c r="N23" s="832">
        <v>6</v>
      </c>
      <c r="O23" s="836">
        <v>1</v>
      </c>
      <c r="P23" s="835">
        <v>2208.96</v>
      </c>
      <c r="Q23" s="837">
        <v>1</v>
      </c>
      <c r="R23" s="832">
        <v>6</v>
      </c>
      <c r="S23" s="837">
        <v>1</v>
      </c>
      <c r="T23" s="836">
        <v>1</v>
      </c>
      <c r="U23" s="838">
        <v>1</v>
      </c>
    </row>
    <row r="24" spans="1:21" ht="14.4" customHeight="1" x14ac:dyDescent="0.3">
      <c r="A24" s="831">
        <v>12</v>
      </c>
      <c r="B24" s="832" t="s">
        <v>1362</v>
      </c>
      <c r="C24" s="832" t="s">
        <v>1366</v>
      </c>
      <c r="D24" s="833" t="s">
        <v>2952</v>
      </c>
      <c r="E24" s="834" t="s">
        <v>1380</v>
      </c>
      <c r="F24" s="832" t="s">
        <v>1363</v>
      </c>
      <c r="G24" s="832" t="s">
        <v>1420</v>
      </c>
      <c r="H24" s="832" t="s">
        <v>622</v>
      </c>
      <c r="I24" s="832" t="s">
        <v>1453</v>
      </c>
      <c r="J24" s="832" t="s">
        <v>1451</v>
      </c>
      <c r="K24" s="832" t="s">
        <v>1454</v>
      </c>
      <c r="L24" s="835">
        <v>490.89</v>
      </c>
      <c r="M24" s="835">
        <v>490.89</v>
      </c>
      <c r="N24" s="832">
        <v>1</v>
      </c>
      <c r="O24" s="836">
        <v>1</v>
      </c>
      <c r="P24" s="835">
        <v>490.89</v>
      </c>
      <c r="Q24" s="837">
        <v>1</v>
      </c>
      <c r="R24" s="832">
        <v>1</v>
      </c>
      <c r="S24" s="837">
        <v>1</v>
      </c>
      <c r="T24" s="836">
        <v>1</v>
      </c>
      <c r="U24" s="838">
        <v>1</v>
      </c>
    </row>
    <row r="25" spans="1:21" ht="14.4" customHeight="1" x14ac:dyDescent="0.3">
      <c r="A25" s="831">
        <v>12</v>
      </c>
      <c r="B25" s="832" t="s">
        <v>1362</v>
      </c>
      <c r="C25" s="832" t="s">
        <v>1366</v>
      </c>
      <c r="D25" s="833" t="s">
        <v>2952</v>
      </c>
      <c r="E25" s="834" t="s">
        <v>1380</v>
      </c>
      <c r="F25" s="832" t="s">
        <v>1363</v>
      </c>
      <c r="G25" s="832" t="s">
        <v>1420</v>
      </c>
      <c r="H25" s="832" t="s">
        <v>622</v>
      </c>
      <c r="I25" s="832" t="s">
        <v>1455</v>
      </c>
      <c r="J25" s="832" t="s">
        <v>1451</v>
      </c>
      <c r="K25" s="832" t="s">
        <v>1456</v>
      </c>
      <c r="L25" s="835">
        <v>736.33</v>
      </c>
      <c r="M25" s="835">
        <v>2945.32</v>
      </c>
      <c r="N25" s="832">
        <v>4</v>
      </c>
      <c r="O25" s="836">
        <v>2</v>
      </c>
      <c r="P25" s="835">
        <v>2945.32</v>
      </c>
      <c r="Q25" s="837">
        <v>1</v>
      </c>
      <c r="R25" s="832">
        <v>4</v>
      </c>
      <c r="S25" s="837">
        <v>1</v>
      </c>
      <c r="T25" s="836">
        <v>2</v>
      </c>
      <c r="U25" s="838">
        <v>1</v>
      </c>
    </row>
    <row r="26" spans="1:21" ht="14.4" customHeight="1" x14ac:dyDescent="0.3">
      <c r="A26" s="831">
        <v>12</v>
      </c>
      <c r="B26" s="832" t="s">
        <v>1362</v>
      </c>
      <c r="C26" s="832" t="s">
        <v>1366</v>
      </c>
      <c r="D26" s="833" t="s">
        <v>2952</v>
      </c>
      <c r="E26" s="834" t="s">
        <v>1380</v>
      </c>
      <c r="F26" s="832" t="s">
        <v>1363</v>
      </c>
      <c r="G26" s="832" t="s">
        <v>1420</v>
      </c>
      <c r="H26" s="832" t="s">
        <v>622</v>
      </c>
      <c r="I26" s="832" t="s">
        <v>1457</v>
      </c>
      <c r="J26" s="832" t="s">
        <v>1451</v>
      </c>
      <c r="K26" s="832" t="s">
        <v>1454</v>
      </c>
      <c r="L26" s="835">
        <v>490.89</v>
      </c>
      <c r="M26" s="835">
        <v>490.89</v>
      </c>
      <c r="N26" s="832">
        <v>1</v>
      </c>
      <c r="O26" s="836">
        <v>1</v>
      </c>
      <c r="P26" s="835">
        <v>490.89</v>
      </c>
      <c r="Q26" s="837">
        <v>1</v>
      </c>
      <c r="R26" s="832">
        <v>1</v>
      </c>
      <c r="S26" s="837">
        <v>1</v>
      </c>
      <c r="T26" s="836">
        <v>1</v>
      </c>
      <c r="U26" s="838">
        <v>1</v>
      </c>
    </row>
    <row r="27" spans="1:21" ht="14.4" customHeight="1" x14ac:dyDescent="0.3">
      <c r="A27" s="831">
        <v>12</v>
      </c>
      <c r="B27" s="832" t="s">
        <v>1362</v>
      </c>
      <c r="C27" s="832" t="s">
        <v>1366</v>
      </c>
      <c r="D27" s="833" t="s">
        <v>2952</v>
      </c>
      <c r="E27" s="834" t="s">
        <v>1380</v>
      </c>
      <c r="F27" s="832" t="s">
        <v>1363</v>
      </c>
      <c r="G27" s="832" t="s">
        <v>1458</v>
      </c>
      <c r="H27" s="832" t="s">
        <v>578</v>
      </c>
      <c r="I27" s="832" t="s">
        <v>1459</v>
      </c>
      <c r="J27" s="832" t="s">
        <v>618</v>
      </c>
      <c r="K27" s="832" t="s">
        <v>1460</v>
      </c>
      <c r="L27" s="835">
        <v>52.61</v>
      </c>
      <c r="M27" s="835">
        <v>210.44</v>
      </c>
      <c r="N27" s="832">
        <v>4</v>
      </c>
      <c r="O27" s="836">
        <v>2.5</v>
      </c>
      <c r="P27" s="835">
        <v>52.61</v>
      </c>
      <c r="Q27" s="837">
        <v>0.25</v>
      </c>
      <c r="R27" s="832">
        <v>1</v>
      </c>
      <c r="S27" s="837">
        <v>0.25</v>
      </c>
      <c r="T27" s="836">
        <v>0.5</v>
      </c>
      <c r="U27" s="838">
        <v>0.2</v>
      </c>
    </row>
    <row r="28" spans="1:21" ht="14.4" customHeight="1" x14ac:dyDescent="0.3">
      <c r="A28" s="831">
        <v>12</v>
      </c>
      <c r="B28" s="832" t="s">
        <v>1362</v>
      </c>
      <c r="C28" s="832" t="s">
        <v>1366</v>
      </c>
      <c r="D28" s="833" t="s">
        <v>2952</v>
      </c>
      <c r="E28" s="834" t="s">
        <v>1380</v>
      </c>
      <c r="F28" s="832" t="s">
        <v>1363</v>
      </c>
      <c r="G28" s="832" t="s">
        <v>1461</v>
      </c>
      <c r="H28" s="832" t="s">
        <v>578</v>
      </c>
      <c r="I28" s="832" t="s">
        <v>1462</v>
      </c>
      <c r="J28" s="832" t="s">
        <v>1463</v>
      </c>
      <c r="K28" s="832" t="s">
        <v>1464</v>
      </c>
      <c r="L28" s="835">
        <v>104.17</v>
      </c>
      <c r="M28" s="835">
        <v>312.51</v>
      </c>
      <c r="N28" s="832">
        <v>3</v>
      </c>
      <c r="O28" s="836">
        <v>1</v>
      </c>
      <c r="P28" s="835">
        <v>312.51</v>
      </c>
      <c r="Q28" s="837">
        <v>1</v>
      </c>
      <c r="R28" s="832">
        <v>3</v>
      </c>
      <c r="S28" s="837">
        <v>1</v>
      </c>
      <c r="T28" s="836">
        <v>1</v>
      </c>
      <c r="U28" s="838">
        <v>1</v>
      </c>
    </row>
    <row r="29" spans="1:21" ht="14.4" customHeight="1" x14ac:dyDescent="0.3">
      <c r="A29" s="831">
        <v>12</v>
      </c>
      <c r="B29" s="832" t="s">
        <v>1362</v>
      </c>
      <c r="C29" s="832" t="s">
        <v>1366</v>
      </c>
      <c r="D29" s="833" t="s">
        <v>2952</v>
      </c>
      <c r="E29" s="834" t="s">
        <v>1380</v>
      </c>
      <c r="F29" s="832" t="s">
        <v>1363</v>
      </c>
      <c r="G29" s="832" t="s">
        <v>1465</v>
      </c>
      <c r="H29" s="832" t="s">
        <v>578</v>
      </c>
      <c r="I29" s="832" t="s">
        <v>1466</v>
      </c>
      <c r="J29" s="832" t="s">
        <v>1467</v>
      </c>
      <c r="K29" s="832" t="s">
        <v>1468</v>
      </c>
      <c r="L29" s="835">
        <v>308.69</v>
      </c>
      <c r="M29" s="835">
        <v>308.69</v>
      </c>
      <c r="N29" s="832">
        <v>1</v>
      </c>
      <c r="O29" s="836">
        <v>1</v>
      </c>
      <c r="P29" s="835">
        <v>308.69</v>
      </c>
      <c r="Q29" s="837">
        <v>1</v>
      </c>
      <c r="R29" s="832">
        <v>1</v>
      </c>
      <c r="S29" s="837">
        <v>1</v>
      </c>
      <c r="T29" s="836">
        <v>1</v>
      </c>
      <c r="U29" s="838">
        <v>1</v>
      </c>
    </row>
    <row r="30" spans="1:21" ht="14.4" customHeight="1" x14ac:dyDescent="0.3">
      <c r="A30" s="831">
        <v>12</v>
      </c>
      <c r="B30" s="832" t="s">
        <v>1362</v>
      </c>
      <c r="C30" s="832" t="s">
        <v>1366</v>
      </c>
      <c r="D30" s="833" t="s">
        <v>2952</v>
      </c>
      <c r="E30" s="834" t="s">
        <v>1380</v>
      </c>
      <c r="F30" s="832" t="s">
        <v>1363</v>
      </c>
      <c r="G30" s="832" t="s">
        <v>1469</v>
      </c>
      <c r="H30" s="832" t="s">
        <v>622</v>
      </c>
      <c r="I30" s="832" t="s">
        <v>1280</v>
      </c>
      <c r="J30" s="832" t="s">
        <v>1281</v>
      </c>
      <c r="K30" s="832" t="s">
        <v>1282</v>
      </c>
      <c r="L30" s="835">
        <v>0</v>
      </c>
      <c r="M30" s="835">
        <v>0</v>
      </c>
      <c r="N30" s="832">
        <v>3</v>
      </c>
      <c r="O30" s="836">
        <v>2</v>
      </c>
      <c r="P30" s="835">
        <v>0</v>
      </c>
      <c r="Q30" s="837"/>
      <c r="R30" s="832">
        <v>2</v>
      </c>
      <c r="S30" s="837">
        <v>0.66666666666666663</v>
      </c>
      <c r="T30" s="836">
        <v>1</v>
      </c>
      <c r="U30" s="838">
        <v>0.5</v>
      </c>
    </row>
    <row r="31" spans="1:21" ht="14.4" customHeight="1" x14ac:dyDescent="0.3">
      <c r="A31" s="831">
        <v>12</v>
      </c>
      <c r="B31" s="832" t="s">
        <v>1362</v>
      </c>
      <c r="C31" s="832" t="s">
        <v>1366</v>
      </c>
      <c r="D31" s="833" t="s">
        <v>2952</v>
      </c>
      <c r="E31" s="834" t="s">
        <v>1380</v>
      </c>
      <c r="F31" s="832" t="s">
        <v>1363</v>
      </c>
      <c r="G31" s="832" t="s">
        <v>1470</v>
      </c>
      <c r="H31" s="832" t="s">
        <v>578</v>
      </c>
      <c r="I31" s="832" t="s">
        <v>1471</v>
      </c>
      <c r="J31" s="832" t="s">
        <v>1472</v>
      </c>
      <c r="K31" s="832" t="s">
        <v>1473</v>
      </c>
      <c r="L31" s="835">
        <v>59.56</v>
      </c>
      <c r="M31" s="835">
        <v>238.24</v>
      </c>
      <c r="N31" s="832">
        <v>4</v>
      </c>
      <c r="O31" s="836">
        <v>3</v>
      </c>
      <c r="P31" s="835">
        <v>119.12</v>
      </c>
      <c r="Q31" s="837">
        <v>0.5</v>
      </c>
      <c r="R31" s="832">
        <v>2</v>
      </c>
      <c r="S31" s="837">
        <v>0.5</v>
      </c>
      <c r="T31" s="836">
        <v>1.5</v>
      </c>
      <c r="U31" s="838">
        <v>0.5</v>
      </c>
    </row>
    <row r="32" spans="1:21" ht="14.4" customHeight="1" x14ac:dyDescent="0.3">
      <c r="A32" s="831">
        <v>12</v>
      </c>
      <c r="B32" s="832" t="s">
        <v>1362</v>
      </c>
      <c r="C32" s="832" t="s">
        <v>1366</v>
      </c>
      <c r="D32" s="833" t="s">
        <v>2952</v>
      </c>
      <c r="E32" s="834" t="s">
        <v>1380</v>
      </c>
      <c r="F32" s="832" t="s">
        <v>1363</v>
      </c>
      <c r="G32" s="832" t="s">
        <v>1412</v>
      </c>
      <c r="H32" s="832" t="s">
        <v>622</v>
      </c>
      <c r="I32" s="832" t="s">
        <v>1425</v>
      </c>
      <c r="J32" s="832" t="s">
        <v>950</v>
      </c>
      <c r="K32" s="832" t="s">
        <v>1414</v>
      </c>
      <c r="L32" s="835">
        <v>154.36000000000001</v>
      </c>
      <c r="M32" s="835">
        <v>1697.96</v>
      </c>
      <c r="N32" s="832">
        <v>11</v>
      </c>
      <c r="O32" s="836">
        <v>9</v>
      </c>
      <c r="P32" s="835">
        <v>926.16000000000008</v>
      </c>
      <c r="Q32" s="837">
        <v>0.54545454545454553</v>
      </c>
      <c r="R32" s="832">
        <v>6</v>
      </c>
      <c r="S32" s="837">
        <v>0.54545454545454541</v>
      </c>
      <c r="T32" s="836">
        <v>4.5</v>
      </c>
      <c r="U32" s="838">
        <v>0.5</v>
      </c>
    </row>
    <row r="33" spans="1:21" ht="14.4" customHeight="1" x14ac:dyDescent="0.3">
      <c r="A33" s="831">
        <v>12</v>
      </c>
      <c r="B33" s="832" t="s">
        <v>1362</v>
      </c>
      <c r="C33" s="832" t="s">
        <v>1366</v>
      </c>
      <c r="D33" s="833" t="s">
        <v>2952</v>
      </c>
      <c r="E33" s="834" t="s">
        <v>1380</v>
      </c>
      <c r="F33" s="832" t="s">
        <v>1363</v>
      </c>
      <c r="G33" s="832" t="s">
        <v>1412</v>
      </c>
      <c r="H33" s="832" t="s">
        <v>578</v>
      </c>
      <c r="I33" s="832" t="s">
        <v>1474</v>
      </c>
      <c r="J33" s="832" t="s">
        <v>950</v>
      </c>
      <c r="K33" s="832" t="s">
        <v>1414</v>
      </c>
      <c r="L33" s="835">
        <v>154.36000000000001</v>
      </c>
      <c r="M33" s="835">
        <v>154.36000000000001</v>
      </c>
      <c r="N33" s="832">
        <v>1</v>
      </c>
      <c r="O33" s="836">
        <v>1</v>
      </c>
      <c r="P33" s="835">
        <v>154.36000000000001</v>
      </c>
      <c r="Q33" s="837">
        <v>1</v>
      </c>
      <c r="R33" s="832">
        <v>1</v>
      </c>
      <c r="S33" s="837">
        <v>1</v>
      </c>
      <c r="T33" s="836">
        <v>1</v>
      </c>
      <c r="U33" s="838">
        <v>1</v>
      </c>
    </row>
    <row r="34" spans="1:21" ht="14.4" customHeight="1" x14ac:dyDescent="0.3">
      <c r="A34" s="831">
        <v>12</v>
      </c>
      <c r="B34" s="832" t="s">
        <v>1362</v>
      </c>
      <c r="C34" s="832" t="s">
        <v>1366</v>
      </c>
      <c r="D34" s="833" t="s">
        <v>2952</v>
      </c>
      <c r="E34" s="834" t="s">
        <v>1380</v>
      </c>
      <c r="F34" s="832" t="s">
        <v>1364</v>
      </c>
      <c r="G34" s="832" t="s">
        <v>1475</v>
      </c>
      <c r="H34" s="832" t="s">
        <v>578</v>
      </c>
      <c r="I34" s="832" t="s">
        <v>1476</v>
      </c>
      <c r="J34" s="832" t="s">
        <v>1383</v>
      </c>
      <c r="K34" s="832"/>
      <c r="L34" s="835">
        <v>0</v>
      </c>
      <c r="M34" s="835">
        <v>0</v>
      </c>
      <c r="N34" s="832">
        <v>1</v>
      </c>
      <c r="O34" s="836">
        <v>1</v>
      </c>
      <c r="P34" s="835">
        <v>0</v>
      </c>
      <c r="Q34" s="837"/>
      <c r="R34" s="832">
        <v>1</v>
      </c>
      <c r="S34" s="837">
        <v>1</v>
      </c>
      <c r="T34" s="836">
        <v>1</v>
      </c>
      <c r="U34" s="838">
        <v>1</v>
      </c>
    </row>
    <row r="35" spans="1:21" ht="14.4" customHeight="1" x14ac:dyDescent="0.3">
      <c r="A35" s="831">
        <v>12</v>
      </c>
      <c r="B35" s="832" t="s">
        <v>1362</v>
      </c>
      <c r="C35" s="832" t="s">
        <v>1366</v>
      </c>
      <c r="D35" s="833" t="s">
        <v>2952</v>
      </c>
      <c r="E35" s="834" t="s">
        <v>1381</v>
      </c>
      <c r="F35" s="832" t="s">
        <v>1363</v>
      </c>
      <c r="G35" s="832" t="s">
        <v>1437</v>
      </c>
      <c r="H35" s="832" t="s">
        <v>578</v>
      </c>
      <c r="I35" s="832" t="s">
        <v>1477</v>
      </c>
      <c r="J35" s="832" t="s">
        <v>1439</v>
      </c>
      <c r="K35" s="832" t="s">
        <v>1232</v>
      </c>
      <c r="L35" s="835">
        <v>170.52</v>
      </c>
      <c r="M35" s="835">
        <v>170.52</v>
      </c>
      <c r="N35" s="832">
        <v>1</v>
      </c>
      <c r="O35" s="836">
        <v>1</v>
      </c>
      <c r="P35" s="835"/>
      <c r="Q35" s="837">
        <v>0</v>
      </c>
      <c r="R35" s="832"/>
      <c r="S35" s="837">
        <v>0</v>
      </c>
      <c r="T35" s="836"/>
      <c r="U35" s="838">
        <v>0</v>
      </c>
    </row>
    <row r="36" spans="1:21" ht="14.4" customHeight="1" x14ac:dyDescent="0.3">
      <c r="A36" s="831">
        <v>12</v>
      </c>
      <c r="B36" s="832" t="s">
        <v>1362</v>
      </c>
      <c r="C36" s="832" t="s">
        <v>1366</v>
      </c>
      <c r="D36" s="833" t="s">
        <v>2952</v>
      </c>
      <c r="E36" s="834" t="s">
        <v>1381</v>
      </c>
      <c r="F36" s="832" t="s">
        <v>1363</v>
      </c>
      <c r="G36" s="832" t="s">
        <v>1478</v>
      </c>
      <c r="H36" s="832" t="s">
        <v>578</v>
      </c>
      <c r="I36" s="832" t="s">
        <v>1479</v>
      </c>
      <c r="J36" s="832" t="s">
        <v>1480</v>
      </c>
      <c r="K36" s="832" t="s">
        <v>1440</v>
      </c>
      <c r="L36" s="835">
        <v>98.75</v>
      </c>
      <c r="M36" s="835">
        <v>98.75</v>
      </c>
      <c r="N36" s="832">
        <v>1</v>
      </c>
      <c r="O36" s="836">
        <v>1</v>
      </c>
      <c r="P36" s="835">
        <v>98.75</v>
      </c>
      <c r="Q36" s="837">
        <v>1</v>
      </c>
      <c r="R36" s="832">
        <v>1</v>
      </c>
      <c r="S36" s="837">
        <v>1</v>
      </c>
      <c r="T36" s="836">
        <v>1</v>
      </c>
      <c r="U36" s="838">
        <v>1</v>
      </c>
    </row>
    <row r="37" spans="1:21" ht="14.4" customHeight="1" x14ac:dyDescent="0.3">
      <c r="A37" s="831">
        <v>12</v>
      </c>
      <c r="B37" s="832" t="s">
        <v>1362</v>
      </c>
      <c r="C37" s="832" t="s">
        <v>1366</v>
      </c>
      <c r="D37" s="833" t="s">
        <v>2952</v>
      </c>
      <c r="E37" s="834" t="s">
        <v>1381</v>
      </c>
      <c r="F37" s="832" t="s">
        <v>1363</v>
      </c>
      <c r="G37" s="832" t="s">
        <v>1409</v>
      </c>
      <c r="H37" s="832" t="s">
        <v>578</v>
      </c>
      <c r="I37" s="832" t="s">
        <v>1410</v>
      </c>
      <c r="J37" s="832" t="s">
        <v>829</v>
      </c>
      <c r="K37" s="832" t="s">
        <v>1411</v>
      </c>
      <c r="L37" s="835">
        <v>163.54</v>
      </c>
      <c r="M37" s="835">
        <v>327.08</v>
      </c>
      <c r="N37" s="832">
        <v>2</v>
      </c>
      <c r="O37" s="836">
        <v>1</v>
      </c>
      <c r="P37" s="835"/>
      <c r="Q37" s="837">
        <v>0</v>
      </c>
      <c r="R37" s="832"/>
      <c r="S37" s="837">
        <v>0</v>
      </c>
      <c r="T37" s="836"/>
      <c r="U37" s="838">
        <v>0</v>
      </c>
    </row>
    <row r="38" spans="1:21" ht="14.4" customHeight="1" x14ac:dyDescent="0.3">
      <c r="A38" s="831">
        <v>12</v>
      </c>
      <c r="B38" s="832" t="s">
        <v>1362</v>
      </c>
      <c r="C38" s="832" t="s">
        <v>1366</v>
      </c>
      <c r="D38" s="833" t="s">
        <v>2952</v>
      </c>
      <c r="E38" s="834" t="s">
        <v>1381</v>
      </c>
      <c r="F38" s="832" t="s">
        <v>1363</v>
      </c>
      <c r="G38" s="832" t="s">
        <v>1420</v>
      </c>
      <c r="H38" s="832" t="s">
        <v>622</v>
      </c>
      <c r="I38" s="832" t="s">
        <v>1450</v>
      </c>
      <c r="J38" s="832" t="s">
        <v>1451</v>
      </c>
      <c r="K38" s="832" t="s">
        <v>1452</v>
      </c>
      <c r="L38" s="835">
        <v>368.16</v>
      </c>
      <c r="M38" s="835">
        <v>368.16</v>
      </c>
      <c r="N38" s="832">
        <v>1</v>
      </c>
      <c r="O38" s="836">
        <v>0.5</v>
      </c>
      <c r="P38" s="835">
        <v>368.16</v>
      </c>
      <c r="Q38" s="837">
        <v>1</v>
      </c>
      <c r="R38" s="832">
        <v>1</v>
      </c>
      <c r="S38" s="837">
        <v>1</v>
      </c>
      <c r="T38" s="836">
        <v>0.5</v>
      </c>
      <c r="U38" s="838">
        <v>1</v>
      </c>
    </row>
    <row r="39" spans="1:21" ht="14.4" customHeight="1" x14ac:dyDescent="0.3">
      <c r="A39" s="831">
        <v>12</v>
      </c>
      <c r="B39" s="832" t="s">
        <v>1362</v>
      </c>
      <c r="C39" s="832" t="s">
        <v>1366</v>
      </c>
      <c r="D39" s="833" t="s">
        <v>2952</v>
      </c>
      <c r="E39" s="834" t="s">
        <v>1381</v>
      </c>
      <c r="F39" s="832" t="s">
        <v>1363</v>
      </c>
      <c r="G39" s="832" t="s">
        <v>1420</v>
      </c>
      <c r="H39" s="832" t="s">
        <v>622</v>
      </c>
      <c r="I39" s="832" t="s">
        <v>1453</v>
      </c>
      <c r="J39" s="832" t="s">
        <v>1451</v>
      </c>
      <c r="K39" s="832" t="s">
        <v>1454</v>
      </c>
      <c r="L39" s="835">
        <v>490.89</v>
      </c>
      <c r="M39" s="835">
        <v>490.89</v>
      </c>
      <c r="N39" s="832">
        <v>1</v>
      </c>
      <c r="O39" s="836">
        <v>0.5</v>
      </c>
      <c r="P39" s="835"/>
      <c r="Q39" s="837">
        <v>0</v>
      </c>
      <c r="R39" s="832"/>
      <c r="S39" s="837">
        <v>0</v>
      </c>
      <c r="T39" s="836"/>
      <c r="U39" s="838">
        <v>0</v>
      </c>
    </row>
    <row r="40" spans="1:21" ht="14.4" customHeight="1" x14ac:dyDescent="0.3">
      <c r="A40" s="831">
        <v>12</v>
      </c>
      <c r="B40" s="832" t="s">
        <v>1362</v>
      </c>
      <c r="C40" s="832" t="s">
        <v>1366</v>
      </c>
      <c r="D40" s="833" t="s">
        <v>2952</v>
      </c>
      <c r="E40" s="834" t="s">
        <v>1381</v>
      </c>
      <c r="F40" s="832" t="s">
        <v>1363</v>
      </c>
      <c r="G40" s="832" t="s">
        <v>1420</v>
      </c>
      <c r="H40" s="832" t="s">
        <v>622</v>
      </c>
      <c r="I40" s="832" t="s">
        <v>1481</v>
      </c>
      <c r="J40" s="832" t="s">
        <v>712</v>
      </c>
      <c r="K40" s="832" t="s">
        <v>1145</v>
      </c>
      <c r="L40" s="835">
        <v>1847.49</v>
      </c>
      <c r="M40" s="835">
        <v>1847.49</v>
      </c>
      <c r="N40" s="832">
        <v>1</v>
      </c>
      <c r="O40" s="836">
        <v>0.5</v>
      </c>
      <c r="P40" s="835"/>
      <c r="Q40" s="837">
        <v>0</v>
      </c>
      <c r="R40" s="832"/>
      <c r="S40" s="837">
        <v>0</v>
      </c>
      <c r="T40" s="836"/>
      <c r="U40" s="838">
        <v>0</v>
      </c>
    </row>
    <row r="41" spans="1:21" ht="14.4" customHeight="1" x14ac:dyDescent="0.3">
      <c r="A41" s="831">
        <v>12</v>
      </c>
      <c r="B41" s="832" t="s">
        <v>1362</v>
      </c>
      <c r="C41" s="832" t="s">
        <v>1366</v>
      </c>
      <c r="D41" s="833" t="s">
        <v>2952</v>
      </c>
      <c r="E41" s="834" t="s">
        <v>1381</v>
      </c>
      <c r="F41" s="832" t="s">
        <v>1363</v>
      </c>
      <c r="G41" s="832" t="s">
        <v>1469</v>
      </c>
      <c r="H41" s="832" t="s">
        <v>622</v>
      </c>
      <c r="I41" s="832" t="s">
        <v>1280</v>
      </c>
      <c r="J41" s="832" t="s">
        <v>1281</v>
      </c>
      <c r="K41" s="832" t="s">
        <v>1282</v>
      </c>
      <c r="L41" s="835">
        <v>0</v>
      </c>
      <c r="M41" s="835">
        <v>0</v>
      </c>
      <c r="N41" s="832">
        <v>5</v>
      </c>
      <c r="O41" s="836">
        <v>2.5</v>
      </c>
      <c r="P41" s="835">
        <v>0</v>
      </c>
      <c r="Q41" s="837"/>
      <c r="R41" s="832">
        <v>3</v>
      </c>
      <c r="S41" s="837">
        <v>0.6</v>
      </c>
      <c r="T41" s="836">
        <v>1</v>
      </c>
      <c r="U41" s="838">
        <v>0.4</v>
      </c>
    </row>
    <row r="42" spans="1:21" ht="14.4" customHeight="1" x14ac:dyDescent="0.3">
      <c r="A42" s="831">
        <v>12</v>
      </c>
      <c r="B42" s="832" t="s">
        <v>1362</v>
      </c>
      <c r="C42" s="832" t="s">
        <v>1366</v>
      </c>
      <c r="D42" s="833" t="s">
        <v>2952</v>
      </c>
      <c r="E42" s="834" t="s">
        <v>1381</v>
      </c>
      <c r="F42" s="832" t="s">
        <v>1363</v>
      </c>
      <c r="G42" s="832" t="s">
        <v>1470</v>
      </c>
      <c r="H42" s="832" t="s">
        <v>578</v>
      </c>
      <c r="I42" s="832" t="s">
        <v>1482</v>
      </c>
      <c r="J42" s="832" t="s">
        <v>1472</v>
      </c>
      <c r="K42" s="832" t="s">
        <v>1483</v>
      </c>
      <c r="L42" s="835">
        <v>42.54</v>
      </c>
      <c r="M42" s="835">
        <v>85.08</v>
      </c>
      <c r="N42" s="832">
        <v>2</v>
      </c>
      <c r="O42" s="836">
        <v>2</v>
      </c>
      <c r="P42" s="835">
        <v>42.54</v>
      </c>
      <c r="Q42" s="837">
        <v>0.5</v>
      </c>
      <c r="R42" s="832">
        <v>1</v>
      </c>
      <c r="S42" s="837">
        <v>0.5</v>
      </c>
      <c r="T42" s="836">
        <v>1</v>
      </c>
      <c r="U42" s="838">
        <v>0.5</v>
      </c>
    </row>
    <row r="43" spans="1:21" ht="14.4" customHeight="1" x14ac:dyDescent="0.3">
      <c r="A43" s="831">
        <v>12</v>
      </c>
      <c r="B43" s="832" t="s">
        <v>1362</v>
      </c>
      <c r="C43" s="832" t="s">
        <v>1366</v>
      </c>
      <c r="D43" s="833" t="s">
        <v>2952</v>
      </c>
      <c r="E43" s="834" t="s">
        <v>1381</v>
      </c>
      <c r="F43" s="832" t="s">
        <v>1363</v>
      </c>
      <c r="G43" s="832" t="s">
        <v>1484</v>
      </c>
      <c r="H43" s="832" t="s">
        <v>578</v>
      </c>
      <c r="I43" s="832" t="s">
        <v>1485</v>
      </c>
      <c r="J43" s="832" t="s">
        <v>1486</v>
      </c>
      <c r="K43" s="832" t="s">
        <v>1487</v>
      </c>
      <c r="L43" s="835">
        <v>88.97</v>
      </c>
      <c r="M43" s="835">
        <v>177.94</v>
      </c>
      <c r="N43" s="832">
        <v>2</v>
      </c>
      <c r="O43" s="836">
        <v>0.5</v>
      </c>
      <c r="P43" s="835">
        <v>177.94</v>
      </c>
      <c r="Q43" s="837">
        <v>1</v>
      </c>
      <c r="R43" s="832">
        <v>2</v>
      </c>
      <c r="S43" s="837">
        <v>1</v>
      </c>
      <c r="T43" s="836">
        <v>0.5</v>
      </c>
      <c r="U43" s="838">
        <v>1</v>
      </c>
    </row>
    <row r="44" spans="1:21" ht="14.4" customHeight="1" x14ac:dyDescent="0.3">
      <c r="A44" s="831">
        <v>12</v>
      </c>
      <c r="B44" s="832" t="s">
        <v>1362</v>
      </c>
      <c r="C44" s="832" t="s">
        <v>1366</v>
      </c>
      <c r="D44" s="833" t="s">
        <v>2952</v>
      </c>
      <c r="E44" s="834" t="s">
        <v>1381</v>
      </c>
      <c r="F44" s="832" t="s">
        <v>1363</v>
      </c>
      <c r="G44" s="832" t="s">
        <v>1412</v>
      </c>
      <c r="H44" s="832" t="s">
        <v>622</v>
      </c>
      <c r="I44" s="832" t="s">
        <v>1425</v>
      </c>
      <c r="J44" s="832" t="s">
        <v>950</v>
      </c>
      <c r="K44" s="832" t="s">
        <v>1414</v>
      </c>
      <c r="L44" s="835">
        <v>154.36000000000001</v>
      </c>
      <c r="M44" s="835">
        <v>617.44000000000005</v>
      </c>
      <c r="N44" s="832">
        <v>4</v>
      </c>
      <c r="O44" s="836">
        <v>2</v>
      </c>
      <c r="P44" s="835"/>
      <c r="Q44" s="837">
        <v>0</v>
      </c>
      <c r="R44" s="832"/>
      <c r="S44" s="837">
        <v>0</v>
      </c>
      <c r="T44" s="836"/>
      <c r="U44" s="838">
        <v>0</v>
      </c>
    </row>
    <row r="45" spans="1:21" ht="14.4" customHeight="1" x14ac:dyDescent="0.3">
      <c r="A45" s="831">
        <v>12</v>
      </c>
      <c r="B45" s="832" t="s">
        <v>1362</v>
      </c>
      <c r="C45" s="832" t="s">
        <v>1366</v>
      </c>
      <c r="D45" s="833" t="s">
        <v>2952</v>
      </c>
      <c r="E45" s="834" t="s">
        <v>1381</v>
      </c>
      <c r="F45" s="832" t="s">
        <v>1363</v>
      </c>
      <c r="G45" s="832" t="s">
        <v>1412</v>
      </c>
      <c r="H45" s="832" t="s">
        <v>622</v>
      </c>
      <c r="I45" s="832" t="s">
        <v>1220</v>
      </c>
      <c r="J45" s="832" t="s">
        <v>1221</v>
      </c>
      <c r="K45" s="832" t="s">
        <v>1222</v>
      </c>
      <c r="L45" s="835">
        <v>149.52000000000001</v>
      </c>
      <c r="M45" s="835">
        <v>149.52000000000001</v>
      </c>
      <c r="N45" s="832">
        <v>1</v>
      </c>
      <c r="O45" s="836">
        <v>1</v>
      </c>
      <c r="P45" s="835"/>
      <c r="Q45" s="837">
        <v>0</v>
      </c>
      <c r="R45" s="832"/>
      <c r="S45" s="837">
        <v>0</v>
      </c>
      <c r="T45" s="836"/>
      <c r="U45" s="838">
        <v>0</v>
      </c>
    </row>
    <row r="46" spans="1:21" ht="14.4" customHeight="1" x14ac:dyDescent="0.3">
      <c r="A46" s="831">
        <v>12</v>
      </c>
      <c r="B46" s="832" t="s">
        <v>1362</v>
      </c>
      <c r="C46" s="832" t="s">
        <v>1366</v>
      </c>
      <c r="D46" s="833" t="s">
        <v>2952</v>
      </c>
      <c r="E46" s="834" t="s">
        <v>1381</v>
      </c>
      <c r="F46" s="832" t="s">
        <v>1363</v>
      </c>
      <c r="G46" s="832" t="s">
        <v>1412</v>
      </c>
      <c r="H46" s="832" t="s">
        <v>578</v>
      </c>
      <c r="I46" s="832" t="s">
        <v>1413</v>
      </c>
      <c r="J46" s="832" t="s">
        <v>950</v>
      </c>
      <c r="K46" s="832" t="s">
        <v>1414</v>
      </c>
      <c r="L46" s="835">
        <v>154.36000000000001</v>
      </c>
      <c r="M46" s="835">
        <v>154.36000000000001</v>
      </c>
      <c r="N46" s="832">
        <v>1</v>
      </c>
      <c r="O46" s="836">
        <v>0.5</v>
      </c>
      <c r="P46" s="835"/>
      <c r="Q46" s="837">
        <v>0</v>
      </c>
      <c r="R46" s="832"/>
      <c r="S46" s="837">
        <v>0</v>
      </c>
      <c r="T46" s="836"/>
      <c r="U46" s="838">
        <v>0</v>
      </c>
    </row>
    <row r="47" spans="1:21" ht="14.4" customHeight="1" x14ac:dyDescent="0.3">
      <c r="A47" s="831">
        <v>12</v>
      </c>
      <c r="B47" s="832" t="s">
        <v>1362</v>
      </c>
      <c r="C47" s="832" t="s">
        <v>1366</v>
      </c>
      <c r="D47" s="833" t="s">
        <v>2952</v>
      </c>
      <c r="E47" s="834" t="s">
        <v>1381</v>
      </c>
      <c r="F47" s="832" t="s">
        <v>1363</v>
      </c>
      <c r="G47" s="832" t="s">
        <v>1412</v>
      </c>
      <c r="H47" s="832" t="s">
        <v>578</v>
      </c>
      <c r="I47" s="832" t="s">
        <v>1488</v>
      </c>
      <c r="J47" s="832" t="s">
        <v>950</v>
      </c>
      <c r="K47" s="832" t="s">
        <v>1219</v>
      </c>
      <c r="L47" s="835">
        <v>225.06</v>
      </c>
      <c r="M47" s="835">
        <v>225.06</v>
      </c>
      <c r="N47" s="832">
        <v>1</v>
      </c>
      <c r="O47" s="836">
        <v>1</v>
      </c>
      <c r="P47" s="835"/>
      <c r="Q47" s="837">
        <v>0</v>
      </c>
      <c r="R47" s="832"/>
      <c r="S47" s="837">
        <v>0</v>
      </c>
      <c r="T47" s="836"/>
      <c r="U47" s="838">
        <v>0</v>
      </c>
    </row>
    <row r="48" spans="1:21" ht="14.4" customHeight="1" x14ac:dyDescent="0.3">
      <c r="A48" s="831">
        <v>12</v>
      </c>
      <c r="B48" s="832" t="s">
        <v>1362</v>
      </c>
      <c r="C48" s="832" t="s">
        <v>1366</v>
      </c>
      <c r="D48" s="833" t="s">
        <v>2952</v>
      </c>
      <c r="E48" s="834" t="s">
        <v>1381</v>
      </c>
      <c r="F48" s="832" t="s">
        <v>1365</v>
      </c>
      <c r="G48" s="832" t="s">
        <v>1416</v>
      </c>
      <c r="H48" s="832" t="s">
        <v>578</v>
      </c>
      <c r="I48" s="832" t="s">
        <v>1426</v>
      </c>
      <c r="J48" s="832" t="s">
        <v>1427</v>
      </c>
      <c r="K48" s="832" t="s">
        <v>1428</v>
      </c>
      <c r="L48" s="835">
        <v>190</v>
      </c>
      <c r="M48" s="835">
        <v>2660</v>
      </c>
      <c r="N48" s="832">
        <v>14</v>
      </c>
      <c r="O48" s="836">
        <v>8</v>
      </c>
      <c r="P48" s="835">
        <v>1900</v>
      </c>
      <c r="Q48" s="837">
        <v>0.7142857142857143</v>
      </c>
      <c r="R48" s="832">
        <v>10</v>
      </c>
      <c r="S48" s="837">
        <v>0.7142857142857143</v>
      </c>
      <c r="T48" s="836">
        <v>6</v>
      </c>
      <c r="U48" s="838">
        <v>0.75</v>
      </c>
    </row>
    <row r="49" spans="1:21" ht="14.4" customHeight="1" x14ac:dyDescent="0.3">
      <c r="A49" s="831">
        <v>12</v>
      </c>
      <c r="B49" s="832" t="s">
        <v>1362</v>
      </c>
      <c r="C49" s="832" t="s">
        <v>1366</v>
      </c>
      <c r="D49" s="833" t="s">
        <v>2952</v>
      </c>
      <c r="E49" s="834" t="s">
        <v>1381</v>
      </c>
      <c r="F49" s="832" t="s">
        <v>1365</v>
      </c>
      <c r="G49" s="832" t="s">
        <v>1416</v>
      </c>
      <c r="H49" s="832" t="s">
        <v>578</v>
      </c>
      <c r="I49" s="832" t="s">
        <v>1489</v>
      </c>
      <c r="J49" s="832" t="s">
        <v>1490</v>
      </c>
      <c r="K49" s="832" t="s">
        <v>1491</v>
      </c>
      <c r="L49" s="835">
        <v>126.65</v>
      </c>
      <c r="M49" s="835">
        <v>1013.2</v>
      </c>
      <c r="N49" s="832">
        <v>8</v>
      </c>
      <c r="O49" s="836">
        <v>3</v>
      </c>
      <c r="P49" s="835">
        <v>1013.2</v>
      </c>
      <c r="Q49" s="837">
        <v>1</v>
      </c>
      <c r="R49" s="832">
        <v>8</v>
      </c>
      <c r="S49" s="837">
        <v>1</v>
      </c>
      <c r="T49" s="836">
        <v>3</v>
      </c>
      <c r="U49" s="838">
        <v>1</v>
      </c>
    </row>
    <row r="50" spans="1:21" ht="14.4" customHeight="1" x14ac:dyDescent="0.3">
      <c r="A50" s="831">
        <v>12</v>
      </c>
      <c r="B50" s="832" t="s">
        <v>1362</v>
      </c>
      <c r="C50" s="832" t="s">
        <v>1366</v>
      </c>
      <c r="D50" s="833" t="s">
        <v>2952</v>
      </c>
      <c r="E50" s="834" t="s">
        <v>1382</v>
      </c>
      <c r="F50" s="832" t="s">
        <v>1363</v>
      </c>
      <c r="G50" s="832" t="s">
        <v>1437</v>
      </c>
      <c r="H50" s="832" t="s">
        <v>622</v>
      </c>
      <c r="I50" s="832" t="s">
        <v>1231</v>
      </c>
      <c r="J50" s="832" t="s">
        <v>1229</v>
      </c>
      <c r="K50" s="832" t="s">
        <v>1232</v>
      </c>
      <c r="L50" s="835">
        <v>170.52</v>
      </c>
      <c r="M50" s="835">
        <v>682.08</v>
      </c>
      <c r="N50" s="832">
        <v>4</v>
      </c>
      <c r="O50" s="836">
        <v>2</v>
      </c>
      <c r="P50" s="835">
        <v>682.08</v>
      </c>
      <c r="Q50" s="837">
        <v>1</v>
      </c>
      <c r="R50" s="832">
        <v>4</v>
      </c>
      <c r="S50" s="837">
        <v>1</v>
      </c>
      <c r="T50" s="836">
        <v>2</v>
      </c>
      <c r="U50" s="838">
        <v>1</v>
      </c>
    </row>
    <row r="51" spans="1:21" ht="14.4" customHeight="1" x14ac:dyDescent="0.3">
      <c r="A51" s="831">
        <v>12</v>
      </c>
      <c r="B51" s="832" t="s">
        <v>1362</v>
      </c>
      <c r="C51" s="832" t="s">
        <v>1366</v>
      </c>
      <c r="D51" s="833" t="s">
        <v>2952</v>
      </c>
      <c r="E51" s="834" t="s">
        <v>1382</v>
      </c>
      <c r="F51" s="832" t="s">
        <v>1363</v>
      </c>
      <c r="G51" s="832" t="s">
        <v>1492</v>
      </c>
      <c r="H51" s="832" t="s">
        <v>578</v>
      </c>
      <c r="I51" s="832" t="s">
        <v>1493</v>
      </c>
      <c r="J51" s="832" t="s">
        <v>1494</v>
      </c>
      <c r="K51" s="832" t="s">
        <v>1495</v>
      </c>
      <c r="L51" s="835">
        <v>1719.99</v>
      </c>
      <c r="M51" s="835">
        <v>1719.99</v>
      </c>
      <c r="N51" s="832">
        <v>1</v>
      </c>
      <c r="O51" s="836">
        <v>0.5</v>
      </c>
      <c r="P51" s="835">
        <v>1719.99</v>
      </c>
      <c r="Q51" s="837">
        <v>1</v>
      </c>
      <c r="R51" s="832">
        <v>1</v>
      </c>
      <c r="S51" s="837">
        <v>1</v>
      </c>
      <c r="T51" s="836">
        <v>0.5</v>
      </c>
      <c r="U51" s="838">
        <v>1</v>
      </c>
    </row>
    <row r="52" spans="1:21" ht="14.4" customHeight="1" x14ac:dyDescent="0.3">
      <c r="A52" s="831">
        <v>12</v>
      </c>
      <c r="B52" s="832" t="s">
        <v>1362</v>
      </c>
      <c r="C52" s="832" t="s">
        <v>1366</v>
      </c>
      <c r="D52" s="833" t="s">
        <v>2952</v>
      </c>
      <c r="E52" s="834" t="s">
        <v>1382</v>
      </c>
      <c r="F52" s="832" t="s">
        <v>1363</v>
      </c>
      <c r="G52" s="832" t="s">
        <v>1420</v>
      </c>
      <c r="H52" s="832" t="s">
        <v>622</v>
      </c>
      <c r="I52" s="832" t="s">
        <v>1453</v>
      </c>
      <c r="J52" s="832" t="s">
        <v>1451</v>
      </c>
      <c r="K52" s="832" t="s">
        <v>1454</v>
      </c>
      <c r="L52" s="835">
        <v>490.89</v>
      </c>
      <c r="M52" s="835">
        <v>490.89</v>
      </c>
      <c r="N52" s="832">
        <v>1</v>
      </c>
      <c r="O52" s="836">
        <v>1</v>
      </c>
      <c r="P52" s="835"/>
      <c r="Q52" s="837">
        <v>0</v>
      </c>
      <c r="R52" s="832"/>
      <c r="S52" s="837">
        <v>0</v>
      </c>
      <c r="T52" s="836"/>
      <c r="U52" s="838">
        <v>0</v>
      </c>
    </row>
    <row r="53" spans="1:21" ht="14.4" customHeight="1" x14ac:dyDescent="0.3">
      <c r="A53" s="831">
        <v>12</v>
      </c>
      <c r="B53" s="832" t="s">
        <v>1362</v>
      </c>
      <c r="C53" s="832" t="s">
        <v>1366</v>
      </c>
      <c r="D53" s="833" t="s">
        <v>2952</v>
      </c>
      <c r="E53" s="834" t="s">
        <v>1382</v>
      </c>
      <c r="F53" s="832" t="s">
        <v>1363</v>
      </c>
      <c r="G53" s="832" t="s">
        <v>1420</v>
      </c>
      <c r="H53" s="832" t="s">
        <v>622</v>
      </c>
      <c r="I53" s="832" t="s">
        <v>1496</v>
      </c>
      <c r="J53" s="832" t="s">
        <v>1451</v>
      </c>
      <c r="K53" s="832" t="s">
        <v>1497</v>
      </c>
      <c r="L53" s="835">
        <v>1154.68</v>
      </c>
      <c r="M53" s="835">
        <v>2309.36</v>
      </c>
      <c r="N53" s="832">
        <v>2</v>
      </c>
      <c r="O53" s="836">
        <v>1</v>
      </c>
      <c r="P53" s="835"/>
      <c r="Q53" s="837">
        <v>0</v>
      </c>
      <c r="R53" s="832"/>
      <c r="S53" s="837">
        <v>0</v>
      </c>
      <c r="T53" s="836"/>
      <c r="U53" s="838">
        <v>0</v>
      </c>
    </row>
    <row r="54" spans="1:21" ht="14.4" customHeight="1" x14ac:dyDescent="0.3">
      <c r="A54" s="831">
        <v>12</v>
      </c>
      <c r="B54" s="832" t="s">
        <v>1362</v>
      </c>
      <c r="C54" s="832" t="s">
        <v>1366</v>
      </c>
      <c r="D54" s="833" t="s">
        <v>2952</v>
      </c>
      <c r="E54" s="834" t="s">
        <v>1382</v>
      </c>
      <c r="F54" s="832" t="s">
        <v>1363</v>
      </c>
      <c r="G54" s="832" t="s">
        <v>1498</v>
      </c>
      <c r="H54" s="832" t="s">
        <v>578</v>
      </c>
      <c r="I54" s="832" t="s">
        <v>1499</v>
      </c>
      <c r="J54" s="832" t="s">
        <v>731</v>
      </c>
      <c r="K54" s="832" t="s">
        <v>1500</v>
      </c>
      <c r="L54" s="835">
        <v>103.67</v>
      </c>
      <c r="M54" s="835">
        <v>103.67</v>
      </c>
      <c r="N54" s="832">
        <v>1</v>
      </c>
      <c r="O54" s="836">
        <v>0.5</v>
      </c>
      <c r="P54" s="835">
        <v>103.67</v>
      </c>
      <c r="Q54" s="837">
        <v>1</v>
      </c>
      <c r="R54" s="832">
        <v>1</v>
      </c>
      <c r="S54" s="837">
        <v>1</v>
      </c>
      <c r="T54" s="836">
        <v>0.5</v>
      </c>
      <c r="U54" s="838">
        <v>1</v>
      </c>
    </row>
    <row r="55" spans="1:21" ht="14.4" customHeight="1" x14ac:dyDescent="0.3">
      <c r="A55" s="831">
        <v>12</v>
      </c>
      <c r="B55" s="832" t="s">
        <v>1362</v>
      </c>
      <c r="C55" s="832" t="s">
        <v>1366</v>
      </c>
      <c r="D55" s="833" t="s">
        <v>2952</v>
      </c>
      <c r="E55" s="834" t="s">
        <v>1382</v>
      </c>
      <c r="F55" s="832" t="s">
        <v>1363</v>
      </c>
      <c r="G55" s="832" t="s">
        <v>1470</v>
      </c>
      <c r="H55" s="832" t="s">
        <v>578</v>
      </c>
      <c r="I55" s="832" t="s">
        <v>1482</v>
      </c>
      <c r="J55" s="832" t="s">
        <v>1472</v>
      </c>
      <c r="K55" s="832" t="s">
        <v>1483</v>
      </c>
      <c r="L55" s="835">
        <v>42.54</v>
      </c>
      <c r="M55" s="835">
        <v>42.54</v>
      </c>
      <c r="N55" s="832">
        <v>1</v>
      </c>
      <c r="O55" s="836">
        <v>1</v>
      </c>
      <c r="P55" s="835"/>
      <c r="Q55" s="837">
        <v>0</v>
      </c>
      <c r="R55" s="832"/>
      <c r="S55" s="837">
        <v>0</v>
      </c>
      <c r="T55" s="836"/>
      <c r="U55" s="838">
        <v>0</v>
      </c>
    </row>
    <row r="56" spans="1:21" ht="14.4" customHeight="1" x14ac:dyDescent="0.3">
      <c r="A56" s="831">
        <v>12</v>
      </c>
      <c r="B56" s="832" t="s">
        <v>1362</v>
      </c>
      <c r="C56" s="832" t="s">
        <v>1366</v>
      </c>
      <c r="D56" s="833" t="s">
        <v>2952</v>
      </c>
      <c r="E56" s="834" t="s">
        <v>1382</v>
      </c>
      <c r="F56" s="832" t="s">
        <v>1365</v>
      </c>
      <c r="G56" s="832" t="s">
        <v>1501</v>
      </c>
      <c r="H56" s="832" t="s">
        <v>578</v>
      </c>
      <c r="I56" s="832" t="s">
        <v>1502</v>
      </c>
      <c r="J56" s="832" t="s">
        <v>1503</v>
      </c>
      <c r="K56" s="832" t="s">
        <v>1504</v>
      </c>
      <c r="L56" s="835">
        <v>260</v>
      </c>
      <c r="M56" s="835">
        <v>260</v>
      </c>
      <c r="N56" s="832">
        <v>1</v>
      </c>
      <c r="O56" s="836">
        <v>1</v>
      </c>
      <c r="P56" s="835"/>
      <c r="Q56" s="837">
        <v>0</v>
      </c>
      <c r="R56" s="832"/>
      <c r="S56" s="837">
        <v>0</v>
      </c>
      <c r="T56" s="836"/>
      <c r="U56" s="838">
        <v>0</v>
      </c>
    </row>
    <row r="57" spans="1:21" ht="14.4" customHeight="1" x14ac:dyDescent="0.3">
      <c r="A57" s="831">
        <v>12</v>
      </c>
      <c r="B57" s="832" t="s">
        <v>1362</v>
      </c>
      <c r="C57" s="832" t="s">
        <v>1366</v>
      </c>
      <c r="D57" s="833" t="s">
        <v>2952</v>
      </c>
      <c r="E57" s="834" t="s">
        <v>1382</v>
      </c>
      <c r="F57" s="832" t="s">
        <v>1365</v>
      </c>
      <c r="G57" s="832" t="s">
        <v>1416</v>
      </c>
      <c r="H57" s="832" t="s">
        <v>578</v>
      </c>
      <c r="I57" s="832" t="s">
        <v>1426</v>
      </c>
      <c r="J57" s="832" t="s">
        <v>1427</v>
      </c>
      <c r="K57" s="832" t="s">
        <v>1428</v>
      </c>
      <c r="L57" s="835">
        <v>190</v>
      </c>
      <c r="M57" s="835">
        <v>6080</v>
      </c>
      <c r="N57" s="832">
        <v>32</v>
      </c>
      <c r="O57" s="836">
        <v>17</v>
      </c>
      <c r="P57" s="835">
        <v>5700</v>
      </c>
      <c r="Q57" s="837">
        <v>0.9375</v>
      </c>
      <c r="R57" s="832">
        <v>30</v>
      </c>
      <c r="S57" s="837">
        <v>0.9375</v>
      </c>
      <c r="T57" s="836">
        <v>16</v>
      </c>
      <c r="U57" s="838">
        <v>0.94117647058823528</v>
      </c>
    </row>
    <row r="58" spans="1:21" ht="14.4" customHeight="1" x14ac:dyDescent="0.3">
      <c r="A58" s="831">
        <v>12</v>
      </c>
      <c r="B58" s="832" t="s">
        <v>1362</v>
      </c>
      <c r="C58" s="832" t="s">
        <v>1366</v>
      </c>
      <c r="D58" s="833" t="s">
        <v>2952</v>
      </c>
      <c r="E58" s="834" t="s">
        <v>1384</v>
      </c>
      <c r="F58" s="832" t="s">
        <v>1363</v>
      </c>
      <c r="G58" s="832" t="s">
        <v>1505</v>
      </c>
      <c r="H58" s="832" t="s">
        <v>578</v>
      </c>
      <c r="I58" s="832" t="s">
        <v>1506</v>
      </c>
      <c r="J58" s="832" t="s">
        <v>988</v>
      </c>
      <c r="K58" s="832" t="s">
        <v>1507</v>
      </c>
      <c r="L58" s="835">
        <v>78.33</v>
      </c>
      <c r="M58" s="835">
        <v>156.66</v>
      </c>
      <c r="N58" s="832">
        <v>2</v>
      </c>
      <c r="O58" s="836">
        <v>1</v>
      </c>
      <c r="P58" s="835">
        <v>156.66</v>
      </c>
      <c r="Q58" s="837">
        <v>1</v>
      </c>
      <c r="R58" s="832">
        <v>2</v>
      </c>
      <c r="S58" s="837">
        <v>1</v>
      </c>
      <c r="T58" s="836">
        <v>1</v>
      </c>
      <c r="U58" s="838">
        <v>1</v>
      </c>
    </row>
    <row r="59" spans="1:21" ht="14.4" customHeight="1" x14ac:dyDescent="0.3">
      <c r="A59" s="831">
        <v>12</v>
      </c>
      <c r="B59" s="832" t="s">
        <v>1362</v>
      </c>
      <c r="C59" s="832" t="s">
        <v>1366</v>
      </c>
      <c r="D59" s="833" t="s">
        <v>2952</v>
      </c>
      <c r="E59" s="834" t="s">
        <v>1384</v>
      </c>
      <c r="F59" s="832" t="s">
        <v>1363</v>
      </c>
      <c r="G59" s="832" t="s">
        <v>1469</v>
      </c>
      <c r="H59" s="832" t="s">
        <v>622</v>
      </c>
      <c r="I59" s="832" t="s">
        <v>1280</v>
      </c>
      <c r="J59" s="832" t="s">
        <v>1281</v>
      </c>
      <c r="K59" s="832" t="s">
        <v>1282</v>
      </c>
      <c r="L59" s="835">
        <v>0</v>
      </c>
      <c r="M59" s="835">
        <v>0</v>
      </c>
      <c r="N59" s="832">
        <v>2</v>
      </c>
      <c r="O59" s="836">
        <v>2</v>
      </c>
      <c r="P59" s="835">
        <v>0</v>
      </c>
      <c r="Q59" s="837"/>
      <c r="R59" s="832">
        <v>1</v>
      </c>
      <c r="S59" s="837">
        <v>0.5</v>
      </c>
      <c r="T59" s="836">
        <v>1</v>
      </c>
      <c r="U59" s="838">
        <v>0.5</v>
      </c>
    </row>
    <row r="60" spans="1:21" ht="14.4" customHeight="1" x14ac:dyDescent="0.3">
      <c r="A60" s="831">
        <v>12</v>
      </c>
      <c r="B60" s="832" t="s">
        <v>1362</v>
      </c>
      <c r="C60" s="832" t="s">
        <v>1366</v>
      </c>
      <c r="D60" s="833" t="s">
        <v>2952</v>
      </c>
      <c r="E60" s="834" t="s">
        <v>1384</v>
      </c>
      <c r="F60" s="832" t="s">
        <v>1363</v>
      </c>
      <c r="G60" s="832" t="s">
        <v>1412</v>
      </c>
      <c r="H60" s="832" t="s">
        <v>578</v>
      </c>
      <c r="I60" s="832" t="s">
        <v>1474</v>
      </c>
      <c r="J60" s="832" t="s">
        <v>950</v>
      </c>
      <c r="K60" s="832" t="s">
        <v>1414</v>
      </c>
      <c r="L60" s="835">
        <v>154.36000000000001</v>
      </c>
      <c r="M60" s="835">
        <v>154.36000000000001</v>
      </c>
      <c r="N60" s="832">
        <v>1</v>
      </c>
      <c r="O60" s="836">
        <v>1</v>
      </c>
      <c r="P60" s="835">
        <v>154.36000000000001</v>
      </c>
      <c r="Q60" s="837">
        <v>1</v>
      </c>
      <c r="R60" s="832">
        <v>1</v>
      </c>
      <c r="S60" s="837">
        <v>1</v>
      </c>
      <c r="T60" s="836">
        <v>1</v>
      </c>
      <c r="U60" s="838">
        <v>1</v>
      </c>
    </row>
    <row r="61" spans="1:21" ht="14.4" customHeight="1" x14ac:dyDescent="0.3">
      <c r="A61" s="831">
        <v>12</v>
      </c>
      <c r="B61" s="832" t="s">
        <v>1362</v>
      </c>
      <c r="C61" s="832" t="s">
        <v>1366</v>
      </c>
      <c r="D61" s="833" t="s">
        <v>2952</v>
      </c>
      <c r="E61" s="834" t="s">
        <v>1384</v>
      </c>
      <c r="F61" s="832" t="s">
        <v>1365</v>
      </c>
      <c r="G61" s="832" t="s">
        <v>1416</v>
      </c>
      <c r="H61" s="832" t="s">
        <v>578</v>
      </c>
      <c r="I61" s="832" t="s">
        <v>1426</v>
      </c>
      <c r="J61" s="832" t="s">
        <v>1427</v>
      </c>
      <c r="K61" s="832" t="s">
        <v>1428</v>
      </c>
      <c r="L61" s="835">
        <v>190</v>
      </c>
      <c r="M61" s="835">
        <v>1520</v>
      </c>
      <c r="N61" s="832">
        <v>8</v>
      </c>
      <c r="O61" s="836">
        <v>4</v>
      </c>
      <c r="P61" s="835">
        <v>1520</v>
      </c>
      <c r="Q61" s="837">
        <v>1</v>
      </c>
      <c r="R61" s="832">
        <v>8</v>
      </c>
      <c r="S61" s="837">
        <v>1</v>
      </c>
      <c r="T61" s="836">
        <v>4</v>
      </c>
      <c r="U61" s="838">
        <v>1</v>
      </c>
    </row>
    <row r="62" spans="1:21" ht="14.4" customHeight="1" x14ac:dyDescent="0.3">
      <c r="A62" s="831">
        <v>12</v>
      </c>
      <c r="B62" s="832" t="s">
        <v>1362</v>
      </c>
      <c r="C62" s="832" t="s">
        <v>1366</v>
      </c>
      <c r="D62" s="833" t="s">
        <v>2952</v>
      </c>
      <c r="E62" s="834" t="s">
        <v>1385</v>
      </c>
      <c r="F62" s="832" t="s">
        <v>1363</v>
      </c>
      <c r="G62" s="832" t="s">
        <v>1437</v>
      </c>
      <c r="H62" s="832" t="s">
        <v>622</v>
      </c>
      <c r="I62" s="832" t="s">
        <v>1231</v>
      </c>
      <c r="J62" s="832" t="s">
        <v>1229</v>
      </c>
      <c r="K62" s="832" t="s">
        <v>1232</v>
      </c>
      <c r="L62" s="835">
        <v>170.52</v>
      </c>
      <c r="M62" s="835">
        <v>341.04</v>
      </c>
      <c r="N62" s="832">
        <v>2</v>
      </c>
      <c r="O62" s="836">
        <v>1</v>
      </c>
      <c r="P62" s="835">
        <v>341.04</v>
      </c>
      <c r="Q62" s="837">
        <v>1</v>
      </c>
      <c r="R62" s="832">
        <v>2</v>
      </c>
      <c r="S62" s="837">
        <v>1</v>
      </c>
      <c r="T62" s="836">
        <v>1</v>
      </c>
      <c r="U62" s="838">
        <v>1</v>
      </c>
    </row>
    <row r="63" spans="1:21" ht="14.4" customHeight="1" x14ac:dyDescent="0.3">
      <c r="A63" s="831">
        <v>12</v>
      </c>
      <c r="B63" s="832" t="s">
        <v>1362</v>
      </c>
      <c r="C63" s="832" t="s">
        <v>1366</v>
      </c>
      <c r="D63" s="833" t="s">
        <v>2952</v>
      </c>
      <c r="E63" s="834" t="s">
        <v>1385</v>
      </c>
      <c r="F63" s="832" t="s">
        <v>1363</v>
      </c>
      <c r="G63" s="832" t="s">
        <v>1508</v>
      </c>
      <c r="H63" s="832" t="s">
        <v>578</v>
      </c>
      <c r="I63" s="832" t="s">
        <v>1509</v>
      </c>
      <c r="J63" s="832" t="s">
        <v>1510</v>
      </c>
      <c r="K63" s="832" t="s">
        <v>1511</v>
      </c>
      <c r="L63" s="835">
        <v>58.86</v>
      </c>
      <c r="M63" s="835">
        <v>58.86</v>
      </c>
      <c r="N63" s="832">
        <v>1</v>
      </c>
      <c r="O63" s="836">
        <v>0.5</v>
      </c>
      <c r="P63" s="835">
        <v>58.86</v>
      </c>
      <c r="Q63" s="837">
        <v>1</v>
      </c>
      <c r="R63" s="832">
        <v>1</v>
      </c>
      <c r="S63" s="837">
        <v>1</v>
      </c>
      <c r="T63" s="836">
        <v>0.5</v>
      </c>
      <c r="U63" s="838">
        <v>1</v>
      </c>
    </row>
    <row r="64" spans="1:21" ht="14.4" customHeight="1" x14ac:dyDescent="0.3">
      <c r="A64" s="831">
        <v>12</v>
      </c>
      <c r="B64" s="832" t="s">
        <v>1362</v>
      </c>
      <c r="C64" s="832" t="s">
        <v>1366</v>
      </c>
      <c r="D64" s="833" t="s">
        <v>2952</v>
      </c>
      <c r="E64" s="834" t="s">
        <v>1385</v>
      </c>
      <c r="F64" s="832" t="s">
        <v>1363</v>
      </c>
      <c r="G64" s="832" t="s">
        <v>1512</v>
      </c>
      <c r="H64" s="832" t="s">
        <v>578</v>
      </c>
      <c r="I64" s="832" t="s">
        <v>1513</v>
      </c>
      <c r="J64" s="832" t="s">
        <v>1514</v>
      </c>
      <c r="K64" s="832" t="s">
        <v>1515</v>
      </c>
      <c r="L64" s="835">
        <v>69.59</v>
      </c>
      <c r="M64" s="835">
        <v>69.59</v>
      </c>
      <c r="N64" s="832">
        <v>1</v>
      </c>
      <c r="O64" s="836">
        <v>0.5</v>
      </c>
      <c r="P64" s="835">
        <v>69.59</v>
      </c>
      <c r="Q64" s="837">
        <v>1</v>
      </c>
      <c r="R64" s="832">
        <v>1</v>
      </c>
      <c r="S64" s="837">
        <v>1</v>
      </c>
      <c r="T64" s="836">
        <v>0.5</v>
      </c>
      <c r="U64" s="838">
        <v>1</v>
      </c>
    </row>
    <row r="65" spans="1:21" ht="14.4" customHeight="1" x14ac:dyDescent="0.3">
      <c r="A65" s="831">
        <v>12</v>
      </c>
      <c r="B65" s="832" t="s">
        <v>1362</v>
      </c>
      <c r="C65" s="832" t="s">
        <v>1366</v>
      </c>
      <c r="D65" s="833" t="s">
        <v>2952</v>
      </c>
      <c r="E65" s="834" t="s">
        <v>1385</v>
      </c>
      <c r="F65" s="832" t="s">
        <v>1363</v>
      </c>
      <c r="G65" s="832" t="s">
        <v>1420</v>
      </c>
      <c r="H65" s="832" t="s">
        <v>622</v>
      </c>
      <c r="I65" s="832" t="s">
        <v>1453</v>
      </c>
      <c r="J65" s="832" t="s">
        <v>1451</v>
      </c>
      <c r="K65" s="832" t="s">
        <v>1454</v>
      </c>
      <c r="L65" s="835">
        <v>490.89</v>
      </c>
      <c r="M65" s="835">
        <v>490.89</v>
      </c>
      <c r="N65" s="832">
        <v>1</v>
      </c>
      <c r="O65" s="836">
        <v>1</v>
      </c>
      <c r="P65" s="835">
        <v>490.89</v>
      </c>
      <c r="Q65" s="837">
        <v>1</v>
      </c>
      <c r="R65" s="832">
        <v>1</v>
      </c>
      <c r="S65" s="837">
        <v>1</v>
      </c>
      <c r="T65" s="836">
        <v>1</v>
      </c>
      <c r="U65" s="838">
        <v>1</v>
      </c>
    </row>
    <row r="66" spans="1:21" ht="14.4" customHeight="1" x14ac:dyDescent="0.3">
      <c r="A66" s="831">
        <v>12</v>
      </c>
      <c r="B66" s="832" t="s">
        <v>1362</v>
      </c>
      <c r="C66" s="832" t="s">
        <v>1366</v>
      </c>
      <c r="D66" s="833" t="s">
        <v>2952</v>
      </c>
      <c r="E66" s="834" t="s">
        <v>1385</v>
      </c>
      <c r="F66" s="832" t="s">
        <v>1363</v>
      </c>
      <c r="G66" s="832" t="s">
        <v>1420</v>
      </c>
      <c r="H66" s="832" t="s">
        <v>622</v>
      </c>
      <c r="I66" s="832" t="s">
        <v>1481</v>
      </c>
      <c r="J66" s="832" t="s">
        <v>712</v>
      </c>
      <c r="K66" s="832" t="s">
        <v>1145</v>
      </c>
      <c r="L66" s="835">
        <v>1847.49</v>
      </c>
      <c r="M66" s="835">
        <v>1847.49</v>
      </c>
      <c r="N66" s="832">
        <v>1</v>
      </c>
      <c r="O66" s="836">
        <v>1</v>
      </c>
      <c r="P66" s="835"/>
      <c r="Q66" s="837">
        <v>0</v>
      </c>
      <c r="R66" s="832"/>
      <c r="S66" s="837">
        <v>0</v>
      </c>
      <c r="T66" s="836"/>
      <c r="U66" s="838">
        <v>0</v>
      </c>
    </row>
    <row r="67" spans="1:21" ht="14.4" customHeight="1" x14ac:dyDescent="0.3">
      <c r="A67" s="831">
        <v>12</v>
      </c>
      <c r="B67" s="832" t="s">
        <v>1362</v>
      </c>
      <c r="C67" s="832" t="s">
        <v>1366</v>
      </c>
      <c r="D67" s="833" t="s">
        <v>2952</v>
      </c>
      <c r="E67" s="834" t="s">
        <v>1385</v>
      </c>
      <c r="F67" s="832" t="s">
        <v>1363</v>
      </c>
      <c r="G67" s="832" t="s">
        <v>1469</v>
      </c>
      <c r="H67" s="832" t="s">
        <v>622</v>
      </c>
      <c r="I67" s="832" t="s">
        <v>1280</v>
      </c>
      <c r="J67" s="832" t="s">
        <v>1281</v>
      </c>
      <c r="K67" s="832" t="s">
        <v>1282</v>
      </c>
      <c r="L67" s="835">
        <v>0</v>
      </c>
      <c r="M67" s="835">
        <v>0</v>
      </c>
      <c r="N67" s="832">
        <v>1</v>
      </c>
      <c r="O67" s="836">
        <v>1</v>
      </c>
      <c r="P67" s="835">
        <v>0</v>
      </c>
      <c r="Q67" s="837"/>
      <c r="R67" s="832">
        <v>1</v>
      </c>
      <c r="S67" s="837">
        <v>1</v>
      </c>
      <c r="T67" s="836">
        <v>1</v>
      </c>
      <c r="U67" s="838">
        <v>1</v>
      </c>
    </row>
    <row r="68" spans="1:21" ht="14.4" customHeight="1" x14ac:dyDescent="0.3">
      <c r="A68" s="831">
        <v>12</v>
      </c>
      <c r="B68" s="832" t="s">
        <v>1362</v>
      </c>
      <c r="C68" s="832" t="s">
        <v>1366</v>
      </c>
      <c r="D68" s="833" t="s">
        <v>2952</v>
      </c>
      <c r="E68" s="834" t="s">
        <v>1385</v>
      </c>
      <c r="F68" s="832" t="s">
        <v>1363</v>
      </c>
      <c r="G68" s="832" t="s">
        <v>1516</v>
      </c>
      <c r="H68" s="832" t="s">
        <v>622</v>
      </c>
      <c r="I68" s="832" t="s">
        <v>1517</v>
      </c>
      <c r="J68" s="832" t="s">
        <v>1518</v>
      </c>
      <c r="K68" s="832" t="s">
        <v>1519</v>
      </c>
      <c r="L68" s="835">
        <v>3086.53</v>
      </c>
      <c r="M68" s="835">
        <v>3086.53</v>
      </c>
      <c r="N68" s="832">
        <v>1</v>
      </c>
      <c r="O68" s="836">
        <v>1</v>
      </c>
      <c r="P68" s="835"/>
      <c r="Q68" s="837">
        <v>0</v>
      </c>
      <c r="R68" s="832"/>
      <c r="S68" s="837">
        <v>0</v>
      </c>
      <c r="T68" s="836"/>
      <c r="U68" s="838">
        <v>0</v>
      </c>
    </row>
    <row r="69" spans="1:21" ht="14.4" customHeight="1" x14ac:dyDescent="0.3">
      <c r="A69" s="831">
        <v>12</v>
      </c>
      <c r="B69" s="832" t="s">
        <v>1362</v>
      </c>
      <c r="C69" s="832" t="s">
        <v>1366</v>
      </c>
      <c r="D69" s="833" t="s">
        <v>2952</v>
      </c>
      <c r="E69" s="834" t="s">
        <v>1385</v>
      </c>
      <c r="F69" s="832" t="s">
        <v>1363</v>
      </c>
      <c r="G69" s="832" t="s">
        <v>1520</v>
      </c>
      <c r="H69" s="832" t="s">
        <v>622</v>
      </c>
      <c r="I69" s="832" t="s">
        <v>1521</v>
      </c>
      <c r="J69" s="832" t="s">
        <v>1522</v>
      </c>
      <c r="K69" s="832" t="s">
        <v>1523</v>
      </c>
      <c r="L69" s="835">
        <v>100.1</v>
      </c>
      <c r="M69" s="835">
        <v>100.1</v>
      </c>
      <c r="N69" s="832">
        <v>1</v>
      </c>
      <c r="O69" s="836">
        <v>1</v>
      </c>
      <c r="P69" s="835">
        <v>100.1</v>
      </c>
      <c r="Q69" s="837">
        <v>1</v>
      </c>
      <c r="R69" s="832">
        <v>1</v>
      </c>
      <c r="S69" s="837">
        <v>1</v>
      </c>
      <c r="T69" s="836">
        <v>1</v>
      </c>
      <c r="U69" s="838">
        <v>1</v>
      </c>
    </row>
    <row r="70" spans="1:21" ht="14.4" customHeight="1" x14ac:dyDescent="0.3">
      <c r="A70" s="831">
        <v>12</v>
      </c>
      <c r="B70" s="832" t="s">
        <v>1362</v>
      </c>
      <c r="C70" s="832" t="s">
        <v>1366</v>
      </c>
      <c r="D70" s="833" t="s">
        <v>2952</v>
      </c>
      <c r="E70" s="834" t="s">
        <v>1385</v>
      </c>
      <c r="F70" s="832" t="s">
        <v>1363</v>
      </c>
      <c r="G70" s="832" t="s">
        <v>1412</v>
      </c>
      <c r="H70" s="832" t="s">
        <v>622</v>
      </c>
      <c r="I70" s="832" t="s">
        <v>1425</v>
      </c>
      <c r="J70" s="832" t="s">
        <v>950</v>
      </c>
      <c r="K70" s="832" t="s">
        <v>1414</v>
      </c>
      <c r="L70" s="835">
        <v>154.36000000000001</v>
      </c>
      <c r="M70" s="835">
        <v>308.72000000000003</v>
      </c>
      <c r="N70" s="832">
        <v>2</v>
      </c>
      <c r="O70" s="836">
        <v>2</v>
      </c>
      <c r="P70" s="835">
        <v>154.36000000000001</v>
      </c>
      <c r="Q70" s="837">
        <v>0.5</v>
      </c>
      <c r="R70" s="832">
        <v>1</v>
      </c>
      <c r="S70" s="837">
        <v>0.5</v>
      </c>
      <c r="T70" s="836">
        <v>1</v>
      </c>
      <c r="U70" s="838">
        <v>0.5</v>
      </c>
    </row>
    <row r="71" spans="1:21" ht="14.4" customHeight="1" x14ac:dyDescent="0.3">
      <c r="A71" s="831">
        <v>12</v>
      </c>
      <c r="B71" s="832" t="s">
        <v>1362</v>
      </c>
      <c r="C71" s="832" t="s">
        <v>1366</v>
      </c>
      <c r="D71" s="833" t="s">
        <v>2952</v>
      </c>
      <c r="E71" s="834" t="s">
        <v>1385</v>
      </c>
      <c r="F71" s="832" t="s">
        <v>1363</v>
      </c>
      <c r="G71" s="832" t="s">
        <v>1412</v>
      </c>
      <c r="H71" s="832" t="s">
        <v>578</v>
      </c>
      <c r="I71" s="832" t="s">
        <v>1488</v>
      </c>
      <c r="J71" s="832" t="s">
        <v>950</v>
      </c>
      <c r="K71" s="832" t="s">
        <v>1219</v>
      </c>
      <c r="L71" s="835">
        <v>225.06</v>
      </c>
      <c r="M71" s="835">
        <v>450.12</v>
      </c>
      <c r="N71" s="832">
        <v>2</v>
      </c>
      <c r="O71" s="836">
        <v>1</v>
      </c>
      <c r="P71" s="835">
        <v>450.12</v>
      </c>
      <c r="Q71" s="837">
        <v>1</v>
      </c>
      <c r="R71" s="832">
        <v>2</v>
      </c>
      <c r="S71" s="837">
        <v>1</v>
      </c>
      <c r="T71" s="836">
        <v>1</v>
      </c>
      <c r="U71" s="838">
        <v>1</v>
      </c>
    </row>
    <row r="72" spans="1:21" ht="14.4" customHeight="1" x14ac:dyDescent="0.3">
      <c r="A72" s="831">
        <v>12</v>
      </c>
      <c r="B72" s="832" t="s">
        <v>1362</v>
      </c>
      <c r="C72" s="832" t="s">
        <v>1366</v>
      </c>
      <c r="D72" s="833" t="s">
        <v>2952</v>
      </c>
      <c r="E72" s="834" t="s">
        <v>1385</v>
      </c>
      <c r="F72" s="832" t="s">
        <v>1364</v>
      </c>
      <c r="G72" s="832" t="s">
        <v>1475</v>
      </c>
      <c r="H72" s="832" t="s">
        <v>578</v>
      </c>
      <c r="I72" s="832" t="s">
        <v>1524</v>
      </c>
      <c r="J72" s="832" t="s">
        <v>1383</v>
      </c>
      <c r="K72" s="832"/>
      <c r="L72" s="835">
        <v>0</v>
      </c>
      <c r="M72" s="835">
        <v>0</v>
      </c>
      <c r="N72" s="832">
        <v>1</v>
      </c>
      <c r="O72" s="836">
        <v>1</v>
      </c>
      <c r="P72" s="835">
        <v>0</v>
      </c>
      <c r="Q72" s="837"/>
      <c r="R72" s="832">
        <v>1</v>
      </c>
      <c r="S72" s="837">
        <v>1</v>
      </c>
      <c r="T72" s="836">
        <v>1</v>
      </c>
      <c r="U72" s="838">
        <v>1</v>
      </c>
    </row>
    <row r="73" spans="1:21" ht="14.4" customHeight="1" x14ac:dyDescent="0.3">
      <c r="A73" s="831">
        <v>12</v>
      </c>
      <c r="B73" s="832" t="s">
        <v>1362</v>
      </c>
      <c r="C73" s="832" t="s">
        <v>1366</v>
      </c>
      <c r="D73" s="833" t="s">
        <v>2952</v>
      </c>
      <c r="E73" s="834" t="s">
        <v>1385</v>
      </c>
      <c r="F73" s="832" t="s">
        <v>1365</v>
      </c>
      <c r="G73" s="832" t="s">
        <v>1525</v>
      </c>
      <c r="H73" s="832" t="s">
        <v>578</v>
      </c>
      <c r="I73" s="832" t="s">
        <v>1526</v>
      </c>
      <c r="J73" s="832" t="s">
        <v>1527</v>
      </c>
      <c r="K73" s="832" t="s">
        <v>1528</v>
      </c>
      <c r="L73" s="835">
        <v>100</v>
      </c>
      <c r="M73" s="835">
        <v>300</v>
      </c>
      <c r="N73" s="832">
        <v>3</v>
      </c>
      <c r="O73" s="836">
        <v>1</v>
      </c>
      <c r="P73" s="835">
        <v>300</v>
      </c>
      <c r="Q73" s="837">
        <v>1</v>
      </c>
      <c r="R73" s="832">
        <v>3</v>
      </c>
      <c r="S73" s="837">
        <v>1</v>
      </c>
      <c r="T73" s="836">
        <v>1</v>
      </c>
      <c r="U73" s="838">
        <v>1</v>
      </c>
    </row>
    <row r="74" spans="1:21" ht="14.4" customHeight="1" x14ac:dyDescent="0.3">
      <c r="A74" s="831">
        <v>12</v>
      </c>
      <c r="B74" s="832" t="s">
        <v>1362</v>
      </c>
      <c r="C74" s="832" t="s">
        <v>1366</v>
      </c>
      <c r="D74" s="833" t="s">
        <v>2952</v>
      </c>
      <c r="E74" s="834" t="s">
        <v>1385</v>
      </c>
      <c r="F74" s="832" t="s">
        <v>1365</v>
      </c>
      <c r="G74" s="832" t="s">
        <v>1416</v>
      </c>
      <c r="H74" s="832" t="s">
        <v>578</v>
      </c>
      <c r="I74" s="832" t="s">
        <v>1426</v>
      </c>
      <c r="J74" s="832" t="s">
        <v>1427</v>
      </c>
      <c r="K74" s="832" t="s">
        <v>1428</v>
      </c>
      <c r="L74" s="835">
        <v>190</v>
      </c>
      <c r="M74" s="835">
        <v>5510</v>
      </c>
      <c r="N74" s="832">
        <v>29</v>
      </c>
      <c r="O74" s="836">
        <v>15</v>
      </c>
      <c r="P74" s="835">
        <v>4940</v>
      </c>
      <c r="Q74" s="837">
        <v>0.89655172413793105</v>
      </c>
      <c r="R74" s="832">
        <v>26</v>
      </c>
      <c r="S74" s="837">
        <v>0.89655172413793105</v>
      </c>
      <c r="T74" s="836">
        <v>13</v>
      </c>
      <c r="U74" s="838">
        <v>0.8666666666666667</v>
      </c>
    </row>
    <row r="75" spans="1:21" ht="14.4" customHeight="1" x14ac:dyDescent="0.3">
      <c r="A75" s="831">
        <v>12</v>
      </c>
      <c r="B75" s="832" t="s">
        <v>1362</v>
      </c>
      <c r="C75" s="832" t="s">
        <v>1366</v>
      </c>
      <c r="D75" s="833" t="s">
        <v>2952</v>
      </c>
      <c r="E75" s="834" t="s">
        <v>1386</v>
      </c>
      <c r="F75" s="832" t="s">
        <v>1363</v>
      </c>
      <c r="G75" s="832" t="s">
        <v>1437</v>
      </c>
      <c r="H75" s="832" t="s">
        <v>622</v>
      </c>
      <c r="I75" s="832" t="s">
        <v>1231</v>
      </c>
      <c r="J75" s="832" t="s">
        <v>1229</v>
      </c>
      <c r="K75" s="832" t="s">
        <v>1232</v>
      </c>
      <c r="L75" s="835">
        <v>170.52</v>
      </c>
      <c r="M75" s="835">
        <v>170.52</v>
      </c>
      <c r="N75" s="832">
        <v>1</v>
      </c>
      <c r="O75" s="836">
        <v>1</v>
      </c>
      <c r="P75" s="835">
        <v>170.52</v>
      </c>
      <c r="Q75" s="837">
        <v>1</v>
      </c>
      <c r="R75" s="832">
        <v>1</v>
      </c>
      <c r="S75" s="837">
        <v>1</v>
      </c>
      <c r="T75" s="836">
        <v>1</v>
      </c>
      <c r="U75" s="838">
        <v>1</v>
      </c>
    </row>
    <row r="76" spans="1:21" ht="14.4" customHeight="1" x14ac:dyDescent="0.3">
      <c r="A76" s="831">
        <v>12</v>
      </c>
      <c r="B76" s="832" t="s">
        <v>1362</v>
      </c>
      <c r="C76" s="832" t="s">
        <v>1366</v>
      </c>
      <c r="D76" s="833" t="s">
        <v>2952</v>
      </c>
      <c r="E76" s="834" t="s">
        <v>1386</v>
      </c>
      <c r="F76" s="832" t="s">
        <v>1363</v>
      </c>
      <c r="G76" s="832" t="s">
        <v>1529</v>
      </c>
      <c r="H76" s="832" t="s">
        <v>578</v>
      </c>
      <c r="I76" s="832" t="s">
        <v>1530</v>
      </c>
      <c r="J76" s="832" t="s">
        <v>1531</v>
      </c>
      <c r="K76" s="832" t="s">
        <v>1232</v>
      </c>
      <c r="L76" s="835">
        <v>78.33</v>
      </c>
      <c r="M76" s="835">
        <v>78.33</v>
      </c>
      <c r="N76" s="832">
        <v>1</v>
      </c>
      <c r="O76" s="836">
        <v>0.5</v>
      </c>
      <c r="P76" s="835">
        <v>78.33</v>
      </c>
      <c r="Q76" s="837">
        <v>1</v>
      </c>
      <c r="R76" s="832">
        <v>1</v>
      </c>
      <c r="S76" s="837">
        <v>1</v>
      </c>
      <c r="T76" s="836">
        <v>0.5</v>
      </c>
      <c r="U76" s="838">
        <v>1</v>
      </c>
    </row>
    <row r="77" spans="1:21" ht="14.4" customHeight="1" x14ac:dyDescent="0.3">
      <c r="A77" s="831">
        <v>12</v>
      </c>
      <c r="B77" s="832" t="s">
        <v>1362</v>
      </c>
      <c r="C77" s="832" t="s">
        <v>1366</v>
      </c>
      <c r="D77" s="833" t="s">
        <v>2952</v>
      </c>
      <c r="E77" s="834" t="s">
        <v>1386</v>
      </c>
      <c r="F77" s="832" t="s">
        <v>1363</v>
      </c>
      <c r="G77" s="832" t="s">
        <v>1532</v>
      </c>
      <c r="H77" s="832" t="s">
        <v>578</v>
      </c>
      <c r="I77" s="832" t="s">
        <v>1533</v>
      </c>
      <c r="J77" s="832" t="s">
        <v>686</v>
      </c>
      <c r="K77" s="832" t="s">
        <v>1306</v>
      </c>
      <c r="L77" s="835">
        <v>48.42</v>
      </c>
      <c r="M77" s="835">
        <v>48.42</v>
      </c>
      <c r="N77" s="832">
        <v>1</v>
      </c>
      <c r="O77" s="836">
        <v>1</v>
      </c>
      <c r="P77" s="835">
        <v>48.42</v>
      </c>
      <c r="Q77" s="837">
        <v>1</v>
      </c>
      <c r="R77" s="832">
        <v>1</v>
      </c>
      <c r="S77" s="837">
        <v>1</v>
      </c>
      <c r="T77" s="836">
        <v>1</v>
      </c>
      <c r="U77" s="838">
        <v>1</v>
      </c>
    </row>
    <row r="78" spans="1:21" ht="14.4" customHeight="1" x14ac:dyDescent="0.3">
      <c r="A78" s="831">
        <v>12</v>
      </c>
      <c r="B78" s="832" t="s">
        <v>1362</v>
      </c>
      <c r="C78" s="832" t="s">
        <v>1366</v>
      </c>
      <c r="D78" s="833" t="s">
        <v>2952</v>
      </c>
      <c r="E78" s="834" t="s">
        <v>1386</v>
      </c>
      <c r="F78" s="832" t="s">
        <v>1363</v>
      </c>
      <c r="G78" s="832" t="s">
        <v>1420</v>
      </c>
      <c r="H78" s="832" t="s">
        <v>622</v>
      </c>
      <c r="I78" s="832" t="s">
        <v>1450</v>
      </c>
      <c r="J78" s="832" t="s">
        <v>1451</v>
      </c>
      <c r="K78" s="832" t="s">
        <v>1452</v>
      </c>
      <c r="L78" s="835">
        <v>368.16</v>
      </c>
      <c r="M78" s="835">
        <v>368.16</v>
      </c>
      <c r="N78" s="832">
        <v>1</v>
      </c>
      <c r="O78" s="836">
        <v>1</v>
      </c>
      <c r="P78" s="835"/>
      <c r="Q78" s="837">
        <v>0</v>
      </c>
      <c r="R78" s="832"/>
      <c r="S78" s="837">
        <v>0</v>
      </c>
      <c r="T78" s="836"/>
      <c r="U78" s="838">
        <v>0</v>
      </c>
    </row>
    <row r="79" spans="1:21" ht="14.4" customHeight="1" x14ac:dyDescent="0.3">
      <c r="A79" s="831">
        <v>12</v>
      </c>
      <c r="B79" s="832" t="s">
        <v>1362</v>
      </c>
      <c r="C79" s="832" t="s">
        <v>1366</v>
      </c>
      <c r="D79" s="833" t="s">
        <v>2952</v>
      </c>
      <c r="E79" s="834" t="s">
        <v>1386</v>
      </c>
      <c r="F79" s="832" t="s">
        <v>1363</v>
      </c>
      <c r="G79" s="832" t="s">
        <v>1420</v>
      </c>
      <c r="H79" s="832" t="s">
        <v>622</v>
      </c>
      <c r="I79" s="832" t="s">
        <v>1534</v>
      </c>
      <c r="J79" s="832" t="s">
        <v>1451</v>
      </c>
      <c r="K79" s="832" t="s">
        <v>1535</v>
      </c>
      <c r="L79" s="835">
        <v>147.26</v>
      </c>
      <c r="M79" s="835">
        <v>294.52</v>
      </c>
      <c r="N79" s="832">
        <v>2</v>
      </c>
      <c r="O79" s="836">
        <v>0.5</v>
      </c>
      <c r="P79" s="835">
        <v>294.52</v>
      </c>
      <c r="Q79" s="837">
        <v>1</v>
      </c>
      <c r="R79" s="832">
        <v>2</v>
      </c>
      <c r="S79" s="837">
        <v>1</v>
      </c>
      <c r="T79" s="836">
        <v>0.5</v>
      </c>
      <c r="U79" s="838">
        <v>1</v>
      </c>
    </row>
    <row r="80" spans="1:21" ht="14.4" customHeight="1" x14ac:dyDescent="0.3">
      <c r="A80" s="831">
        <v>12</v>
      </c>
      <c r="B80" s="832" t="s">
        <v>1362</v>
      </c>
      <c r="C80" s="832" t="s">
        <v>1366</v>
      </c>
      <c r="D80" s="833" t="s">
        <v>2952</v>
      </c>
      <c r="E80" s="834" t="s">
        <v>1386</v>
      </c>
      <c r="F80" s="832" t="s">
        <v>1363</v>
      </c>
      <c r="G80" s="832" t="s">
        <v>1420</v>
      </c>
      <c r="H80" s="832" t="s">
        <v>622</v>
      </c>
      <c r="I80" s="832" t="s">
        <v>1455</v>
      </c>
      <c r="J80" s="832" t="s">
        <v>1451</v>
      </c>
      <c r="K80" s="832" t="s">
        <v>1456</v>
      </c>
      <c r="L80" s="835">
        <v>736.33</v>
      </c>
      <c r="M80" s="835">
        <v>736.33</v>
      </c>
      <c r="N80" s="832">
        <v>1</v>
      </c>
      <c r="O80" s="836">
        <v>1</v>
      </c>
      <c r="P80" s="835">
        <v>736.33</v>
      </c>
      <c r="Q80" s="837">
        <v>1</v>
      </c>
      <c r="R80" s="832">
        <v>1</v>
      </c>
      <c r="S80" s="837">
        <v>1</v>
      </c>
      <c r="T80" s="836">
        <v>1</v>
      </c>
      <c r="U80" s="838">
        <v>1</v>
      </c>
    </row>
    <row r="81" spans="1:21" ht="14.4" customHeight="1" x14ac:dyDescent="0.3">
      <c r="A81" s="831">
        <v>12</v>
      </c>
      <c r="B81" s="832" t="s">
        <v>1362</v>
      </c>
      <c r="C81" s="832" t="s">
        <v>1366</v>
      </c>
      <c r="D81" s="833" t="s">
        <v>2952</v>
      </c>
      <c r="E81" s="834" t="s">
        <v>1386</v>
      </c>
      <c r="F81" s="832" t="s">
        <v>1363</v>
      </c>
      <c r="G81" s="832" t="s">
        <v>1420</v>
      </c>
      <c r="H81" s="832" t="s">
        <v>622</v>
      </c>
      <c r="I81" s="832" t="s">
        <v>1536</v>
      </c>
      <c r="J81" s="832" t="s">
        <v>1451</v>
      </c>
      <c r="K81" s="832" t="s">
        <v>1537</v>
      </c>
      <c r="L81" s="835">
        <v>923.74</v>
      </c>
      <c r="M81" s="835">
        <v>923.74</v>
      </c>
      <c r="N81" s="832">
        <v>1</v>
      </c>
      <c r="O81" s="836">
        <v>1</v>
      </c>
      <c r="P81" s="835">
        <v>923.74</v>
      </c>
      <c r="Q81" s="837">
        <v>1</v>
      </c>
      <c r="R81" s="832">
        <v>1</v>
      </c>
      <c r="S81" s="837">
        <v>1</v>
      </c>
      <c r="T81" s="836">
        <v>1</v>
      </c>
      <c r="U81" s="838">
        <v>1</v>
      </c>
    </row>
    <row r="82" spans="1:21" ht="14.4" customHeight="1" x14ac:dyDescent="0.3">
      <c r="A82" s="831">
        <v>12</v>
      </c>
      <c r="B82" s="832" t="s">
        <v>1362</v>
      </c>
      <c r="C82" s="832" t="s">
        <v>1366</v>
      </c>
      <c r="D82" s="833" t="s">
        <v>2952</v>
      </c>
      <c r="E82" s="834" t="s">
        <v>1386</v>
      </c>
      <c r="F82" s="832" t="s">
        <v>1363</v>
      </c>
      <c r="G82" s="832" t="s">
        <v>1458</v>
      </c>
      <c r="H82" s="832" t="s">
        <v>578</v>
      </c>
      <c r="I82" s="832" t="s">
        <v>1459</v>
      </c>
      <c r="J82" s="832" t="s">
        <v>618</v>
      </c>
      <c r="K82" s="832" t="s">
        <v>1460</v>
      </c>
      <c r="L82" s="835">
        <v>52.61</v>
      </c>
      <c r="M82" s="835">
        <v>52.61</v>
      </c>
      <c r="N82" s="832">
        <v>1</v>
      </c>
      <c r="O82" s="836">
        <v>1</v>
      </c>
      <c r="P82" s="835"/>
      <c r="Q82" s="837">
        <v>0</v>
      </c>
      <c r="R82" s="832"/>
      <c r="S82" s="837">
        <v>0</v>
      </c>
      <c r="T82" s="836"/>
      <c r="U82" s="838">
        <v>0</v>
      </c>
    </row>
    <row r="83" spans="1:21" ht="14.4" customHeight="1" x14ac:dyDescent="0.3">
      <c r="A83" s="831">
        <v>12</v>
      </c>
      <c r="B83" s="832" t="s">
        <v>1362</v>
      </c>
      <c r="C83" s="832" t="s">
        <v>1366</v>
      </c>
      <c r="D83" s="833" t="s">
        <v>2952</v>
      </c>
      <c r="E83" s="834" t="s">
        <v>1386</v>
      </c>
      <c r="F83" s="832" t="s">
        <v>1363</v>
      </c>
      <c r="G83" s="832" t="s">
        <v>1538</v>
      </c>
      <c r="H83" s="832" t="s">
        <v>578</v>
      </c>
      <c r="I83" s="832" t="s">
        <v>1539</v>
      </c>
      <c r="J83" s="832" t="s">
        <v>859</v>
      </c>
      <c r="K83" s="832" t="s">
        <v>1540</v>
      </c>
      <c r="L83" s="835">
        <v>128.69999999999999</v>
      </c>
      <c r="M83" s="835">
        <v>128.69999999999999</v>
      </c>
      <c r="N83" s="832">
        <v>1</v>
      </c>
      <c r="O83" s="836">
        <v>1</v>
      </c>
      <c r="P83" s="835"/>
      <c r="Q83" s="837">
        <v>0</v>
      </c>
      <c r="R83" s="832"/>
      <c r="S83" s="837">
        <v>0</v>
      </c>
      <c r="T83" s="836"/>
      <c r="U83" s="838">
        <v>0</v>
      </c>
    </row>
    <row r="84" spans="1:21" ht="14.4" customHeight="1" x14ac:dyDescent="0.3">
      <c r="A84" s="831">
        <v>12</v>
      </c>
      <c r="B84" s="832" t="s">
        <v>1362</v>
      </c>
      <c r="C84" s="832" t="s">
        <v>1366</v>
      </c>
      <c r="D84" s="833" t="s">
        <v>2952</v>
      </c>
      <c r="E84" s="834" t="s">
        <v>1386</v>
      </c>
      <c r="F84" s="832" t="s">
        <v>1363</v>
      </c>
      <c r="G84" s="832" t="s">
        <v>1470</v>
      </c>
      <c r="H84" s="832" t="s">
        <v>578</v>
      </c>
      <c r="I84" s="832" t="s">
        <v>1482</v>
      </c>
      <c r="J84" s="832" t="s">
        <v>1472</v>
      </c>
      <c r="K84" s="832" t="s">
        <v>1483</v>
      </c>
      <c r="L84" s="835">
        <v>42.54</v>
      </c>
      <c r="M84" s="835">
        <v>42.54</v>
      </c>
      <c r="N84" s="832">
        <v>1</v>
      </c>
      <c r="O84" s="836">
        <v>1</v>
      </c>
      <c r="P84" s="835">
        <v>42.54</v>
      </c>
      <c r="Q84" s="837">
        <v>1</v>
      </c>
      <c r="R84" s="832">
        <v>1</v>
      </c>
      <c r="S84" s="837">
        <v>1</v>
      </c>
      <c r="T84" s="836">
        <v>1</v>
      </c>
      <c r="U84" s="838">
        <v>1</v>
      </c>
    </row>
    <row r="85" spans="1:21" ht="14.4" customHeight="1" x14ac:dyDescent="0.3">
      <c r="A85" s="831">
        <v>12</v>
      </c>
      <c r="B85" s="832" t="s">
        <v>1362</v>
      </c>
      <c r="C85" s="832" t="s">
        <v>1366</v>
      </c>
      <c r="D85" s="833" t="s">
        <v>2952</v>
      </c>
      <c r="E85" s="834" t="s">
        <v>1386</v>
      </c>
      <c r="F85" s="832" t="s">
        <v>1363</v>
      </c>
      <c r="G85" s="832" t="s">
        <v>1412</v>
      </c>
      <c r="H85" s="832" t="s">
        <v>622</v>
      </c>
      <c r="I85" s="832" t="s">
        <v>1425</v>
      </c>
      <c r="J85" s="832" t="s">
        <v>950</v>
      </c>
      <c r="K85" s="832" t="s">
        <v>1414</v>
      </c>
      <c r="L85" s="835">
        <v>154.36000000000001</v>
      </c>
      <c r="M85" s="835">
        <v>308.72000000000003</v>
      </c>
      <c r="N85" s="832">
        <v>2</v>
      </c>
      <c r="O85" s="836">
        <v>2</v>
      </c>
      <c r="P85" s="835">
        <v>154.36000000000001</v>
      </c>
      <c r="Q85" s="837">
        <v>0.5</v>
      </c>
      <c r="R85" s="832">
        <v>1</v>
      </c>
      <c r="S85" s="837">
        <v>0.5</v>
      </c>
      <c r="T85" s="836">
        <v>1</v>
      </c>
      <c r="U85" s="838">
        <v>0.5</v>
      </c>
    </row>
    <row r="86" spans="1:21" ht="14.4" customHeight="1" x14ac:dyDescent="0.3">
      <c r="A86" s="831">
        <v>12</v>
      </c>
      <c r="B86" s="832" t="s">
        <v>1362</v>
      </c>
      <c r="C86" s="832" t="s">
        <v>1366</v>
      </c>
      <c r="D86" s="833" t="s">
        <v>2952</v>
      </c>
      <c r="E86" s="834" t="s">
        <v>1386</v>
      </c>
      <c r="F86" s="832" t="s">
        <v>1363</v>
      </c>
      <c r="G86" s="832" t="s">
        <v>1412</v>
      </c>
      <c r="H86" s="832" t="s">
        <v>622</v>
      </c>
      <c r="I86" s="832" t="s">
        <v>1220</v>
      </c>
      <c r="J86" s="832" t="s">
        <v>1221</v>
      </c>
      <c r="K86" s="832" t="s">
        <v>1222</v>
      </c>
      <c r="L86" s="835">
        <v>149.52000000000001</v>
      </c>
      <c r="M86" s="835">
        <v>299.04000000000002</v>
      </c>
      <c r="N86" s="832">
        <v>2</v>
      </c>
      <c r="O86" s="836">
        <v>2</v>
      </c>
      <c r="P86" s="835">
        <v>299.04000000000002</v>
      </c>
      <c r="Q86" s="837">
        <v>1</v>
      </c>
      <c r="R86" s="832">
        <v>2</v>
      </c>
      <c r="S86" s="837">
        <v>1</v>
      </c>
      <c r="T86" s="836">
        <v>2</v>
      </c>
      <c r="U86" s="838">
        <v>1</v>
      </c>
    </row>
    <row r="87" spans="1:21" ht="14.4" customHeight="1" x14ac:dyDescent="0.3">
      <c r="A87" s="831">
        <v>12</v>
      </c>
      <c r="B87" s="832" t="s">
        <v>1362</v>
      </c>
      <c r="C87" s="832" t="s">
        <v>1366</v>
      </c>
      <c r="D87" s="833" t="s">
        <v>2952</v>
      </c>
      <c r="E87" s="834" t="s">
        <v>1386</v>
      </c>
      <c r="F87" s="832" t="s">
        <v>1365</v>
      </c>
      <c r="G87" s="832" t="s">
        <v>1416</v>
      </c>
      <c r="H87" s="832" t="s">
        <v>578</v>
      </c>
      <c r="I87" s="832" t="s">
        <v>1426</v>
      </c>
      <c r="J87" s="832" t="s">
        <v>1427</v>
      </c>
      <c r="K87" s="832" t="s">
        <v>1428</v>
      </c>
      <c r="L87" s="835">
        <v>190</v>
      </c>
      <c r="M87" s="835">
        <v>2090</v>
      </c>
      <c r="N87" s="832">
        <v>11</v>
      </c>
      <c r="O87" s="836">
        <v>6</v>
      </c>
      <c r="P87" s="835">
        <v>2090</v>
      </c>
      <c r="Q87" s="837">
        <v>1</v>
      </c>
      <c r="R87" s="832">
        <v>11</v>
      </c>
      <c r="S87" s="837">
        <v>1</v>
      </c>
      <c r="T87" s="836">
        <v>6</v>
      </c>
      <c r="U87" s="838">
        <v>1</v>
      </c>
    </row>
    <row r="88" spans="1:21" ht="14.4" customHeight="1" x14ac:dyDescent="0.3">
      <c r="A88" s="831">
        <v>12</v>
      </c>
      <c r="B88" s="832" t="s">
        <v>1362</v>
      </c>
      <c r="C88" s="832" t="s">
        <v>1366</v>
      </c>
      <c r="D88" s="833" t="s">
        <v>2952</v>
      </c>
      <c r="E88" s="834" t="s">
        <v>1390</v>
      </c>
      <c r="F88" s="832" t="s">
        <v>1363</v>
      </c>
      <c r="G88" s="832" t="s">
        <v>1437</v>
      </c>
      <c r="H88" s="832" t="s">
        <v>578</v>
      </c>
      <c r="I88" s="832" t="s">
        <v>1477</v>
      </c>
      <c r="J88" s="832" t="s">
        <v>1439</v>
      </c>
      <c r="K88" s="832" t="s">
        <v>1232</v>
      </c>
      <c r="L88" s="835">
        <v>170.52</v>
      </c>
      <c r="M88" s="835">
        <v>170.52</v>
      </c>
      <c r="N88" s="832">
        <v>1</v>
      </c>
      <c r="O88" s="836">
        <v>1</v>
      </c>
      <c r="P88" s="835">
        <v>170.52</v>
      </c>
      <c r="Q88" s="837">
        <v>1</v>
      </c>
      <c r="R88" s="832">
        <v>1</v>
      </c>
      <c r="S88" s="837">
        <v>1</v>
      </c>
      <c r="T88" s="836">
        <v>1</v>
      </c>
      <c r="U88" s="838">
        <v>1</v>
      </c>
    </row>
    <row r="89" spans="1:21" ht="14.4" customHeight="1" x14ac:dyDescent="0.3">
      <c r="A89" s="831">
        <v>12</v>
      </c>
      <c r="B89" s="832" t="s">
        <v>1362</v>
      </c>
      <c r="C89" s="832" t="s">
        <v>1366</v>
      </c>
      <c r="D89" s="833" t="s">
        <v>2952</v>
      </c>
      <c r="E89" s="834" t="s">
        <v>1393</v>
      </c>
      <c r="F89" s="832" t="s">
        <v>1363</v>
      </c>
      <c r="G89" s="832" t="s">
        <v>1541</v>
      </c>
      <c r="H89" s="832" t="s">
        <v>578</v>
      </c>
      <c r="I89" s="832" t="s">
        <v>1542</v>
      </c>
      <c r="J89" s="832" t="s">
        <v>1543</v>
      </c>
      <c r="K89" s="832" t="s">
        <v>1268</v>
      </c>
      <c r="L89" s="835">
        <v>846.47</v>
      </c>
      <c r="M89" s="835">
        <v>846.47</v>
      </c>
      <c r="N89" s="832">
        <v>1</v>
      </c>
      <c r="O89" s="836">
        <v>1</v>
      </c>
      <c r="P89" s="835">
        <v>846.47</v>
      </c>
      <c r="Q89" s="837">
        <v>1</v>
      </c>
      <c r="R89" s="832">
        <v>1</v>
      </c>
      <c r="S89" s="837">
        <v>1</v>
      </c>
      <c r="T89" s="836">
        <v>1</v>
      </c>
      <c r="U89" s="838">
        <v>1</v>
      </c>
    </row>
    <row r="90" spans="1:21" ht="14.4" customHeight="1" x14ac:dyDescent="0.3">
      <c r="A90" s="831">
        <v>12</v>
      </c>
      <c r="B90" s="832" t="s">
        <v>1362</v>
      </c>
      <c r="C90" s="832" t="s">
        <v>1366</v>
      </c>
      <c r="D90" s="833" t="s">
        <v>2952</v>
      </c>
      <c r="E90" s="834" t="s">
        <v>1393</v>
      </c>
      <c r="F90" s="832" t="s">
        <v>1363</v>
      </c>
      <c r="G90" s="832" t="s">
        <v>1544</v>
      </c>
      <c r="H90" s="832" t="s">
        <v>578</v>
      </c>
      <c r="I90" s="832" t="s">
        <v>1545</v>
      </c>
      <c r="J90" s="832" t="s">
        <v>762</v>
      </c>
      <c r="K90" s="832" t="s">
        <v>1546</v>
      </c>
      <c r="L90" s="835">
        <v>75.05</v>
      </c>
      <c r="M90" s="835">
        <v>75.05</v>
      </c>
      <c r="N90" s="832">
        <v>1</v>
      </c>
      <c r="O90" s="836">
        <v>1</v>
      </c>
      <c r="P90" s="835"/>
      <c r="Q90" s="837">
        <v>0</v>
      </c>
      <c r="R90" s="832"/>
      <c r="S90" s="837">
        <v>0</v>
      </c>
      <c r="T90" s="836"/>
      <c r="U90" s="838">
        <v>0</v>
      </c>
    </row>
    <row r="91" spans="1:21" ht="14.4" customHeight="1" x14ac:dyDescent="0.3">
      <c r="A91" s="831">
        <v>12</v>
      </c>
      <c r="B91" s="832" t="s">
        <v>1362</v>
      </c>
      <c r="C91" s="832" t="s">
        <v>1366</v>
      </c>
      <c r="D91" s="833" t="s">
        <v>2952</v>
      </c>
      <c r="E91" s="834" t="s">
        <v>1393</v>
      </c>
      <c r="F91" s="832" t="s">
        <v>1363</v>
      </c>
      <c r="G91" s="832" t="s">
        <v>1420</v>
      </c>
      <c r="H91" s="832" t="s">
        <v>622</v>
      </c>
      <c r="I91" s="832" t="s">
        <v>1455</v>
      </c>
      <c r="J91" s="832" t="s">
        <v>1451</v>
      </c>
      <c r="K91" s="832" t="s">
        <v>1456</v>
      </c>
      <c r="L91" s="835">
        <v>736.33</v>
      </c>
      <c r="M91" s="835">
        <v>736.33</v>
      </c>
      <c r="N91" s="832">
        <v>1</v>
      </c>
      <c r="O91" s="836">
        <v>1</v>
      </c>
      <c r="P91" s="835"/>
      <c r="Q91" s="837">
        <v>0</v>
      </c>
      <c r="R91" s="832"/>
      <c r="S91" s="837">
        <v>0</v>
      </c>
      <c r="T91" s="836"/>
      <c r="U91" s="838">
        <v>0</v>
      </c>
    </row>
    <row r="92" spans="1:21" ht="14.4" customHeight="1" x14ac:dyDescent="0.3">
      <c r="A92" s="831">
        <v>12</v>
      </c>
      <c r="B92" s="832" t="s">
        <v>1362</v>
      </c>
      <c r="C92" s="832" t="s">
        <v>1366</v>
      </c>
      <c r="D92" s="833" t="s">
        <v>2952</v>
      </c>
      <c r="E92" s="834" t="s">
        <v>1393</v>
      </c>
      <c r="F92" s="832" t="s">
        <v>1363</v>
      </c>
      <c r="G92" s="832" t="s">
        <v>1420</v>
      </c>
      <c r="H92" s="832" t="s">
        <v>622</v>
      </c>
      <c r="I92" s="832" t="s">
        <v>1547</v>
      </c>
      <c r="J92" s="832" t="s">
        <v>712</v>
      </c>
      <c r="K92" s="832" t="s">
        <v>1548</v>
      </c>
      <c r="L92" s="835">
        <v>1385.62</v>
      </c>
      <c r="M92" s="835">
        <v>1385.62</v>
      </c>
      <c r="N92" s="832">
        <v>1</v>
      </c>
      <c r="O92" s="836">
        <v>1</v>
      </c>
      <c r="P92" s="835"/>
      <c r="Q92" s="837">
        <v>0</v>
      </c>
      <c r="R92" s="832"/>
      <c r="S92" s="837">
        <v>0</v>
      </c>
      <c r="T92" s="836"/>
      <c r="U92" s="838">
        <v>0</v>
      </c>
    </row>
    <row r="93" spans="1:21" ht="14.4" customHeight="1" x14ac:dyDescent="0.3">
      <c r="A93" s="831">
        <v>12</v>
      </c>
      <c r="B93" s="832" t="s">
        <v>1362</v>
      </c>
      <c r="C93" s="832" t="s">
        <v>1366</v>
      </c>
      <c r="D93" s="833" t="s">
        <v>2952</v>
      </c>
      <c r="E93" s="834" t="s">
        <v>1393</v>
      </c>
      <c r="F93" s="832" t="s">
        <v>1363</v>
      </c>
      <c r="G93" s="832" t="s">
        <v>1469</v>
      </c>
      <c r="H93" s="832" t="s">
        <v>622</v>
      </c>
      <c r="I93" s="832" t="s">
        <v>1280</v>
      </c>
      <c r="J93" s="832" t="s">
        <v>1281</v>
      </c>
      <c r="K93" s="832" t="s">
        <v>1282</v>
      </c>
      <c r="L93" s="835">
        <v>0</v>
      </c>
      <c r="M93" s="835">
        <v>0</v>
      </c>
      <c r="N93" s="832">
        <v>1</v>
      </c>
      <c r="O93" s="836">
        <v>1</v>
      </c>
      <c r="P93" s="835">
        <v>0</v>
      </c>
      <c r="Q93" s="837"/>
      <c r="R93" s="832">
        <v>1</v>
      </c>
      <c r="S93" s="837">
        <v>1</v>
      </c>
      <c r="T93" s="836">
        <v>1</v>
      </c>
      <c r="U93" s="838">
        <v>1</v>
      </c>
    </row>
    <row r="94" spans="1:21" ht="14.4" customHeight="1" x14ac:dyDescent="0.3">
      <c r="A94" s="831">
        <v>12</v>
      </c>
      <c r="B94" s="832" t="s">
        <v>1362</v>
      </c>
      <c r="C94" s="832" t="s">
        <v>1366</v>
      </c>
      <c r="D94" s="833" t="s">
        <v>2952</v>
      </c>
      <c r="E94" s="834" t="s">
        <v>1393</v>
      </c>
      <c r="F94" s="832" t="s">
        <v>1363</v>
      </c>
      <c r="G94" s="832" t="s">
        <v>1470</v>
      </c>
      <c r="H94" s="832" t="s">
        <v>578</v>
      </c>
      <c r="I94" s="832" t="s">
        <v>1482</v>
      </c>
      <c r="J94" s="832" t="s">
        <v>1472</v>
      </c>
      <c r="K94" s="832" t="s">
        <v>1483</v>
      </c>
      <c r="L94" s="835">
        <v>42.54</v>
      </c>
      <c r="M94" s="835">
        <v>85.08</v>
      </c>
      <c r="N94" s="832">
        <v>2</v>
      </c>
      <c r="O94" s="836">
        <v>2</v>
      </c>
      <c r="P94" s="835"/>
      <c r="Q94" s="837">
        <v>0</v>
      </c>
      <c r="R94" s="832"/>
      <c r="S94" s="837">
        <v>0</v>
      </c>
      <c r="T94" s="836"/>
      <c r="U94" s="838">
        <v>0</v>
      </c>
    </row>
    <row r="95" spans="1:21" ht="14.4" customHeight="1" x14ac:dyDescent="0.3">
      <c r="A95" s="831">
        <v>12</v>
      </c>
      <c r="B95" s="832" t="s">
        <v>1362</v>
      </c>
      <c r="C95" s="832" t="s">
        <v>1366</v>
      </c>
      <c r="D95" s="833" t="s">
        <v>2952</v>
      </c>
      <c r="E95" s="834" t="s">
        <v>1393</v>
      </c>
      <c r="F95" s="832" t="s">
        <v>1363</v>
      </c>
      <c r="G95" s="832" t="s">
        <v>1412</v>
      </c>
      <c r="H95" s="832" t="s">
        <v>622</v>
      </c>
      <c r="I95" s="832" t="s">
        <v>1425</v>
      </c>
      <c r="J95" s="832" t="s">
        <v>950</v>
      </c>
      <c r="K95" s="832" t="s">
        <v>1414</v>
      </c>
      <c r="L95" s="835">
        <v>154.36000000000001</v>
      </c>
      <c r="M95" s="835">
        <v>617.44000000000005</v>
      </c>
      <c r="N95" s="832">
        <v>4</v>
      </c>
      <c r="O95" s="836">
        <v>3</v>
      </c>
      <c r="P95" s="835">
        <v>308.72000000000003</v>
      </c>
      <c r="Q95" s="837">
        <v>0.5</v>
      </c>
      <c r="R95" s="832">
        <v>2</v>
      </c>
      <c r="S95" s="837">
        <v>0.5</v>
      </c>
      <c r="T95" s="836">
        <v>1</v>
      </c>
      <c r="U95" s="838">
        <v>0.33333333333333331</v>
      </c>
    </row>
    <row r="96" spans="1:21" ht="14.4" customHeight="1" x14ac:dyDescent="0.3">
      <c r="A96" s="831">
        <v>12</v>
      </c>
      <c r="B96" s="832" t="s">
        <v>1362</v>
      </c>
      <c r="C96" s="832" t="s">
        <v>1366</v>
      </c>
      <c r="D96" s="833" t="s">
        <v>2952</v>
      </c>
      <c r="E96" s="834" t="s">
        <v>1393</v>
      </c>
      <c r="F96" s="832" t="s">
        <v>1363</v>
      </c>
      <c r="G96" s="832" t="s">
        <v>1412</v>
      </c>
      <c r="H96" s="832" t="s">
        <v>622</v>
      </c>
      <c r="I96" s="832" t="s">
        <v>1220</v>
      </c>
      <c r="J96" s="832" t="s">
        <v>1221</v>
      </c>
      <c r="K96" s="832" t="s">
        <v>1222</v>
      </c>
      <c r="L96" s="835">
        <v>149.52000000000001</v>
      </c>
      <c r="M96" s="835">
        <v>149.52000000000001</v>
      </c>
      <c r="N96" s="832">
        <v>1</v>
      </c>
      <c r="O96" s="836">
        <v>1</v>
      </c>
      <c r="P96" s="835">
        <v>149.52000000000001</v>
      </c>
      <c r="Q96" s="837">
        <v>1</v>
      </c>
      <c r="R96" s="832">
        <v>1</v>
      </c>
      <c r="S96" s="837">
        <v>1</v>
      </c>
      <c r="T96" s="836">
        <v>1</v>
      </c>
      <c r="U96" s="838">
        <v>1</v>
      </c>
    </row>
    <row r="97" spans="1:21" ht="14.4" customHeight="1" x14ac:dyDescent="0.3">
      <c r="A97" s="831">
        <v>12</v>
      </c>
      <c r="B97" s="832" t="s">
        <v>1362</v>
      </c>
      <c r="C97" s="832" t="s">
        <v>1366</v>
      </c>
      <c r="D97" s="833" t="s">
        <v>2952</v>
      </c>
      <c r="E97" s="834" t="s">
        <v>1393</v>
      </c>
      <c r="F97" s="832" t="s">
        <v>1365</v>
      </c>
      <c r="G97" s="832" t="s">
        <v>1416</v>
      </c>
      <c r="H97" s="832" t="s">
        <v>578</v>
      </c>
      <c r="I97" s="832" t="s">
        <v>1426</v>
      </c>
      <c r="J97" s="832" t="s">
        <v>1427</v>
      </c>
      <c r="K97" s="832" t="s">
        <v>1428</v>
      </c>
      <c r="L97" s="835">
        <v>190</v>
      </c>
      <c r="M97" s="835">
        <v>2280</v>
      </c>
      <c r="N97" s="832">
        <v>12</v>
      </c>
      <c r="O97" s="836">
        <v>6</v>
      </c>
      <c r="P97" s="835">
        <v>2280</v>
      </c>
      <c r="Q97" s="837">
        <v>1</v>
      </c>
      <c r="R97" s="832">
        <v>12</v>
      </c>
      <c r="S97" s="837">
        <v>1</v>
      </c>
      <c r="T97" s="836">
        <v>6</v>
      </c>
      <c r="U97" s="838">
        <v>1</v>
      </c>
    </row>
    <row r="98" spans="1:21" ht="14.4" customHeight="1" x14ac:dyDescent="0.3">
      <c r="A98" s="831">
        <v>12</v>
      </c>
      <c r="B98" s="832" t="s">
        <v>1362</v>
      </c>
      <c r="C98" s="832" t="s">
        <v>1366</v>
      </c>
      <c r="D98" s="833" t="s">
        <v>2952</v>
      </c>
      <c r="E98" s="834" t="s">
        <v>1395</v>
      </c>
      <c r="F98" s="832" t="s">
        <v>1363</v>
      </c>
      <c r="G98" s="832" t="s">
        <v>1437</v>
      </c>
      <c r="H98" s="832" t="s">
        <v>578</v>
      </c>
      <c r="I98" s="832" t="s">
        <v>1549</v>
      </c>
      <c r="J98" s="832" t="s">
        <v>1439</v>
      </c>
      <c r="K98" s="832" t="s">
        <v>1436</v>
      </c>
      <c r="L98" s="835">
        <v>85.27</v>
      </c>
      <c r="M98" s="835">
        <v>170.54</v>
      </c>
      <c r="N98" s="832">
        <v>2</v>
      </c>
      <c r="O98" s="836">
        <v>1</v>
      </c>
      <c r="P98" s="835">
        <v>170.54</v>
      </c>
      <c r="Q98" s="837">
        <v>1</v>
      </c>
      <c r="R98" s="832">
        <v>2</v>
      </c>
      <c r="S98" s="837">
        <v>1</v>
      </c>
      <c r="T98" s="836">
        <v>1</v>
      </c>
      <c r="U98" s="838">
        <v>1</v>
      </c>
    </row>
    <row r="99" spans="1:21" ht="14.4" customHeight="1" x14ac:dyDescent="0.3">
      <c r="A99" s="831">
        <v>12</v>
      </c>
      <c r="B99" s="832" t="s">
        <v>1362</v>
      </c>
      <c r="C99" s="832" t="s">
        <v>1366</v>
      </c>
      <c r="D99" s="833" t="s">
        <v>2952</v>
      </c>
      <c r="E99" s="834" t="s">
        <v>1395</v>
      </c>
      <c r="F99" s="832" t="s">
        <v>1363</v>
      </c>
      <c r="G99" s="832" t="s">
        <v>1441</v>
      </c>
      <c r="H99" s="832" t="s">
        <v>578</v>
      </c>
      <c r="I99" s="832" t="s">
        <v>1442</v>
      </c>
      <c r="J99" s="832" t="s">
        <v>1443</v>
      </c>
      <c r="K99" s="832" t="s">
        <v>1444</v>
      </c>
      <c r="L99" s="835">
        <v>60.9</v>
      </c>
      <c r="M99" s="835">
        <v>60.9</v>
      </c>
      <c r="N99" s="832">
        <v>1</v>
      </c>
      <c r="O99" s="836">
        <v>0.5</v>
      </c>
      <c r="P99" s="835">
        <v>60.9</v>
      </c>
      <c r="Q99" s="837">
        <v>1</v>
      </c>
      <c r="R99" s="832">
        <v>1</v>
      </c>
      <c r="S99" s="837">
        <v>1</v>
      </c>
      <c r="T99" s="836">
        <v>0.5</v>
      </c>
      <c r="U99" s="838">
        <v>1</v>
      </c>
    </row>
    <row r="100" spans="1:21" ht="14.4" customHeight="1" x14ac:dyDescent="0.3">
      <c r="A100" s="831">
        <v>12</v>
      </c>
      <c r="B100" s="832" t="s">
        <v>1362</v>
      </c>
      <c r="C100" s="832" t="s">
        <v>1366</v>
      </c>
      <c r="D100" s="833" t="s">
        <v>2952</v>
      </c>
      <c r="E100" s="834" t="s">
        <v>1395</v>
      </c>
      <c r="F100" s="832" t="s">
        <v>1363</v>
      </c>
      <c r="G100" s="832" t="s">
        <v>1550</v>
      </c>
      <c r="H100" s="832" t="s">
        <v>578</v>
      </c>
      <c r="I100" s="832" t="s">
        <v>1551</v>
      </c>
      <c r="J100" s="832" t="s">
        <v>1552</v>
      </c>
      <c r="K100" s="832" t="s">
        <v>624</v>
      </c>
      <c r="L100" s="835">
        <v>88.1</v>
      </c>
      <c r="M100" s="835">
        <v>88.1</v>
      </c>
      <c r="N100" s="832">
        <v>1</v>
      </c>
      <c r="O100" s="836">
        <v>1</v>
      </c>
      <c r="P100" s="835"/>
      <c r="Q100" s="837">
        <v>0</v>
      </c>
      <c r="R100" s="832"/>
      <c r="S100" s="837">
        <v>0</v>
      </c>
      <c r="T100" s="836"/>
      <c r="U100" s="838">
        <v>0</v>
      </c>
    </row>
    <row r="101" spans="1:21" ht="14.4" customHeight="1" x14ac:dyDescent="0.3">
      <c r="A101" s="831">
        <v>12</v>
      </c>
      <c r="B101" s="832" t="s">
        <v>1362</v>
      </c>
      <c r="C101" s="832" t="s">
        <v>1366</v>
      </c>
      <c r="D101" s="833" t="s">
        <v>2952</v>
      </c>
      <c r="E101" s="834" t="s">
        <v>1395</v>
      </c>
      <c r="F101" s="832" t="s">
        <v>1363</v>
      </c>
      <c r="G101" s="832" t="s">
        <v>1458</v>
      </c>
      <c r="H101" s="832" t="s">
        <v>578</v>
      </c>
      <c r="I101" s="832" t="s">
        <v>1459</v>
      </c>
      <c r="J101" s="832" t="s">
        <v>618</v>
      </c>
      <c r="K101" s="832" t="s">
        <v>1460</v>
      </c>
      <c r="L101" s="835">
        <v>52.61</v>
      </c>
      <c r="M101" s="835">
        <v>52.61</v>
      </c>
      <c r="N101" s="832">
        <v>1</v>
      </c>
      <c r="O101" s="836">
        <v>1</v>
      </c>
      <c r="P101" s="835">
        <v>52.61</v>
      </c>
      <c r="Q101" s="837">
        <v>1</v>
      </c>
      <c r="R101" s="832">
        <v>1</v>
      </c>
      <c r="S101" s="837">
        <v>1</v>
      </c>
      <c r="T101" s="836">
        <v>1</v>
      </c>
      <c r="U101" s="838">
        <v>1</v>
      </c>
    </row>
    <row r="102" spans="1:21" ht="14.4" customHeight="1" x14ac:dyDescent="0.3">
      <c r="A102" s="831">
        <v>12</v>
      </c>
      <c r="B102" s="832" t="s">
        <v>1362</v>
      </c>
      <c r="C102" s="832" t="s">
        <v>1366</v>
      </c>
      <c r="D102" s="833" t="s">
        <v>2952</v>
      </c>
      <c r="E102" s="834" t="s">
        <v>1395</v>
      </c>
      <c r="F102" s="832" t="s">
        <v>1363</v>
      </c>
      <c r="G102" s="832" t="s">
        <v>1469</v>
      </c>
      <c r="H102" s="832" t="s">
        <v>622</v>
      </c>
      <c r="I102" s="832" t="s">
        <v>1280</v>
      </c>
      <c r="J102" s="832" t="s">
        <v>1281</v>
      </c>
      <c r="K102" s="832" t="s">
        <v>1282</v>
      </c>
      <c r="L102" s="835">
        <v>0</v>
      </c>
      <c r="M102" s="835">
        <v>0</v>
      </c>
      <c r="N102" s="832">
        <v>1</v>
      </c>
      <c r="O102" s="836">
        <v>1</v>
      </c>
      <c r="P102" s="835"/>
      <c r="Q102" s="837"/>
      <c r="R102" s="832"/>
      <c r="S102" s="837">
        <v>0</v>
      </c>
      <c r="T102" s="836"/>
      <c r="U102" s="838">
        <v>0</v>
      </c>
    </row>
    <row r="103" spans="1:21" ht="14.4" customHeight="1" x14ac:dyDescent="0.3">
      <c r="A103" s="831">
        <v>12</v>
      </c>
      <c r="B103" s="832" t="s">
        <v>1362</v>
      </c>
      <c r="C103" s="832" t="s">
        <v>1366</v>
      </c>
      <c r="D103" s="833" t="s">
        <v>2952</v>
      </c>
      <c r="E103" s="834" t="s">
        <v>1395</v>
      </c>
      <c r="F103" s="832" t="s">
        <v>1363</v>
      </c>
      <c r="G103" s="832" t="s">
        <v>1470</v>
      </c>
      <c r="H103" s="832" t="s">
        <v>578</v>
      </c>
      <c r="I103" s="832" t="s">
        <v>1471</v>
      </c>
      <c r="J103" s="832" t="s">
        <v>1472</v>
      </c>
      <c r="K103" s="832" t="s">
        <v>1473</v>
      </c>
      <c r="L103" s="835">
        <v>59.56</v>
      </c>
      <c r="M103" s="835">
        <v>59.56</v>
      </c>
      <c r="N103" s="832">
        <v>1</v>
      </c>
      <c r="O103" s="836">
        <v>1</v>
      </c>
      <c r="P103" s="835">
        <v>59.56</v>
      </c>
      <c r="Q103" s="837">
        <v>1</v>
      </c>
      <c r="R103" s="832">
        <v>1</v>
      </c>
      <c r="S103" s="837">
        <v>1</v>
      </c>
      <c r="T103" s="836">
        <v>1</v>
      </c>
      <c r="U103" s="838">
        <v>1</v>
      </c>
    </row>
    <row r="104" spans="1:21" ht="14.4" customHeight="1" x14ac:dyDescent="0.3">
      <c r="A104" s="831">
        <v>12</v>
      </c>
      <c r="B104" s="832" t="s">
        <v>1362</v>
      </c>
      <c r="C104" s="832" t="s">
        <v>1366</v>
      </c>
      <c r="D104" s="833" t="s">
        <v>2952</v>
      </c>
      <c r="E104" s="834" t="s">
        <v>1395</v>
      </c>
      <c r="F104" s="832" t="s">
        <v>1363</v>
      </c>
      <c r="G104" s="832" t="s">
        <v>1520</v>
      </c>
      <c r="H104" s="832" t="s">
        <v>622</v>
      </c>
      <c r="I104" s="832" t="s">
        <v>1521</v>
      </c>
      <c r="J104" s="832" t="s">
        <v>1522</v>
      </c>
      <c r="K104" s="832" t="s">
        <v>1523</v>
      </c>
      <c r="L104" s="835">
        <v>100.1</v>
      </c>
      <c r="M104" s="835">
        <v>100.1</v>
      </c>
      <c r="N104" s="832">
        <v>1</v>
      </c>
      <c r="O104" s="836">
        <v>0.5</v>
      </c>
      <c r="P104" s="835">
        <v>100.1</v>
      </c>
      <c r="Q104" s="837">
        <v>1</v>
      </c>
      <c r="R104" s="832">
        <v>1</v>
      </c>
      <c r="S104" s="837">
        <v>1</v>
      </c>
      <c r="T104" s="836">
        <v>0.5</v>
      </c>
      <c r="U104" s="838">
        <v>1</v>
      </c>
    </row>
    <row r="105" spans="1:21" ht="14.4" customHeight="1" x14ac:dyDescent="0.3">
      <c r="A105" s="831">
        <v>12</v>
      </c>
      <c r="B105" s="832" t="s">
        <v>1362</v>
      </c>
      <c r="C105" s="832" t="s">
        <v>1366</v>
      </c>
      <c r="D105" s="833" t="s">
        <v>2952</v>
      </c>
      <c r="E105" s="834" t="s">
        <v>1395</v>
      </c>
      <c r="F105" s="832" t="s">
        <v>1363</v>
      </c>
      <c r="G105" s="832" t="s">
        <v>1412</v>
      </c>
      <c r="H105" s="832" t="s">
        <v>622</v>
      </c>
      <c r="I105" s="832" t="s">
        <v>1218</v>
      </c>
      <c r="J105" s="832" t="s">
        <v>950</v>
      </c>
      <c r="K105" s="832" t="s">
        <v>1219</v>
      </c>
      <c r="L105" s="835">
        <v>225.06</v>
      </c>
      <c r="M105" s="835">
        <v>900.24</v>
      </c>
      <c r="N105" s="832">
        <v>4</v>
      </c>
      <c r="O105" s="836">
        <v>3</v>
      </c>
      <c r="P105" s="835">
        <v>450.12</v>
      </c>
      <c r="Q105" s="837">
        <v>0.5</v>
      </c>
      <c r="R105" s="832">
        <v>2</v>
      </c>
      <c r="S105" s="837">
        <v>0.5</v>
      </c>
      <c r="T105" s="836">
        <v>1</v>
      </c>
      <c r="U105" s="838">
        <v>0.33333333333333331</v>
      </c>
    </row>
    <row r="106" spans="1:21" ht="14.4" customHeight="1" x14ac:dyDescent="0.3">
      <c r="A106" s="831">
        <v>12</v>
      </c>
      <c r="B106" s="832" t="s">
        <v>1362</v>
      </c>
      <c r="C106" s="832" t="s">
        <v>1366</v>
      </c>
      <c r="D106" s="833" t="s">
        <v>2952</v>
      </c>
      <c r="E106" s="834" t="s">
        <v>1395</v>
      </c>
      <c r="F106" s="832" t="s">
        <v>1363</v>
      </c>
      <c r="G106" s="832" t="s">
        <v>1412</v>
      </c>
      <c r="H106" s="832" t="s">
        <v>578</v>
      </c>
      <c r="I106" s="832" t="s">
        <v>1488</v>
      </c>
      <c r="J106" s="832" t="s">
        <v>950</v>
      </c>
      <c r="K106" s="832" t="s">
        <v>1219</v>
      </c>
      <c r="L106" s="835">
        <v>225.06</v>
      </c>
      <c r="M106" s="835">
        <v>225.06</v>
      </c>
      <c r="N106" s="832">
        <v>1</v>
      </c>
      <c r="O106" s="836">
        <v>1</v>
      </c>
      <c r="P106" s="835">
        <v>225.06</v>
      </c>
      <c r="Q106" s="837">
        <v>1</v>
      </c>
      <c r="R106" s="832">
        <v>1</v>
      </c>
      <c r="S106" s="837">
        <v>1</v>
      </c>
      <c r="T106" s="836">
        <v>1</v>
      </c>
      <c r="U106" s="838">
        <v>1</v>
      </c>
    </row>
    <row r="107" spans="1:21" ht="14.4" customHeight="1" x14ac:dyDescent="0.3">
      <c r="A107" s="831">
        <v>12</v>
      </c>
      <c r="B107" s="832" t="s">
        <v>1362</v>
      </c>
      <c r="C107" s="832" t="s">
        <v>1366</v>
      </c>
      <c r="D107" s="833" t="s">
        <v>2952</v>
      </c>
      <c r="E107" s="834" t="s">
        <v>1395</v>
      </c>
      <c r="F107" s="832" t="s">
        <v>1365</v>
      </c>
      <c r="G107" s="832" t="s">
        <v>1416</v>
      </c>
      <c r="H107" s="832" t="s">
        <v>578</v>
      </c>
      <c r="I107" s="832" t="s">
        <v>1426</v>
      </c>
      <c r="J107" s="832" t="s">
        <v>1427</v>
      </c>
      <c r="K107" s="832" t="s">
        <v>1428</v>
      </c>
      <c r="L107" s="835">
        <v>190</v>
      </c>
      <c r="M107" s="835">
        <v>2660</v>
      </c>
      <c r="N107" s="832">
        <v>14</v>
      </c>
      <c r="O107" s="836">
        <v>7</v>
      </c>
      <c r="P107" s="835">
        <v>2660</v>
      </c>
      <c r="Q107" s="837">
        <v>1</v>
      </c>
      <c r="R107" s="832">
        <v>14</v>
      </c>
      <c r="S107" s="837">
        <v>1</v>
      </c>
      <c r="T107" s="836">
        <v>7</v>
      </c>
      <c r="U107" s="838">
        <v>1</v>
      </c>
    </row>
    <row r="108" spans="1:21" ht="14.4" customHeight="1" x14ac:dyDescent="0.3">
      <c r="A108" s="831">
        <v>12</v>
      </c>
      <c r="B108" s="832" t="s">
        <v>1362</v>
      </c>
      <c r="C108" s="832" t="s">
        <v>1366</v>
      </c>
      <c r="D108" s="833" t="s">
        <v>2952</v>
      </c>
      <c r="E108" s="834" t="s">
        <v>1395</v>
      </c>
      <c r="F108" s="832" t="s">
        <v>1365</v>
      </c>
      <c r="G108" s="832" t="s">
        <v>1416</v>
      </c>
      <c r="H108" s="832" t="s">
        <v>578</v>
      </c>
      <c r="I108" s="832" t="s">
        <v>1489</v>
      </c>
      <c r="J108" s="832" t="s">
        <v>1490</v>
      </c>
      <c r="K108" s="832" t="s">
        <v>1491</v>
      </c>
      <c r="L108" s="835">
        <v>126.65</v>
      </c>
      <c r="M108" s="835">
        <v>253.3</v>
      </c>
      <c r="N108" s="832">
        <v>2</v>
      </c>
      <c r="O108" s="836">
        <v>1</v>
      </c>
      <c r="P108" s="835">
        <v>253.3</v>
      </c>
      <c r="Q108" s="837">
        <v>1</v>
      </c>
      <c r="R108" s="832">
        <v>2</v>
      </c>
      <c r="S108" s="837">
        <v>1</v>
      </c>
      <c r="T108" s="836">
        <v>1</v>
      </c>
      <c r="U108" s="838">
        <v>1</v>
      </c>
    </row>
    <row r="109" spans="1:21" ht="14.4" customHeight="1" x14ac:dyDescent="0.3">
      <c r="A109" s="831">
        <v>12</v>
      </c>
      <c r="B109" s="832" t="s">
        <v>1362</v>
      </c>
      <c r="C109" s="832" t="s">
        <v>1366</v>
      </c>
      <c r="D109" s="833" t="s">
        <v>2952</v>
      </c>
      <c r="E109" s="834" t="s">
        <v>1400</v>
      </c>
      <c r="F109" s="832" t="s">
        <v>1363</v>
      </c>
      <c r="G109" s="832" t="s">
        <v>1437</v>
      </c>
      <c r="H109" s="832" t="s">
        <v>622</v>
      </c>
      <c r="I109" s="832" t="s">
        <v>1231</v>
      </c>
      <c r="J109" s="832" t="s">
        <v>1229</v>
      </c>
      <c r="K109" s="832" t="s">
        <v>1232</v>
      </c>
      <c r="L109" s="835">
        <v>170.52</v>
      </c>
      <c r="M109" s="835">
        <v>170.52</v>
      </c>
      <c r="N109" s="832">
        <v>1</v>
      </c>
      <c r="O109" s="836">
        <v>1</v>
      </c>
      <c r="P109" s="835">
        <v>170.52</v>
      </c>
      <c r="Q109" s="837">
        <v>1</v>
      </c>
      <c r="R109" s="832">
        <v>1</v>
      </c>
      <c r="S109" s="837">
        <v>1</v>
      </c>
      <c r="T109" s="836">
        <v>1</v>
      </c>
      <c r="U109" s="838">
        <v>1</v>
      </c>
    </row>
    <row r="110" spans="1:21" ht="14.4" customHeight="1" x14ac:dyDescent="0.3">
      <c r="A110" s="831">
        <v>12</v>
      </c>
      <c r="B110" s="832" t="s">
        <v>1362</v>
      </c>
      <c r="C110" s="832" t="s">
        <v>1366</v>
      </c>
      <c r="D110" s="833" t="s">
        <v>2952</v>
      </c>
      <c r="E110" s="834" t="s">
        <v>1400</v>
      </c>
      <c r="F110" s="832" t="s">
        <v>1363</v>
      </c>
      <c r="G110" s="832" t="s">
        <v>1529</v>
      </c>
      <c r="H110" s="832" t="s">
        <v>578</v>
      </c>
      <c r="I110" s="832" t="s">
        <v>1530</v>
      </c>
      <c r="J110" s="832" t="s">
        <v>1531</v>
      </c>
      <c r="K110" s="832" t="s">
        <v>1232</v>
      </c>
      <c r="L110" s="835">
        <v>78.33</v>
      </c>
      <c r="M110" s="835">
        <v>78.33</v>
      </c>
      <c r="N110" s="832">
        <v>1</v>
      </c>
      <c r="O110" s="836">
        <v>1</v>
      </c>
      <c r="P110" s="835">
        <v>78.33</v>
      </c>
      <c r="Q110" s="837">
        <v>1</v>
      </c>
      <c r="R110" s="832">
        <v>1</v>
      </c>
      <c r="S110" s="837">
        <v>1</v>
      </c>
      <c r="T110" s="836">
        <v>1</v>
      </c>
      <c r="U110" s="838">
        <v>1</v>
      </c>
    </row>
    <row r="111" spans="1:21" ht="14.4" customHeight="1" x14ac:dyDescent="0.3">
      <c r="A111" s="831">
        <v>12</v>
      </c>
      <c r="B111" s="832" t="s">
        <v>1362</v>
      </c>
      <c r="C111" s="832" t="s">
        <v>1366</v>
      </c>
      <c r="D111" s="833" t="s">
        <v>2952</v>
      </c>
      <c r="E111" s="834" t="s">
        <v>1400</v>
      </c>
      <c r="F111" s="832" t="s">
        <v>1363</v>
      </c>
      <c r="G111" s="832" t="s">
        <v>1553</v>
      </c>
      <c r="H111" s="832" t="s">
        <v>622</v>
      </c>
      <c r="I111" s="832" t="s">
        <v>1147</v>
      </c>
      <c r="J111" s="832" t="s">
        <v>1148</v>
      </c>
      <c r="K111" s="832" t="s">
        <v>1149</v>
      </c>
      <c r="L111" s="835">
        <v>93.43</v>
      </c>
      <c r="M111" s="835">
        <v>93.43</v>
      </c>
      <c r="N111" s="832">
        <v>1</v>
      </c>
      <c r="O111" s="836">
        <v>0.5</v>
      </c>
      <c r="P111" s="835"/>
      <c r="Q111" s="837">
        <v>0</v>
      </c>
      <c r="R111" s="832"/>
      <c r="S111" s="837">
        <v>0</v>
      </c>
      <c r="T111" s="836"/>
      <c r="U111" s="838">
        <v>0</v>
      </c>
    </row>
    <row r="112" spans="1:21" ht="14.4" customHeight="1" x14ac:dyDescent="0.3">
      <c r="A112" s="831">
        <v>12</v>
      </c>
      <c r="B112" s="832" t="s">
        <v>1362</v>
      </c>
      <c r="C112" s="832" t="s">
        <v>1366</v>
      </c>
      <c r="D112" s="833" t="s">
        <v>2952</v>
      </c>
      <c r="E112" s="834" t="s">
        <v>1400</v>
      </c>
      <c r="F112" s="832" t="s">
        <v>1363</v>
      </c>
      <c r="G112" s="832" t="s">
        <v>1554</v>
      </c>
      <c r="H112" s="832" t="s">
        <v>578</v>
      </c>
      <c r="I112" s="832" t="s">
        <v>1555</v>
      </c>
      <c r="J112" s="832" t="s">
        <v>1556</v>
      </c>
      <c r="K112" s="832" t="s">
        <v>1557</v>
      </c>
      <c r="L112" s="835">
        <v>11.73</v>
      </c>
      <c r="M112" s="835">
        <v>11.73</v>
      </c>
      <c r="N112" s="832">
        <v>1</v>
      </c>
      <c r="O112" s="836">
        <v>0.5</v>
      </c>
      <c r="P112" s="835"/>
      <c r="Q112" s="837">
        <v>0</v>
      </c>
      <c r="R112" s="832"/>
      <c r="S112" s="837">
        <v>0</v>
      </c>
      <c r="T112" s="836"/>
      <c r="U112" s="838">
        <v>0</v>
      </c>
    </row>
    <row r="113" spans="1:21" ht="14.4" customHeight="1" x14ac:dyDescent="0.3">
      <c r="A113" s="831">
        <v>12</v>
      </c>
      <c r="B113" s="832" t="s">
        <v>1362</v>
      </c>
      <c r="C113" s="832" t="s">
        <v>1366</v>
      </c>
      <c r="D113" s="833" t="s">
        <v>2952</v>
      </c>
      <c r="E113" s="834" t="s">
        <v>1400</v>
      </c>
      <c r="F113" s="832" t="s">
        <v>1363</v>
      </c>
      <c r="G113" s="832" t="s">
        <v>1420</v>
      </c>
      <c r="H113" s="832" t="s">
        <v>622</v>
      </c>
      <c r="I113" s="832" t="s">
        <v>1455</v>
      </c>
      <c r="J113" s="832" t="s">
        <v>1451</v>
      </c>
      <c r="K113" s="832" t="s">
        <v>1456</v>
      </c>
      <c r="L113" s="835">
        <v>736.33</v>
      </c>
      <c r="M113" s="835">
        <v>736.33</v>
      </c>
      <c r="N113" s="832">
        <v>1</v>
      </c>
      <c r="O113" s="836">
        <v>1</v>
      </c>
      <c r="P113" s="835">
        <v>736.33</v>
      </c>
      <c r="Q113" s="837">
        <v>1</v>
      </c>
      <c r="R113" s="832">
        <v>1</v>
      </c>
      <c r="S113" s="837">
        <v>1</v>
      </c>
      <c r="T113" s="836">
        <v>1</v>
      </c>
      <c r="U113" s="838">
        <v>1</v>
      </c>
    </row>
    <row r="114" spans="1:21" ht="14.4" customHeight="1" x14ac:dyDescent="0.3">
      <c r="A114" s="831">
        <v>12</v>
      </c>
      <c r="B114" s="832" t="s">
        <v>1362</v>
      </c>
      <c r="C114" s="832" t="s">
        <v>1366</v>
      </c>
      <c r="D114" s="833" t="s">
        <v>2952</v>
      </c>
      <c r="E114" s="834" t="s">
        <v>1400</v>
      </c>
      <c r="F114" s="832" t="s">
        <v>1363</v>
      </c>
      <c r="G114" s="832" t="s">
        <v>1458</v>
      </c>
      <c r="H114" s="832" t="s">
        <v>578</v>
      </c>
      <c r="I114" s="832" t="s">
        <v>1558</v>
      </c>
      <c r="J114" s="832" t="s">
        <v>618</v>
      </c>
      <c r="K114" s="832" t="s">
        <v>1559</v>
      </c>
      <c r="L114" s="835">
        <v>108.44</v>
      </c>
      <c r="M114" s="835">
        <v>108.44</v>
      </c>
      <c r="N114" s="832">
        <v>1</v>
      </c>
      <c r="O114" s="836">
        <v>0.5</v>
      </c>
      <c r="P114" s="835"/>
      <c r="Q114" s="837">
        <v>0</v>
      </c>
      <c r="R114" s="832"/>
      <c r="S114" s="837">
        <v>0</v>
      </c>
      <c r="T114" s="836"/>
      <c r="U114" s="838">
        <v>0</v>
      </c>
    </row>
    <row r="115" spans="1:21" ht="14.4" customHeight="1" x14ac:dyDescent="0.3">
      <c r="A115" s="831">
        <v>12</v>
      </c>
      <c r="B115" s="832" t="s">
        <v>1362</v>
      </c>
      <c r="C115" s="832" t="s">
        <v>1366</v>
      </c>
      <c r="D115" s="833" t="s">
        <v>2952</v>
      </c>
      <c r="E115" s="834" t="s">
        <v>1400</v>
      </c>
      <c r="F115" s="832" t="s">
        <v>1363</v>
      </c>
      <c r="G115" s="832" t="s">
        <v>1470</v>
      </c>
      <c r="H115" s="832" t="s">
        <v>578</v>
      </c>
      <c r="I115" s="832" t="s">
        <v>1482</v>
      </c>
      <c r="J115" s="832" t="s">
        <v>1472</v>
      </c>
      <c r="K115" s="832" t="s">
        <v>1483</v>
      </c>
      <c r="L115" s="835">
        <v>42.54</v>
      </c>
      <c r="M115" s="835">
        <v>85.08</v>
      </c>
      <c r="N115" s="832">
        <v>2</v>
      </c>
      <c r="O115" s="836">
        <v>1.5</v>
      </c>
      <c r="P115" s="835"/>
      <c r="Q115" s="837">
        <v>0</v>
      </c>
      <c r="R115" s="832"/>
      <c r="S115" s="837">
        <v>0</v>
      </c>
      <c r="T115" s="836"/>
      <c r="U115" s="838">
        <v>0</v>
      </c>
    </row>
    <row r="116" spans="1:21" ht="14.4" customHeight="1" x14ac:dyDescent="0.3">
      <c r="A116" s="831">
        <v>12</v>
      </c>
      <c r="B116" s="832" t="s">
        <v>1362</v>
      </c>
      <c r="C116" s="832" t="s">
        <v>1366</v>
      </c>
      <c r="D116" s="833" t="s">
        <v>2952</v>
      </c>
      <c r="E116" s="834" t="s">
        <v>1400</v>
      </c>
      <c r="F116" s="832" t="s">
        <v>1363</v>
      </c>
      <c r="G116" s="832" t="s">
        <v>1412</v>
      </c>
      <c r="H116" s="832" t="s">
        <v>622</v>
      </c>
      <c r="I116" s="832" t="s">
        <v>1425</v>
      </c>
      <c r="J116" s="832" t="s">
        <v>950</v>
      </c>
      <c r="K116" s="832" t="s">
        <v>1414</v>
      </c>
      <c r="L116" s="835">
        <v>154.36000000000001</v>
      </c>
      <c r="M116" s="835">
        <v>771.80000000000007</v>
      </c>
      <c r="N116" s="832">
        <v>5</v>
      </c>
      <c r="O116" s="836">
        <v>4</v>
      </c>
      <c r="P116" s="835">
        <v>154.36000000000001</v>
      </c>
      <c r="Q116" s="837">
        <v>0.2</v>
      </c>
      <c r="R116" s="832">
        <v>1</v>
      </c>
      <c r="S116" s="837">
        <v>0.2</v>
      </c>
      <c r="T116" s="836">
        <v>1</v>
      </c>
      <c r="U116" s="838">
        <v>0.25</v>
      </c>
    </row>
    <row r="117" spans="1:21" ht="14.4" customHeight="1" x14ac:dyDescent="0.3">
      <c r="A117" s="831">
        <v>12</v>
      </c>
      <c r="B117" s="832" t="s">
        <v>1362</v>
      </c>
      <c r="C117" s="832" t="s">
        <v>1366</v>
      </c>
      <c r="D117" s="833" t="s">
        <v>2952</v>
      </c>
      <c r="E117" s="834" t="s">
        <v>1400</v>
      </c>
      <c r="F117" s="832" t="s">
        <v>1365</v>
      </c>
      <c r="G117" s="832" t="s">
        <v>1416</v>
      </c>
      <c r="H117" s="832" t="s">
        <v>578</v>
      </c>
      <c r="I117" s="832" t="s">
        <v>1426</v>
      </c>
      <c r="J117" s="832" t="s">
        <v>1427</v>
      </c>
      <c r="K117" s="832" t="s">
        <v>1428</v>
      </c>
      <c r="L117" s="835">
        <v>190</v>
      </c>
      <c r="M117" s="835">
        <v>2280</v>
      </c>
      <c r="N117" s="832">
        <v>12</v>
      </c>
      <c r="O117" s="836">
        <v>6</v>
      </c>
      <c r="P117" s="835">
        <v>1900</v>
      </c>
      <c r="Q117" s="837">
        <v>0.83333333333333337</v>
      </c>
      <c r="R117" s="832">
        <v>10</v>
      </c>
      <c r="S117" s="837">
        <v>0.83333333333333337</v>
      </c>
      <c r="T117" s="836">
        <v>5</v>
      </c>
      <c r="U117" s="838">
        <v>0.83333333333333337</v>
      </c>
    </row>
    <row r="118" spans="1:21" ht="14.4" customHeight="1" x14ac:dyDescent="0.3">
      <c r="A118" s="831">
        <v>12</v>
      </c>
      <c r="B118" s="832" t="s">
        <v>1362</v>
      </c>
      <c r="C118" s="832" t="s">
        <v>1366</v>
      </c>
      <c r="D118" s="833" t="s">
        <v>2952</v>
      </c>
      <c r="E118" s="834" t="s">
        <v>1387</v>
      </c>
      <c r="F118" s="832" t="s">
        <v>1363</v>
      </c>
      <c r="G118" s="832" t="s">
        <v>1437</v>
      </c>
      <c r="H118" s="832" t="s">
        <v>578</v>
      </c>
      <c r="I118" s="832" t="s">
        <v>1438</v>
      </c>
      <c r="J118" s="832" t="s">
        <v>1439</v>
      </c>
      <c r="K118" s="832" t="s">
        <v>1440</v>
      </c>
      <c r="L118" s="835">
        <v>238.72</v>
      </c>
      <c r="M118" s="835">
        <v>238.72</v>
      </c>
      <c r="N118" s="832">
        <v>1</v>
      </c>
      <c r="O118" s="836">
        <v>1</v>
      </c>
      <c r="P118" s="835">
        <v>238.72</v>
      </c>
      <c r="Q118" s="837">
        <v>1</v>
      </c>
      <c r="R118" s="832">
        <v>1</v>
      </c>
      <c r="S118" s="837">
        <v>1</v>
      </c>
      <c r="T118" s="836">
        <v>1</v>
      </c>
      <c r="U118" s="838">
        <v>1</v>
      </c>
    </row>
    <row r="119" spans="1:21" ht="14.4" customHeight="1" x14ac:dyDescent="0.3">
      <c r="A119" s="831">
        <v>12</v>
      </c>
      <c r="B119" s="832" t="s">
        <v>1362</v>
      </c>
      <c r="C119" s="832" t="s">
        <v>1366</v>
      </c>
      <c r="D119" s="833" t="s">
        <v>2952</v>
      </c>
      <c r="E119" s="834" t="s">
        <v>1387</v>
      </c>
      <c r="F119" s="832" t="s">
        <v>1363</v>
      </c>
      <c r="G119" s="832" t="s">
        <v>1560</v>
      </c>
      <c r="H119" s="832" t="s">
        <v>578</v>
      </c>
      <c r="I119" s="832" t="s">
        <v>1561</v>
      </c>
      <c r="J119" s="832" t="s">
        <v>1562</v>
      </c>
      <c r="K119" s="832" t="s">
        <v>1563</v>
      </c>
      <c r="L119" s="835">
        <v>2592.6799999999998</v>
      </c>
      <c r="M119" s="835">
        <v>2592.6799999999998</v>
      </c>
      <c r="N119" s="832">
        <v>1</v>
      </c>
      <c r="O119" s="836">
        <v>1</v>
      </c>
      <c r="P119" s="835">
        <v>2592.6799999999998</v>
      </c>
      <c r="Q119" s="837">
        <v>1</v>
      </c>
      <c r="R119" s="832">
        <v>1</v>
      </c>
      <c r="S119" s="837">
        <v>1</v>
      </c>
      <c r="T119" s="836">
        <v>1</v>
      </c>
      <c r="U119" s="838">
        <v>1</v>
      </c>
    </row>
    <row r="120" spans="1:21" ht="14.4" customHeight="1" x14ac:dyDescent="0.3">
      <c r="A120" s="831">
        <v>12</v>
      </c>
      <c r="B120" s="832" t="s">
        <v>1362</v>
      </c>
      <c r="C120" s="832" t="s">
        <v>1366</v>
      </c>
      <c r="D120" s="833" t="s">
        <v>2952</v>
      </c>
      <c r="E120" s="834" t="s">
        <v>1387</v>
      </c>
      <c r="F120" s="832" t="s">
        <v>1363</v>
      </c>
      <c r="G120" s="832" t="s">
        <v>1405</v>
      </c>
      <c r="H120" s="832" t="s">
        <v>578</v>
      </c>
      <c r="I120" s="832" t="s">
        <v>1406</v>
      </c>
      <c r="J120" s="832" t="s">
        <v>1407</v>
      </c>
      <c r="K120" s="832" t="s">
        <v>1408</v>
      </c>
      <c r="L120" s="835">
        <v>48.09</v>
      </c>
      <c r="M120" s="835">
        <v>48.09</v>
      </c>
      <c r="N120" s="832">
        <v>1</v>
      </c>
      <c r="O120" s="836">
        <v>1</v>
      </c>
      <c r="P120" s="835">
        <v>48.09</v>
      </c>
      <c r="Q120" s="837">
        <v>1</v>
      </c>
      <c r="R120" s="832">
        <v>1</v>
      </c>
      <c r="S120" s="837">
        <v>1</v>
      </c>
      <c r="T120" s="836">
        <v>1</v>
      </c>
      <c r="U120" s="838">
        <v>1</v>
      </c>
    </row>
    <row r="121" spans="1:21" ht="14.4" customHeight="1" x14ac:dyDescent="0.3">
      <c r="A121" s="831">
        <v>12</v>
      </c>
      <c r="B121" s="832" t="s">
        <v>1362</v>
      </c>
      <c r="C121" s="832" t="s">
        <v>1366</v>
      </c>
      <c r="D121" s="833" t="s">
        <v>2952</v>
      </c>
      <c r="E121" s="834" t="s">
        <v>1387</v>
      </c>
      <c r="F121" s="832" t="s">
        <v>1363</v>
      </c>
      <c r="G121" s="832" t="s">
        <v>1420</v>
      </c>
      <c r="H121" s="832" t="s">
        <v>622</v>
      </c>
      <c r="I121" s="832" t="s">
        <v>1453</v>
      </c>
      <c r="J121" s="832" t="s">
        <v>1451</v>
      </c>
      <c r="K121" s="832" t="s">
        <v>1454</v>
      </c>
      <c r="L121" s="835">
        <v>490.89</v>
      </c>
      <c r="M121" s="835">
        <v>1963.56</v>
      </c>
      <c r="N121" s="832">
        <v>4</v>
      </c>
      <c r="O121" s="836">
        <v>3.5</v>
      </c>
      <c r="P121" s="835">
        <v>1472.67</v>
      </c>
      <c r="Q121" s="837">
        <v>0.75000000000000011</v>
      </c>
      <c r="R121" s="832">
        <v>3</v>
      </c>
      <c r="S121" s="837">
        <v>0.75</v>
      </c>
      <c r="T121" s="836">
        <v>2.5</v>
      </c>
      <c r="U121" s="838">
        <v>0.7142857142857143</v>
      </c>
    </row>
    <row r="122" spans="1:21" ht="14.4" customHeight="1" x14ac:dyDescent="0.3">
      <c r="A122" s="831">
        <v>12</v>
      </c>
      <c r="B122" s="832" t="s">
        <v>1362</v>
      </c>
      <c r="C122" s="832" t="s">
        <v>1366</v>
      </c>
      <c r="D122" s="833" t="s">
        <v>2952</v>
      </c>
      <c r="E122" s="834" t="s">
        <v>1387</v>
      </c>
      <c r="F122" s="832" t="s">
        <v>1363</v>
      </c>
      <c r="G122" s="832" t="s">
        <v>1550</v>
      </c>
      <c r="H122" s="832" t="s">
        <v>578</v>
      </c>
      <c r="I122" s="832" t="s">
        <v>1551</v>
      </c>
      <c r="J122" s="832" t="s">
        <v>1552</v>
      </c>
      <c r="K122" s="832" t="s">
        <v>624</v>
      </c>
      <c r="L122" s="835">
        <v>88.1</v>
      </c>
      <c r="M122" s="835">
        <v>88.1</v>
      </c>
      <c r="N122" s="832">
        <v>1</v>
      </c>
      <c r="O122" s="836">
        <v>1</v>
      </c>
      <c r="P122" s="835">
        <v>88.1</v>
      </c>
      <c r="Q122" s="837">
        <v>1</v>
      </c>
      <c r="R122" s="832">
        <v>1</v>
      </c>
      <c r="S122" s="837">
        <v>1</v>
      </c>
      <c r="T122" s="836">
        <v>1</v>
      </c>
      <c r="U122" s="838">
        <v>1</v>
      </c>
    </row>
    <row r="123" spans="1:21" ht="14.4" customHeight="1" x14ac:dyDescent="0.3">
      <c r="A123" s="831">
        <v>12</v>
      </c>
      <c r="B123" s="832" t="s">
        <v>1362</v>
      </c>
      <c r="C123" s="832" t="s">
        <v>1366</v>
      </c>
      <c r="D123" s="833" t="s">
        <v>2952</v>
      </c>
      <c r="E123" s="834" t="s">
        <v>1387</v>
      </c>
      <c r="F123" s="832" t="s">
        <v>1363</v>
      </c>
      <c r="G123" s="832" t="s">
        <v>1458</v>
      </c>
      <c r="H123" s="832" t="s">
        <v>578</v>
      </c>
      <c r="I123" s="832" t="s">
        <v>1558</v>
      </c>
      <c r="J123" s="832" t="s">
        <v>618</v>
      </c>
      <c r="K123" s="832" t="s">
        <v>1559</v>
      </c>
      <c r="L123" s="835">
        <v>108.44</v>
      </c>
      <c r="M123" s="835">
        <v>108.44</v>
      </c>
      <c r="N123" s="832">
        <v>1</v>
      </c>
      <c r="O123" s="836">
        <v>0.5</v>
      </c>
      <c r="P123" s="835">
        <v>108.44</v>
      </c>
      <c r="Q123" s="837">
        <v>1</v>
      </c>
      <c r="R123" s="832">
        <v>1</v>
      </c>
      <c r="S123" s="837">
        <v>1</v>
      </c>
      <c r="T123" s="836">
        <v>0.5</v>
      </c>
      <c r="U123" s="838">
        <v>1</v>
      </c>
    </row>
    <row r="124" spans="1:21" ht="14.4" customHeight="1" x14ac:dyDescent="0.3">
      <c r="A124" s="831">
        <v>12</v>
      </c>
      <c r="B124" s="832" t="s">
        <v>1362</v>
      </c>
      <c r="C124" s="832" t="s">
        <v>1366</v>
      </c>
      <c r="D124" s="833" t="s">
        <v>2952</v>
      </c>
      <c r="E124" s="834" t="s">
        <v>1387</v>
      </c>
      <c r="F124" s="832" t="s">
        <v>1363</v>
      </c>
      <c r="G124" s="832" t="s">
        <v>1470</v>
      </c>
      <c r="H124" s="832" t="s">
        <v>578</v>
      </c>
      <c r="I124" s="832" t="s">
        <v>1564</v>
      </c>
      <c r="J124" s="832" t="s">
        <v>1565</v>
      </c>
      <c r="K124" s="832" t="s">
        <v>1566</v>
      </c>
      <c r="L124" s="835">
        <v>33.44</v>
      </c>
      <c r="M124" s="835">
        <v>66.88</v>
      </c>
      <c r="N124" s="832">
        <v>2</v>
      </c>
      <c r="O124" s="836">
        <v>2</v>
      </c>
      <c r="P124" s="835">
        <v>33.44</v>
      </c>
      <c r="Q124" s="837">
        <v>0.5</v>
      </c>
      <c r="R124" s="832">
        <v>1</v>
      </c>
      <c r="S124" s="837">
        <v>0.5</v>
      </c>
      <c r="T124" s="836">
        <v>1</v>
      </c>
      <c r="U124" s="838">
        <v>0.5</v>
      </c>
    </row>
    <row r="125" spans="1:21" ht="14.4" customHeight="1" x14ac:dyDescent="0.3">
      <c r="A125" s="831">
        <v>12</v>
      </c>
      <c r="B125" s="832" t="s">
        <v>1362</v>
      </c>
      <c r="C125" s="832" t="s">
        <v>1366</v>
      </c>
      <c r="D125" s="833" t="s">
        <v>2952</v>
      </c>
      <c r="E125" s="834" t="s">
        <v>1387</v>
      </c>
      <c r="F125" s="832" t="s">
        <v>1363</v>
      </c>
      <c r="G125" s="832" t="s">
        <v>1567</v>
      </c>
      <c r="H125" s="832" t="s">
        <v>578</v>
      </c>
      <c r="I125" s="832" t="s">
        <v>1568</v>
      </c>
      <c r="J125" s="832" t="s">
        <v>1569</v>
      </c>
      <c r="K125" s="832" t="s">
        <v>1570</v>
      </c>
      <c r="L125" s="835">
        <v>1514.87</v>
      </c>
      <c r="M125" s="835">
        <v>3029.74</v>
      </c>
      <c r="N125" s="832">
        <v>2</v>
      </c>
      <c r="O125" s="836">
        <v>1</v>
      </c>
      <c r="P125" s="835">
        <v>1514.87</v>
      </c>
      <c r="Q125" s="837">
        <v>0.5</v>
      </c>
      <c r="R125" s="832">
        <v>1</v>
      </c>
      <c r="S125" s="837">
        <v>0.5</v>
      </c>
      <c r="T125" s="836">
        <v>0.5</v>
      </c>
      <c r="U125" s="838">
        <v>0.5</v>
      </c>
    </row>
    <row r="126" spans="1:21" ht="14.4" customHeight="1" x14ac:dyDescent="0.3">
      <c r="A126" s="831">
        <v>12</v>
      </c>
      <c r="B126" s="832" t="s">
        <v>1362</v>
      </c>
      <c r="C126" s="832" t="s">
        <v>1366</v>
      </c>
      <c r="D126" s="833" t="s">
        <v>2952</v>
      </c>
      <c r="E126" s="834" t="s">
        <v>1387</v>
      </c>
      <c r="F126" s="832" t="s">
        <v>1363</v>
      </c>
      <c r="G126" s="832" t="s">
        <v>1412</v>
      </c>
      <c r="H126" s="832" t="s">
        <v>622</v>
      </c>
      <c r="I126" s="832" t="s">
        <v>1425</v>
      </c>
      <c r="J126" s="832" t="s">
        <v>950</v>
      </c>
      <c r="K126" s="832" t="s">
        <v>1414</v>
      </c>
      <c r="L126" s="835">
        <v>154.36000000000001</v>
      </c>
      <c r="M126" s="835">
        <v>926.16000000000008</v>
      </c>
      <c r="N126" s="832">
        <v>6</v>
      </c>
      <c r="O126" s="836">
        <v>4.5</v>
      </c>
      <c r="P126" s="835">
        <v>463.08000000000004</v>
      </c>
      <c r="Q126" s="837">
        <v>0.5</v>
      </c>
      <c r="R126" s="832">
        <v>3</v>
      </c>
      <c r="S126" s="837">
        <v>0.5</v>
      </c>
      <c r="T126" s="836">
        <v>2.5</v>
      </c>
      <c r="U126" s="838">
        <v>0.55555555555555558</v>
      </c>
    </row>
    <row r="127" spans="1:21" ht="14.4" customHeight="1" x14ac:dyDescent="0.3">
      <c r="A127" s="831">
        <v>12</v>
      </c>
      <c r="B127" s="832" t="s">
        <v>1362</v>
      </c>
      <c r="C127" s="832" t="s">
        <v>1366</v>
      </c>
      <c r="D127" s="833" t="s">
        <v>2952</v>
      </c>
      <c r="E127" s="834" t="s">
        <v>1387</v>
      </c>
      <c r="F127" s="832" t="s">
        <v>1363</v>
      </c>
      <c r="G127" s="832" t="s">
        <v>1412</v>
      </c>
      <c r="H127" s="832" t="s">
        <v>578</v>
      </c>
      <c r="I127" s="832" t="s">
        <v>1488</v>
      </c>
      <c r="J127" s="832" t="s">
        <v>950</v>
      </c>
      <c r="K127" s="832" t="s">
        <v>1219</v>
      </c>
      <c r="L127" s="835">
        <v>225.06</v>
      </c>
      <c r="M127" s="835">
        <v>225.06</v>
      </c>
      <c r="N127" s="832">
        <v>1</v>
      </c>
      <c r="O127" s="836">
        <v>0.5</v>
      </c>
      <c r="P127" s="835"/>
      <c r="Q127" s="837">
        <v>0</v>
      </c>
      <c r="R127" s="832"/>
      <c r="S127" s="837">
        <v>0</v>
      </c>
      <c r="T127" s="836"/>
      <c r="U127" s="838">
        <v>0</v>
      </c>
    </row>
    <row r="128" spans="1:21" ht="14.4" customHeight="1" x14ac:dyDescent="0.3">
      <c r="A128" s="831">
        <v>12</v>
      </c>
      <c r="B128" s="832" t="s">
        <v>1362</v>
      </c>
      <c r="C128" s="832" t="s">
        <v>1366</v>
      </c>
      <c r="D128" s="833" t="s">
        <v>2952</v>
      </c>
      <c r="E128" s="834" t="s">
        <v>1387</v>
      </c>
      <c r="F128" s="832" t="s">
        <v>1363</v>
      </c>
      <c r="G128" s="832" t="s">
        <v>1571</v>
      </c>
      <c r="H128" s="832" t="s">
        <v>578</v>
      </c>
      <c r="I128" s="832" t="s">
        <v>1572</v>
      </c>
      <c r="J128" s="832" t="s">
        <v>613</v>
      </c>
      <c r="K128" s="832" t="s">
        <v>1573</v>
      </c>
      <c r="L128" s="835">
        <v>0</v>
      </c>
      <c r="M128" s="835">
        <v>0</v>
      </c>
      <c r="N128" s="832">
        <v>2</v>
      </c>
      <c r="O128" s="836">
        <v>1</v>
      </c>
      <c r="P128" s="835"/>
      <c r="Q128" s="837"/>
      <c r="R128" s="832"/>
      <c r="S128" s="837">
        <v>0</v>
      </c>
      <c r="T128" s="836"/>
      <c r="U128" s="838">
        <v>0</v>
      </c>
    </row>
    <row r="129" spans="1:21" ht="14.4" customHeight="1" x14ac:dyDescent="0.3">
      <c r="A129" s="831">
        <v>12</v>
      </c>
      <c r="B129" s="832" t="s">
        <v>1362</v>
      </c>
      <c r="C129" s="832" t="s">
        <v>1366</v>
      </c>
      <c r="D129" s="833" t="s">
        <v>2952</v>
      </c>
      <c r="E129" s="834" t="s">
        <v>1387</v>
      </c>
      <c r="F129" s="832" t="s">
        <v>1365</v>
      </c>
      <c r="G129" s="832" t="s">
        <v>1416</v>
      </c>
      <c r="H129" s="832" t="s">
        <v>578</v>
      </c>
      <c r="I129" s="832" t="s">
        <v>1426</v>
      </c>
      <c r="J129" s="832" t="s">
        <v>1427</v>
      </c>
      <c r="K129" s="832" t="s">
        <v>1428</v>
      </c>
      <c r="L129" s="835">
        <v>190</v>
      </c>
      <c r="M129" s="835">
        <v>6080</v>
      </c>
      <c r="N129" s="832">
        <v>32</v>
      </c>
      <c r="O129" s="836">
        <v>16</v>
      </c>
      <c r="P129" s="835">
        <v>5320</v>
      </c>
      <c r="Q129" s="837">
        <v>0.875</v>
      </c>
      <c r="R129" s="832">
        <v>28</v>
      </c>
      <c r="S129" s="837">
        <v>0.875</v>
      </c>
      <c r="T129" s="836">
        <v>14</v>
      </c>
      <c r="U129" s="838">
        <v>0.875</v>
      </c>
    </row>
    <row r="130" spans="1:21" ht="14.4" customHeight="1" x14ac:dyDescent="0.3">
      <c r="A130" s="831">
        <v>12</v>
      </c>
      <c r="B130" s="832" t="s">
        <v>1362</v>
      </c>
      <c r="C130" s="832" t="s">
        <v>1366</v>
      </c>
      <c r="D130" s="833" t="s">
        <v>2952</v>
      </c>
      <c r="E130" s="834" t="s">
        <v>1392</v>
      </c>
      <c r="F130" s="832" t="s">
        <v>1363</v>
      </c>
      <c r="G130" s="832" t="s">
        <v>1437</v>
      </c>
      <c r="H130" s="832" t="s">
        <v>578</v>
      </c>
      <c r="I130" s="832" t="s">
        <v>1438</v>
      </c>
      <c r="J130" s="832" t="s">
        <v>1439</v>
      </c>
      <c r="K130" s="832" t="s">
        <v>1440</v>
      </c>
      <c r="L130" s="835">
        <v>238.72</v>
      </c>
      <c r="M130" s="835">
        <v>238.72</v>
      </c>
      <c r="N130" s="832">
        <v>1</v>
      </c>
      <c r="O130" s="836">
        <v>1</v>
      </c>
      <c r="P130" s="835">
        <v>238.72</v>
      </c>
      <c r="Q130" s="837">
        <v>1</v>
      </c>
      <c r="R130" s="832">
        <v>1</v>
      </c>
      <c r="S130" s="837">
        <v>1</v>
      </c>
      <c r="T130" s="836">
        <v>1</v>
      </c>
      <c r="U130" s="838">
        <v>1</v>
      </c>
    </row>
    <row r="131" spans="1:21" ht="14.4" customHeight="1" x14ac:dyDescent="0.3">
      <c r="A131" s="831">
        <v>12</v>
      </c>
      <c r="B131" s="832" t="s">
        <v>1362</v>
      </c>
      <c r="C131" s="832" t="s">
        <v>1366</v>
      </c>
      <c r="D131" s="833" t="s">
        <v>2952</v>
      </c>
      <c r="E131" s="834" t="s">
        <v>1392</v>
      </c>
      <c r="F131" s="832" t="s">
        <v>1363</v>
      </c>
      <c r="G131" s="832" t="s">
        <v>1529</v>
      </c>
      <c r="H131" s="832" t="s">
        <v>578</v>
      </c>
      <c r="I131" s="832" t="s">
        <v>1530</v>
      </c>
      <c r="J131" s="832" t="s">
        <v>1531</v>
      </c>
      <c r="K131" s="832" t="s">
        <v>1232</v>
      </c>
      <c r="L131" s="835">
        <v>78.33</v>
      </c>
      <c r="M131" s="835">
        <v>78.33</v>
      </c>
      <c r="N131" s="832">
        <v>1</v>
      </c>
      <c r="O131" s="836">
        <v>1</v>
      </c>
      <c r="P131" s="835">
        <v>78.33</v>
      </c>
      <c r="Q131" s="837">
        <v>1</v>
      </c>
      <c r="R131" s="832">
        <v>1</v>
      </c>
      <c r="S131" s="837">
        <v>1</v>
      </c>
      <c r="T131" s="836">
        <v>1</v>
      </c>
      <c r="U131" s="838">
        <v>1</v>
      </c>
    </row>
    <row r="132" spans="1:21" ht="14.4" customHeight="1" x14ac:dyDescent="0.3">
      <c r="A132" s="831">
        <v>12</v>
      </c>
      <c r="B132" s="832" t="s">
        <v>1362</v>
      </c>
      <c r="C132" s="832" t="s">
        <v>1366</v>
      </c>
      <c r="D132" s="833" t="s">
        <v>2952</v>
      </c>
      <c r="E132" s="834" t="s">
        <v>1392</v>
      </c>
      <c r="F132" s="832" t="s">
        <v>1363</v>
      </c>
      <c r="G132" s="832" t="s">
        <v>1420</v>
      </c>
      <c r="H132" s="832" t="s">
        <v>622</v>
      </c>
      <c r="I132" s="832" t="s">
        <v>1453</v>
      </c>
      <c r="J132" s="832" t="s">
        <v>1451</v>
      </c>
      <c r="K132" s="832" t="s">
        <v>1454</v>
      </c>
      <c r="L132" s="835">
        <v>490.89</v>
      </c>
      <c r="M132" s="835">
        <v>981.78</v>
      </c>
      <c r="N132" s="832">
        <v>2</v>
      </c>
      <c r="O132" s="836">
        <v>2</v>
      </c>
      <c r="P132" s="835">
        <v>490.89</v>
      </c>
      <c r="Q132" s="837">
        <v>0.5</v>
      </c>
      <c r="R132" s="832">
        <v>1</v>
      </c>
      <c r="S132" s="837">
        <v>0.5</v>
      </c>
      <c r="T132" s="836">
        <v>1</v>
      </c>
      <c r="U132" s="838">
        <v>0.5</v>
      </c>
    </row>
    <row r="133" spans="1:21" ht="14.4" customHeight="1" x14ac:dyDescent="0.3">
      <c r="A133" s="831">
        <v>12</v>
      </c>
      <c r="B133" s="832" t="s">
        <v>1362</v>
      </c>
      <c r="C133" s="832" t="s">
        <v>1366</v>
      </c>
      <c r="D133" s="833" t="s">
        <v>2952</v>
      </c>
      <c r="E133" s="834" t="s">
        <v>1392</v>
      </c>
      <c r="F133" s="832" t="s">
        <v>1363</v>
      </c>
      <c r="G133" s="832" t="s">
        <v>1420</v>
      </c>
      <c r="H133" s="832" t="s">
        <v>622</v>
      </c>
      <c r="I133" s="832" t="s">
        <v>1536</v>
      </c>
      <c r="J133" s="832" t="s">
        <v>1451</v>
      </c>
      <c r="K133" s="832" t="s">
        <v>1537</v>
      </c>
      <c r="L133" s="835">
        <v>923.74</v>
      </c>
      <c r="M133" s="835">
        <v>923.74</v>
      </c>
      <c r="N133" s="832">
        <v>1</v>
      </c>
      <c r="O133" s="836">
        <v>1</v>
      </c>
      <c r="P133" s="835"/>
      <c r="Q133" s="837">
        <v>0</v>
      </c>
      <c r="R133" s="832"/>
      <c r="S133" s="837">
        <v>0</v>
      </c>
      <c r="T133" s="836"/>
      <c r="U133" s="838">
        <v>0</v>
      </c>
    </row>
    <row r="134" spans="1:21" ht="14.4" customHeight="1" x14ac:dyDescent="0.3">
      <c r="A134" s="831">
        <v>12</v>
      </c>
      <c r="B134" s="832" t="s">
        <v>1362</v>
      </c>
      <c r="C134" s="832" t="s">
        <v>1366</v>
      </c>
      <c r="D134" s="833" t="s">
        <v>2952</v>
      </c>
      <c r="E134" s="834" t="s">
        <v>1392</v>
      </c>
      <c r="F134" s="832" t="s">
        <v>1363</v>
      </c>
      <c r="G134" s="832" t="s">
        <v>1465</v>
      </c>
      <c r="H134" s="832" t="s">
        <v>578</v>
      </c>
      <c r="I134" s="832" t="s">
        <v>1466</v>
      </c>
      <c r="J134" s="832" t="s">
        <v>1467</v>
      </c>
      <c r="K134" s="832" t="s">
        <v>1468</v>
      </c>
      <c r="L134" s="835">
        <v>308.69</v>
      </c>
      <c r="M134" s="835">
        <v>308.69</v>
      </c>
      <c r="N134" s="832">
        <v>1</v>
      </c>
      <c r="O134" s="836">
        <v>1</v>
      </c>
      <c r="P134" s="835">
        <v>308.69</v>
      </c>
      <c r="Q134" s="837">
        <v>1</v>
      </c>
      <c r="R134" s="832">
        <v>1</v>
      </c>
      <c r="S134" s="837">
        <v>1</v>
      </c>
      <c r="T134" s="836">
        <v>1</v>
      </c>
      <c r="U134" s="838">
        <v>1</v>
      </c>
    </row>
    <row r="135" spans="1:21" ht="14.4" customHeight="1" x14ac:dyDescent="0.3">
      <c r="A135" s="831">
        <v>12</v>
      </c>
      <c r="B135" s="832" t="s">
        <v>1362</v>
      </c>
      <c r="C135" s="832" t="s">
        <v>1366</v>
      </c>
      <c r="D135" s="833" t="s">
        <v>2952</v>
      </c>
      <c r="E135" s="834" t="s">
        <v>1392</v>
      </c>
      <c r="F135" s="832" t="s">
        <v>1363</v>
      </c>
      <c r="G135" s="832" t="s">
        <v>1470</v>
      </c>
      <c r="H135" s="832" t="s">
        <v>578</v>
      </c>
      <c r="I135" s="832" t="s">
        <v>1574</v>
      </c>
      <c r="J135" s="832" t="s">
        <v>1565</v>
      </c>
      <c r="K135" s="832" t="s">
        <v>1575</v>
      </c>
      <c r="L135" s="835">
        <v>66.88</v>
      </c>
      <c r="M135" s="835">
        <v>66.88</v>
      </c>
      <c r="N135" s="832">
        <v>1</v>
      </c>
      <c r="O135" s="836">
        <v>1</v>
      </c>
      <c r="P135" s="835"/>
      <c r="Q135" s="837">
        <v>0</v>
      </c>
      <c r="R135" s="832"/>
      <c r="S135" s="837">
        <v>0</v>
      </c>
      <c r="T135" s="836"/>
      <c r="U135" s="838">
        <v>0</v>
      </c>
    </row>
    <row r="136" spans="1:21" ht="14.4" customHeight="1" x14ac:dyDescent="0.3">
      <c r="A136" s="831">
        <v>12</v>
      </c>
      <c r="B136" s="832" t="s">
        <v>1362</v>
      </c>
      <c r="C136" s="832" t="s">
        <v>1366</v>
      </c>
      <c r="D136" s="833" t="s">
        <v>2952</v>
      </c>
      <c r="E136" s="834" t="s">
        <v>1392</v>
      </c>
      <c r="F136" s="832" t="s">
        <v>1363</v>
      </c>
      <c r="G136" s="832" t="s">
        <v>1412</v>
      </c>
      <c r="H136" s="832" t="s">
        <v>622</v>
      </c>
      <c r="I136" s="832" t="s">
        <v>1425</v>
      </c>
      <c r="J136" s="832" t="s">
        <v>950</v>
      </c>
      <c r="K136" s="832" t="s">
        <v>1414</v>
      </c>
      <c r="L136" s="835">
        <v>154.36000000000001</v>
      </c>
      <c r="M136" s="835">
        <v>308.72000000000003</v>
      </c>
      <c r="N136" s="832">
        <v>2</v>
      </c>
      <c r="O136" s="836">
        <v>2</v>
      </c>
      <c r="P136" s="835">
        <v>308.72000000000003</v>
      </c>
      <c r="Q136" s="837">
        <v>1</v>
      </c>
      <c r="R136" s="832">
        <v>2</v>
      </c>
      <c r="S136" s="837">
        <v>1</v>
      </c>
      <c r="T136" s="836">
        <v>2</v>
      </c>
      <c r="U136" s="838">
        <v>1</v>
      </c>
    </row>
    <row r="137" spans="1:21" ht="14.4" customHeight="1" x14ac:dyDescent="0.3">
      <c r="A137" s="831">
        <v>12</v>
      </c>
      <c r="B137" s="832" t="s">
        <v>1362</v>
      </c>
      <c r="C137" s="832" t="s">
        <v>1366</v>
      </c>
      <c r="D137" s="833" t="s">
        <v>2952</v>
      </c>
      <c r="E137" s="834" t="s">
        <v>1392</v>
      </c>
      <c r="F137" s="832" t="s">
        <v>1365</v>
      </c>
      <c r="G137" s="832" t="s">
        <v>1501</v>
      </c>
      <c r="H137" s="832" t="s">
        <v>578</v>
      </c>
      <c r="I137" s="832" t="s">
        <v>1502</v>
      </c>
      <c r="J137" s="832" t="s">
        <v>1503</v>
      </c>
      <c r="K137" s="832" t="s">
        <v>1504</v>
      </c>
      <c r="L137" s="835">
        <v>260</v>
      </c>
      <c r="M137" s="835">
        <v>520</v>
      </c>
      <c r="N137" s="832">
        <v>2</v>
      </c>
      <c r="O137" s="836">
        <v>1</v>
      </c>
      <c r="P137" s="835">
        <v>520</v>
      </c>
      <c r="Q137" s="837">
        <v>1</v>
      </c>
      <c r="R137" s="832">
        <v>2</v>
      </c>
      <c r="S137" s="837">
        <v>1</v>
      </c>
      <c r="T137" s="836">
        <v>1</v>
      </c>
      <c r="U137" s="838">
        <v>1</v>
      </c>
    </row>
    <row r="138" spans="1:21" ht="14.4" customHeight="1" x14ac:dyDescent="0.3">
      <c r="A138" s="831">
        <v>12</v>
      </c>
      <c r="B138" s="832" t="s">
        <v>1362</v>
      </c>
      <c r="C138" s="832" t="s">
        <v>1366</v>
      </c>
      <c r="D138" s="833" t="s">
        <v>2952</v>
      </c>
      <c r="E138" s="834" t="s">
        <v>1392</v>
      </c>
      <c r="F138" s="832" t="s">
        <v>1365</v>
      </c>
      <c r="G138" s="832" t="s">
        <v>1416</v>
      </c>
      <c r="H138" s="832" t="s">
        <v>578</v>
      </c>
      <c r="I138" s="832" t="s">
        <v>1426</v>
      </c>
      <c r="J138" s="832" t="s">
        <v>1427</v>
      </c>
      <c r="K138" s="832" t="s">
        <v>1428</v>
      </c>
      <c r="L138" s="835">
        <v>190</v>
      </c>
      <c r="M138" s="835">
        <v>3040</v>
      </c>
      <c r="N138" s="832">
        <v>16</v>
      </c>
      <c r="O138" s="836">
        <v>8</v>
      </c>
      <c r="P138" s="835">
        <v>2660</v>
      </c>
      <c r="Q138" s="837">
        <v>0.875</v>
      </c>
      <c r="R138" s="832">
        <v>14</v>
      </c>
      <c r="S138" s="837">
        <v>0.875</v>
      </c>
      <c r="T138" s="836">
        <v>7</v>
      </c>
      <c r="U138" s="838">
        <v>0.875</v>
      </c>
    </row>
    <row r="139" spans="1:21" ht="14.4" customHeight="1" x14ac:dyDescent="0.3">
      <c r="A139" s="831">
        <v>12</v>
      </c>
      <c r="B139" s="832" t="s">
        <v>1362</v>
      </c>
      <c r="C139" s="832" t="s">
        <v>1366</v>
      </c>
      <c r="D139" s="833" t="s">
        <v>2952</v>
      </c>
      <c r="E139" s="834" t="s">
        <v>1391</v>
      </c>
      <c r="F139" s="832" t="s">
        <v>1363</v>
      </c>
      <c r="G139" s="832" t="s">
        <v>1529</v>
      </c>
      <c r="H139" s="832" t="s">
        <v>578</v>
      </c>
      <c r="I139" s="832" t="s">
        <v>1530</v>
      </c>
      <c r="J139" s="832" t="s">
        <v>1531</v>
      </c>
      <c r="K139" s="832" t="s">
        <v>1232</v>
      </c>
      <c r="L139" s="835">
        <v>78.33</v>
      </c>
      <c r="M139" s="835">
        <v>156.66</v>
      </c>
      <c r="N139" s="832">
        <v>2</v>
      </c>
      <c r="O139" s="836">
        <v>1</v>
      </c>
      <c r="P139" s="835">
        <v>156.66</v>
      </c>
      <c r="Q139" s="837">
        <v>1</v>
      </c>
      <c r="R139" s="832">
        <v>2</v>
      </c>
      <c r="S139" s="837">
        <v>1</v>
      </c>
      <c r="T139" s="836">
        <v>1</v>
      </c>
      <c r="U139" s="838">
        <v>1</v>
      </c>
    </row>
    <row r="140" spans="1:21" ht="14.4" customHeight="1" x14ac:dyDescent="0.3">
      <c r="A140" s="831">
        <v>12</v>
      </c>
      <c r="B140" s="832" t="s">
        <v>1362</v>
      </c>
      <c r="C140" s="832" t="s">
        <v>1366</v>
      </c>
      <c r="D140" s="833" t="s">
        <v>2952</v>
      </c>
      <c r="E140" s="834" t="s">
        <v>1391</v>
      </c>
      <c r="F140" s="832" t="s">
        <v>1363</v>
      </c>
      <c r="G140" s="832" t="s">
        <v>1532</v>
      </c>
      <c r="H140" s="832" t="s">
        <v>578</v>
      </c>
      <c r="I140" s="832" t="s">
        <v>1576</v>
      </c>
      <c r="J140" s="832" t="s">
        <v>1577</v>
      </c>
      <c r="K140" s="832" t="s">
        <v>1578</v>
      </c>
      <c r="L140" s="835">
        <v>0</v>
      </c>
      <c r="M140" s="835">
        <v>0</v>
      </c>
      <c r="N140" s="832">
        <v>1</v>
      </c>
      <c r="O140" s="836">
        <v>0.5</v>
      </c>
      <c r="P140" s="835"/>
      <c r="Q140" s="837"/>
      <c r="R140" s="832"/>
      <c r="S140" s="837">
        <v>0</v>
      </c>
      <c r="T140" s="836"/>
      <c r="U140" s="838">
        <v>0</v>
      </c>
    </row>
    <row r="141" spans="1:21" ht="14.4" customHeight="1" x14ac:dyDescent="0.3">
      <c r="A141" s="831">
        <v>12</v>
      </c>
      <c r="B141" s="832" t="s">
        <v>1362</v>
      </c>
      <c r="C141" s="832" t="s">
        <v>1366</v>
      </c>
      <c r="D141" s="833" t="s">
        <v>2952</v>
      </c>
      <c r="E141" s="834" t="s">
        <v>1391</v>
      </c>
      <c r="F141" s="832" t="s">
        <v>1363</v>
      </c>
      <c r="G141" s="832" t="s">
        <v>1405</v>
      </c>
      <c r="H141" s="832" t="s">
        <v>578</v>
      </c>
      <c r="I141" s="832" t="s">
        <v>1406</v>
      </c>
      <c r="J141" s="832" t="s">
        <v>1407</v>
      </c>
      <c r="K141" s="832" t="s">
        <v>1408</v>
      </c>
      <c r="L141" s="835">
        <v>48.09</v>
      </c>
      <c r="M141" s="835">
        <v>48.09</v>
      </c>
      <c r="N141" s="832">
        <v>1</v>
      </c>
      <c r="O141" s="836">
        <v>0.5</v>
      </c>
      <c r="P141" s="835">
        <v>48.09</v>
      </c>
      <c r="Q141" s="837">
        <v>1</v>
      </c>
      <c r="R141" s="832">
        <v>1</v>
      </c>
      <c r="S141" s="837">
        <v>1</v>
      </c>
      <c r="T141" s="836">
        <v>0.5</v>
      </c>
      <c r="U141" s="838">
        <v>1</v>
      </c>
    </row>
    <row r="142" spans="1:21" ht="14.4" customHeight="1" x14ac:dyDescent="0.3">
      <c r="A142" s="831">
        <v>12</v>
      </c>
      <c r="B142" s="832" t="s">
        <v>1362</v>
      </c>
      <c r="C142" s="832" t="s">
        <v>1366</v>
      </c>
      <c r="D142" s="833" t="s">
        <v>2952</v>
      </c>
      <c r="E142" s="834" t="s">
        <v>1391</v>
      </c>
      <c r="F142" s="832" t="s">
        <v>1363</v>
      </c>
      <c r="G142" s="832" t="s">
        <v>1420</v>
      </c>
      <c r="H142" s="832" t="s">
        <v>622</v>
      </c>
      <c r="I142" s="832" t="s">
        <v>1536</v>
      </c>
      <c r="J142" s="832" t="s">
        <v>1451</v>
      </c>
      <c r="K142" s="832" t="s">
        <v>1537</v>
      </c>
      <c r="L142" s="835">
        <v>923.74</v>
      </c>
      <c r="M142" s="835">
        <v>923.74</v>
      </c>
      <c r="N142" s="832">
        <v>1</v>
      </c>
      <c r="O142" s="836">
        <v>0.5</v>
      </c>
      <c r="P142" s="835">
        <v>923.74</v>
      </c>
      <c r="Q142" s="837">
        <v>1</v>
      </c>
      <c r="R142" s="832">
        <v>1</v>
      </c>
      <c r="S142" s="837">
        <v>1</v>
      </c>
      <c r="T142" s="836">
        <v>0.5</v>
      </c>
      <c r="U142" s="838">
        <v>1</v>
      </c>
    </row>
    <row r="143" spans="1:21" ht="14.4" customHeight="1" x14ac:dyDescent="0.3">
      <c r="A143" s="831">
        <v>12</v>
      </c>
      <c r="B143" s="832" t="s">
        <v>1362</v>
      </c>
      <c r="C143" s="832" t="s">
        <v>1366</v>
      </c>
      <c r="D143" s="833" t="s">
        <v>2952</v>
      </c>
      <c r="E143" s="834" t="s">
        <v>1391</v>
      </c>
      <c r="F143" s="832" t="s">
        <v>1363</v>
      </c>
      <c r="G143" s="832" t="s">
        <v>1550</v>
      </c>
      <c r="H143" s="832" t="s">
        <v>578</v>
      </c>
      <c r="I143" s="832" t="s">
        <v>1551</v>
      </c>
      <c r="J143" s="832" t="s">
        <v>1552</v>
      </c>
      <c r="K143" s="832" t="s">
        <v>624</v>
      </c>
      <c r="L143" s="835">
        <v>174.59</v>
      </c>
      <c r="M143" s="835">
        <v>523.77</v>
      </c>
      <c r="N143" s="832">
        <v>3</v>
      </c>
      <c r="O143" s="836">
        <v>0.5</v>
      </c>
      <c r="P143" s="835"/>
      <c r="Q143" s="837">
        <v>0</v>
      </c>
      <c r="R143" s="832"/>
      <c r="S143" s="837">
        <v>0</v>
      </c>
      <c r="T143" s="836"/>
      <c r="U143" s="838">
        <v>0</v>
      </c>
    </row>
    <row r="144" spans="1:21" ht="14.4" customHeight="1" x14ac:dyDescent="0.3">
      <c r="A144" s="831">
        <v>12</v>
      </c>
      <c r="B144" s="832" t="s">
        <v>1362</v>
      </c>
      <c r="C144" s="832" t="s">
        <v>1366</v>
      </c>
      <c r="D144" s="833" t="s">
        <v>2952</v>
      </c>
      <c r="E144" s="834" t="s">
        <v>1391</v>
      </c>
      <c r="F144" s="832" t="s">
        <v>1363</v>
      </c>
      <c r="G144" s="832" t="s">
        <v>1458</v>
      </c>
      <c r="H144" s="832" t="s">
        <v>578</v>
      </c>
      <c r="I144" s="832" t="s">
        <v>1459</v>
      </c>
      <c r="J144" s="832" t="s">
        <v>618</v>
      </c>
      <c r="K144" s="832" t="s">
        <v>1460</v>
      </c>
      <c r="L144" s="835">
        <v>52.61</v>
      </c>
      <c r="M144" s="835">
        <v>52.61</v>
      </c>
      <c r="N144" s="832">
        <v>1</v>
      </c>
      <c r="O144" s="836">
        <v>0.5</v>
      </c>
      <c r="P144" s="835"/>
      <c r="Q144" s="837">
        <v>0</v>
      </c>
      <c r="R144" s="832"/>
      <c r="S144" s="837">
        <v>0</v>
      </c>
      <c r="T144" s="836"/>
      <c r="U144" s="838">
        <v>0</v>
      </c>
    </row>
    <row r="145" spans="1:21" ht="14.4" customHeight="1" x14ac:dyDescent="0.3">
      <c r="A145" s="831">
        <v>12</v>
      </c>
      <c r="B145" s="832" t="s">
        <v>1362</v>
      </c>
      <c r="C145" s="832" t="s">
        <v>1366</v>
      </c>
      <c r="D145" s="833" t="s">
        <v>2952</v>
      </c>
      <c r="E145" s="834" t="s">
        <v>1391</v>
      </c>
      <c r="F145" s="832" t="s">
        <v>1363</v>
      </c>
      <c r="G145" s="832" t="s">
        <v>1469</v>
      </c>
      <c r="H145" s="832" t="s">
        <v>622</v>
      </c>
      <c r="I145" s="832" t="s">
        <v>1280</v>
      </c>
      <c r="J145" s="832" t="s">
        <v>1281</v>
      </c>
      <c r="K145" s="832" t="s">
        <v>1282</v>
      </c>
      <c r="L145" s="835">
        <v>0</v>
      </c>
      <c r="M145" s="835">
        <v>0</v>
      </c>
      <c r="N145" s="832">
        <v>1</v>
      </c>
      <c r="O145" s="836">
        <v>1</v>
      </c>
      <c r="P145" s="835"/>
      <c r="Q145" s="837"/>
      <c r="R145" s="832"/>
      <c r="S145" s="837">
        <v>0</v>
      </c>
      <c r="T145" s="836"/>
      <c r="U145" s="838">
        <v>0</v>
      </c>
    </row>
    <row r="146" spans="1:21" ht="14.4" customHeight="1" x14ac:dyDescent="0.3">
      <c r="A146" s="831">
        <v>12</v>
      </c>
      <c r="B146" s="832" t="s">
        <v>1362</v>
      </c>
      <c r="C146" s="832" t="s">
        <v>1366</v>
      </c>
      <c r="D146" s="833" t="s">
        <v>2952</v>
      </c>
      <c r="E146" s="834" t="s">
        <v>1391</v>
      </c>
      <c r="F146" s="832" t="s">
        <v>1363</v>
      </c>
      <c r="G146" s="832" t="s">
        <v>1520</v>
      </c>
      <c r="H146" s="832" t="s">
        <v>622</v>
      </c>
      <c r="I146" s="832" t="s">
        <v>1521</v>
      </c>
      <c r="J146" s="832" t="s">
        <v>1522</v>
      </c>
      <c r="K146" s="832" t="s">
        <v>1523</v>
      </c>
      <c r="L146" s="835">
        <v>100.1</v>
      </c>
      <c r="M146" s="835">
        <v>100.1</v>
      </c>
      <c r="N146" s="832">
        <v>1</v>
      </c>
      <c r="O146" s="836">
        <v>0.5</v>
      </c>
      <c r="P146" s="835"/>
      <c r="Q146" s="837">
        <v>0</v>
      </c>
      <c r="R146" s="832"/>
      <c r="S146" s="837">
        <v>0</v>
      </c>
      <c r="T146" s="836"/>
      <c r="U146" s="838">
        <v>0</v>
      </c>
    </row>
    <row r="147" spans="1:21" ht="14.4" customHeight="1" x14ac:dyDescent="0.3">
      <c r="A147" s="831">
        <v>12</v>
      </c>
      <c r="B147" s="832" t="s">
        <v>1362</v>
      </c>
      <c r="C147" s="832" t="s">
        <v>1366</v>
      </c>
      <c r="D147" s="833" t="s">
        <v>2952</v>
      </c>
      <c r="E147" s="834" t="s">
        <v>1391</v>
      </c>
      <c r="F147" s="832" t="s">
        <v>1363</v>
      </c>
      <c r="G147" s="832" t="s">
        <v>1520</v>
      </c>
      <c r="H147" s="832" t="s">
        <v>622</v>
      </c>
      <c r="I147" s="832" t="s">
        <v>1579</v>
      </c>
      <c r="J147" s="832" t="s">
        <v>1522</v>
      </c>
      <c r="K147" s="832" t="s">
        <v>1580</v>
      </c>
      <c r="L147" s="835">
        <v>333.68</v>
      </c>
      <c r="M147" s="835">
        <v>333.68</v>
      </c>
      <c r="N147" s="832">
        <v>1</v>
      </c>
      <c r="O147" s="836">
        <v>0.5</v>
      </c>
      <c r="P147" s="835"/>
      <c r="Q147" s="837">
        <v>0</v>
      </c>
      <c r="R147" s="832"/>
      <c r="S147" s="837">
        <v>0</v>
      </c>
      <c r="T147" s="836"/>
      <c r="U147" s="838">
        <v>0</v>
      </c>
    </row>
    <row r="148" spans="1:21" ht="14.4" customHeight="1" x14ac:dyDescent="0.3">
      <c r="A148" s="831">
        <v>12</v>
      </c>
      <c r="B148" s="832" t="s">
        <v>1362</v>
      </c>
      <c r="C148" s="832" t="s">
        <v>1366</v>
      </c>
      <c r="D148" s="833" t="s">
        <v>2952</v>
      </c>
      <c r="E148" s="834" t="s">
        <v>1391</v>
      </c>
      <c r="F148" s="832" t="s">
        <v>1363</v>
      </c>
      <c r="G148" s="832" t="s">
        <v>1412</v>
      </c>
      <c r="H148" s="832" t="s">
        <v>622</v>
      </c>
      <c r="I148" s="832" t="s">
        <v>1425</v>
      </c>
      <c r="J148" s="832" t="s">
        <v>950</v>
      </c>
      <c r="K148" s="832" t="s">
        <v>1414</v>
      </c>
      <c r="L148" s="835">
        <v>154.36000000000001</v>
      </c>
      <c r="M148" s="835">
        <v>463.08000000000004</v>
      </c>
      <c r="N148" s="832">
        <v>3</v>
      </c>
      <c r="O148" s="836">
        <v>3</v>
      </c>
      <c r="P148" s="835">
        <v>463.08000000000004</v>
      </c>
      <c r="Q148" s="837">
        <v>1</v>
      </c>
      <c r="R148" s="832">
        <v>3</v>
      </c>
      <c r="S148" s="837">
        <v>1</v>
      </c>
      <c r="T148" s="836">
        <v>3</v>
      </c>
      <c r="U148" s="838">
        <v>1</v>
      </c>
    </row>
    <row r="149" spans="1:21" ht="14.4" customHeight="1" x14ac:dyDescent="0.3">
      <c r="A149" s="831">
        <v>12</v>
      </c>
      <c r="B149" s="832" t="s">
        <v>1362</v>
      </c>
      <c r="C149" s="832" t="s">
        <v>1366</v>
      </c>
      <c r="D149" s="833" t="s">
        <v>2952</v>
      </c>
      <c r="E149" s="834" t="s">
        <v>1391</v>
      </c>
      <c r="F149" s="832" t="s">
        <v>1363</v>
      </c>
      <c r="G149" s="832" t="s">
        <v>1412</v>
      </c>
      <c r="H149" s="832" t="s">
        <v>622</v>
      </c>
      <c r="I149" s="832" t="s">
        <v>1220</v>
      </c>
      <c r="J149" s="832" t="s">
        <v>1221</v>
      </c>
      <c r="K149" s="832" t="s">
        <v>1222</v>
      </c>
      <c r="L149" s="835">
        <v>149.52000000000001</v>
      </c>
      <c r="M149" s="835">
        <v>149.52000000000001</v>
      </c>
      <c r="N149" s="832">
        <v>1</v>
      </c>
      <c r="O149" s="836">
        <v>0.5</v>
      </c>
      <c r="P149" s="835"/>
      <c r="Q149" s="837">
        <v>0</v>
      </c>
      <c r="R149" s="832"/>
      <c r="S149" s="837">
        <v>0</v>
      </c>
      <c r="T149" s="836"/>
      <c r="U149" s="838">
        <v>0</v>
      </c>
    </row>
    <row r="150" spans="1:21" ht="14.4" customHeight="1" x14ac:dyDescent="0.3">
      <c r="A150" s="831">
        <v>12</v>
      </c>
      <c r="B150" s="832" t="s">
        <v>1362</v>
      </c>
      <c r="C150" s="832" t="s">
        <v>1366</v>
      </c>
      <c r="D150" s="833" t="s">
        <v>2952</v>
      </c>
      <c r="E150" s="834" t="s">
        <v>1391</v>
      </c>
      <c r="F150" s="832" t="s">
        <v>1363</v>
      </c>
      <c r="G150" s="832" t="s">
        <v>1412</v>
      </c>
      <c r="H150" s="832" t="s">
        <v>622</v>
      </c>
      <c r="I150" s="832" t="s">
        <v>1218</v>
      </c>
      <c r="J150" s="832" t="s">
        <v>950</v>
      </c>
      <c r="K150" s="832" t="s">
        <v>1219</v>
      </c>
      <c r="L150" s="835">
        <v>225.06</v>
      </c>
      <c r="M150" s="835">
        <v>225.06</v>
      </c>
      <c r="N150" s="832">
        <v>1</v>
      </c>
      <c r="O150" s="836">
        <v>1</v>
      </c>
      <c r="P150" s="835">
        <v>225.06</v>
      </c>
      <c r="Q150" s="837">
        <v>1</v>
      </c>
      <c r="R150" s="832">
        <v>1</v>
      </c>
      <c r="S150" s="837">
        <v>1</v>
      </c>
      <c r="T150" s="836">
        <v>1</v>
      </c>
      <c r="U150" s="838">
        <v>1</v>
      </c>
    </row>
    <row r="151" spans="1:21" ht="14.4" customHeight="1" x14ac:dyDescent="0.3">
      <c r="A151" s="831">
        <v>12</v>
      </c>
      <c r="B151" s="832" t="s">
        <v>1362</v>
      </c>
      <c r="C151" s="832" t="s">
        <v>1366</v>
      </c>
      <c r="D151" s="833" t="s">
        <v>2952</v>
      </c>
      <c r="E151" s="834" t="s">
        <v>1391</v>
      </c>
      <c r="F151" s="832" t="s">
        <v>1365</v>
      </c>
      <c r="G151" s="832" t="s">
        <v>1416</v>
      </c>
      <c r="H151" s="832" t="s">
        <v>578</v>
      </c>
      <c r="I151" s="832" t="s">
        <v>1426</v>
      </c>
      <c r="J151" s="832" t="s">
        <v>1427</v>
      </c>
      <c r="K151" s="832" t="s">
        <v>1428</v>
      </c>
      <c r="L151" s="835">
        <v>190</v>
      </c>
      <c r="M151" s="835">
        <v>380</v>
      </c>
      <c r="N151" s="832">
        <v>2</v>
      </c>
      <c r="O151" s="836">
        <v>1</v>
      </c>
      <c r="P151" s="835">
        <v>380</v>
      </c>
      <c r="Q151" s="837">
        <v>1</v>
      </c>
      <c r="R151" s="832">
        <v>2</v>
      </c>
      <c r="S151" s="837">
        <v>1</v>
      </c>
      <c r="T151" s="836">
        <v>1</v>
      </c>
      <c r="U151" s="838">
        <v>1</v>
      </c>
    </row>
    <row r="152" spans="1:21" ht="14.4" customHeight="1" x14ac:dyDescent="0.3">
      <c r="A152" s="831">
        <v>12</v>
      </c>
      <c r="B152" s="832" t="s">
        <v>1362</v>
      </c>
      <c r="C152" s="832" t="s">
        <v>1366</v>
      </c>
      <c r="D152" s="833" t="s">
        <v>2952</v>
      </c>
      <c r="E152" s="834" t="s">
        <v>1396</v>
      </c>
      <c r="F152" s="832" t="s">
        <v>1365</v>
      </c>
      <c r="G152" s="832" t="s">
        <v>1416</v>
      </c>
      <c r="H152" s="832" t="s">
        <v>578</v>
      </c>
      <c r="I152" s="832" t="s">
        <v>1426</v>
      </c>
      <c r="J152" s="832" t="s">
        <v>1427</v>
      </c>
      <c r="K152" s="832" t="s">
        <v>1428</v>
      </c>
      <c r="L152" s="835">
        <v>190</v>
      </c>
      <c r="M152" s="835">
        <v>380</v>
      </c>
      <c r="N152" s="832">
        <v>2</v>
      </c>
      <c r="O152" s="836">
        <v>1</v>
      </c>
      <c r="P152" s="835">
        <v>380</v>
      </c>
      <c r="Q152" s="837">
        <v>1</v>
      </c>
      <c r="R152" s="832">
        <v>2</v>
      </c>
      <c r="S152" s="837">
        <v>1</v>
      </c>
      <c r="T152" s="836">
        <v>1</v>
      </c>
      <c r="U152" s="838">
        <v>1</v>
      </c>
    </row>
    <row r="153" spans="1:21" ht="14.4" customHeight="1" x14ac:dyDescent="0.3">
      <c r="A153" s="831">
        <v>12</v>
      </c>
      <c r="B153" s="832" t="s">
        <v>1362</v>
      </c>
      <c r="C153" s="832" t="s">
        <v>1368</v>
      </c>
      <c r="D153" s="833" t="s">
        <v>2953</v>
      </c>
      <c r="E153" s="834" t="s">
        <v>1377</v>
      </c>
      <c r="F153" s="832" t="s">
        <v>1363</v>
      </c>
      <c r="G153" s="832" t="s">
        <v>1581</v>
      </c>
      <c r="H153" s="832" t="s">
        <v>578</v>
      </c>
      <c r="I153" s="832" t="s">
        <v>1582</v>
      </c>
      <c r="J153" s="832" t="s">
        <v>1583</v>
      </c>
      <c r="K153" s="832" t="s">
        <v>1584</v>
      </c>
      <c r="L153" s="835">
        <v>0</v>
      </c>
      <c r="M153" s="835">
        <v>0</v>
      </c>
      <c r="N153" s="832">
        <v>2</v>
      </c>
      <c r="O153" s="836">
        <v>1</v>
      </c>
      <c r="P153" s="835">
        <v>0</v>
      </c>
      <c r="Q153" s="837"/>
      <c r="R153" s="832">
        <v>2</v>
      </c>
      <c r="S153" s="837">
        <v>1</v>
      </c>
      <c r="T153" s="836">
        <v>1</v>
      </c>
      <c r="U153" s="838">
        <v>1</v>
      </c>
    </row>
    <row r="154" spans="1:21" ht="14.4" customHeight="1" x14ac:dyDescent="0.3">
      <c r="A154" s="831">
        <v>12</v>
      </c>
      <c r="B154" s="832" t="s">
        <v>1362</v>
      </c>
      <c r="C154" s="832" t="s">
        <v>1368</v>
      </c>
      <c r="D154" s="833" t="s">
        <v>2953</v>
      </c>
      <c r="E154" s="834" t="s">
        <v>1377</v>
      </c>
      <c r="F154" s="832" t="s">
        <v>1363</v>
      </c>
      <c r="G154" s="832" t="s">
        <v>1581</v>
      </c>
      <c r="H154" s="832" t="s">
        <v>578</v>
      </c>
      <c r="I154" s="832" t="s">
        <v>1585</v>
      </c>
      <c r="J154" s="832" t="s">
        <v>1586</v>
      </c>
      <c r="K154" s="832" t="s">
        <v>1587</v>
      </c>
      <c r="L154" s="835">
        <v>0</v>
      </c>
      <c r="M154" s="835">
        <v>0</v>
      </c>
      <c r="N154" s="832">
        <v>1</v>
      </c>
      <c r="O154" s="836">
        <v>1</v>
      </c>
      <c r="P154" s="835">
        <v>0</v>
      </c>
      <c r="Q154" s="837"/>
      <c r="R154" s="832">
        <v>1</v>
      </c>
      <c r="S154" s="837">
        <v>1</v>
      </c>
      <c r="T154" s="836">
        <v>1</v>
      </c>
      <c r="U154" s="838">
        <v>1</v>
      </c>
    </row>
    <row r="155" spans="1:21" ht="14.4" customHeight="1" x14ac:dyDescent="0.3">
      <c r="A155" s="831">
        <v>12</v>
      </c>
      <c r="B155" s="832" t="s">
        <v>1362</v>
      </c>
      <c r="C155" s="832" t="s">
        <v>1368</v>
      </c>
      <c r="D155" s="833" t="s">
        <v>2953</v>
      </c>
      <c r="E155" s="834" t="s">
        <v>1377</v>
      </c>
      <c r="F155" s="832" t="s">
        <v>1363</v>
      </c>
      <c r="G155" s="832" t="s">
        <v>1588</v>
      </c>
      <c r="H155" s="832" t="s">
        <v>578</v>
      </c>
      <c r="I155" s="832" t="s">
        <v>1589</v>
      </c>
      <c r="J155" s="832" t="s">
        <v>1590</v>
      </c>
      <c r="K155" s="832" t="s">
        <v>1591</v>
      </c>
      <c r="L155" s="835">
        <v>55.95</v>
      </c>
      <c r="M155" s="835">
        <v>1063.05</v>
      </c>
      <c r="N155" s="832">
        <v>19</v>
      </c>
      <c r="O155" s="836">
        <v>5</v>
      </c>
      <c r="P155" s="835">
        <v>839.25</v>
      </c>
      <c r="Q155" s="837">
        <v>0.78947368421052633</v>
      </c>
      <c r="R155" s="832">
        <v>15</v>
      </c>
      <c r="S155" s="837">
        <v>0.78947368421052633</v>
      </c>
      <c r="T155" s="836">
        <v>4</v>
      </c>
      <c r="U155" s="838">
        <v>0.8</v>
      </c>
    </row>
    <row r="156" spans="1:21" ht="14.4" customHeight="1" x14ac:dyDescent="0.3">
      <c r="A156" s="831">
        <v>12</v>
      </c>
      <c r="B156" s="832" t="s">
        <v>1362</v>
      </c>
      <c r="C156" s="832" t="s">
        <v>1368</v>
      </c>
      <c r="D156" s="833" t="s">
        <v>2953</v>
      </c>
      <c r="E156" s="834" t="s">
        <v>1377</v>
      </c>
      <c r="F156" s="832" t="s">
        <v>1363</v>
      </c>
      <c r="G156" s="832" t="s">
        <v>1588</v>
      </c>
      <c r="H156" s="832" t="s">
        <v>578</v>
      </c>
      <c r="I156" s="832" t="s">
        <v>1592</v>
      </c>
      <c r="J156" s="832" t="s">
        <v>1590</v>
      </c>
      <c r="K156" s="832" t="s">
        <v>1593</v>
      </c>
      <c r="L156" s="835">
        <v>128.55000000000001</v>
      </c>
      <c r="M156" s="835">
        <v>7841.5499999999993</v>
      </c>
      <c r="N156" s="832">
        <v>61</v>
      </c>
      <c r="O156" s="836">
        <v>12</v>
      </c>
      <c r="P156" s="835">
        <v>7070.2499999999991</v>
      </c>
      <c r="Q156" s="837">
        <v>0.90163934426229508</v>
      </c>
      <c r="R156" s="832">
        <v>55</v>
      </c>
      <c r="S156" s="837">
        <v>0.90163934426229508</v>
      </c>
      <c r="T156" s="836">
        <v>10.5</v>
      </c>
      <c r="U156" s="838">
        <v>0.875</v>
      </c>
    </row>
    <row r="157" spans="1:21" ht="14.4" customHeight="1" x14ac:dyDescent="0.3">
      <c r="A157" s="831">
        <v>12</v>
      </c>
      <c r="B157" s="832" t="s">
        <v>1362</v>
      </c>
      <c r="C157" s="832" t="s">
        <v>1368</v>
      </c>
      <c r="D157" s="833" t="s">
        <v>2953</v>
      </c>
      <c r="E157" s="834" t="s">
        <v>1377</v>
      </c>
      <c r="F157" s="832" t="s">
        <v>1363</v>
      </c>
      <c r="G157" s="832" t="s">
        <v>1401</v>
      </c>
      <c r="H157" s="832" t="s">
        <v>622</v>
      </c>
      <c r="I157" s="832" t="s">
        <v>1402</v>
      </c>
      <c r="J157" s="832" t="s">
        <v>1403</v>
      </c>
      <c r="K157" s="832" t="s">
        <v>1404</v>
      </c>
      <c r="L157" s="835">
        <v>1091.0899999999999</v>
      </c>
      <c r="M157" s="835">
        <v>4364.3599999999997</v>
      </c>
      <c r="N157" s="832">
        <v>4</v>
      </c>
      <c r="O157" s="836">
        <v>2</v>
      </c>
      <c r="P157" s="835">
        <v>4364.3599999999997</v>
      </c>
      <c r="Q157" s="837">
        <v>1</v>
      </c>
      <c r="R157" s="832">
        <v>4</v>
      </c>
      <c r="S157" s="837">
        <v>1</v>
      </c>
      <c r="T157" s="836">
        <v>2</v>
      </c>
      <c r="U157" s="838">
        <v>1</v>
      </c>
    </row>
    <row r="158" spans="1:21" ht="14.4" customHeight="1" x14ac:dyDescent="0.3">
      <c r="A158" s="831">
        <v>12</v>
      </c>
      <c r="B158" s="832" t="s">
        <v>1362</v>
      </c>
      <c r="C158" s="832" t="s">
        <v>1368</v>
      </c>
      <c r="D158" s="833" t="s">
        <v>2953</v>
      </c>
      <c r="E158" s="834" t="s">
        <v>1377</v>
      </c>
      <c r="F158" s="832" t="s">
        <v>1363</v>
      </c>
      <c r="G158" s="832" t="s">
        <v>1433</v>
      </c>
      <c r="H158" s="832" t="s">
        <v>578</v>
      </c>
      <c r="I158" s="832" t="s">
        <v>1594</v>
      </c>
      <c r="J158" s="832" t="s">
        <v>1435</v>
      </c>
      <c r="K158" s="832" t="s">
        <v>1232</v>
      </c>
      <c r="L158" s="835">
        <v>170.52</v>
      </c>
      <c r="M158" s="835">
        <v>341.04</v>
      </c>
      <c r="N158" s="832">
        <v>2</v>
      </c>
      <c r="O158" s="836">
        <v>0.5</v>
      </c>
      <c r="P158" s="835">
        <v>341.04</v>
      </c>
      <c r="Q158" s="837">
        <v>1</v>
      </c>
      <c r="R158" s="832">
        <v>2</v>
      </c>
      <c r="S158" s="837">
        <v>1</v>
      </c>
      <c r="T158" s="836">
        <v>0.5</v>
      </c>
      <c r="U158" s="838">
        <v>1</v>
      </c>
    </row>
    <row r="159" spans="1:21" ht="14.4" customHeight="1" x14ac:dyDescent="0.3">
      <c r="A159" s="831">
        <v>12</v>
      </c>
      <c r="B159" s="832" t="s">
        <v>1362</v>
      </c>
      <c r="C159" s="832" t="s">
        <v>1368</v>
      </c>
      <c r="D159" s="833" t="s">
        <v>2953</v>
      </c>
      <c r="E159" s="834" t="s">
        <v>1377</v>
      </c>
      <c r="F159" s="832" t="s">
        <v>1363</v>
      </c>
      <c r="G159" s="832" t="s">
        <v>1433</v>
      </c>
      <c r="H159" s="832" t="s">
        <v>578</v>
      </c>
      <c r="I159" s="832" t="s">
        <v>1434</v>
      </c>
      <c r="J159" s="832" t="s">
        <v>1435</v>
      </c>
      <c r="K159" s="832" t="s">
        <v>1436</v>
      </c>
      <c r="L159" s="835">
        <v>85.27</v>
      </c>
      <c r="M159" s="835">
        <v>255.81</v>
      </c>
      <c r="N159" s="832">
        <v>3</v>
      </c>
      <c r="O159" s="836">
        <v>2</v>
      </c>
      <c r="P159" s="835">
        <v>85.27</v>
      </c>
      <c r="Q159" s="837">
        <v>0.33333333333333331</v>
      </c>
      <c r="R159" s="832">
        <v>1</v>
      </c>
      <c r="S159" s="837">
        <v>0.33333333333333331</v>
      </c>
      <c r="T159" s="836">
        <v>1</v>
      </c>
      <c r="U159" s="838">
        <v>0.5</v>
      </c>
    </row>
    <row r="160" spans="1:21" ht="14.4" customHeight="1" x14ac:dyDescent="0.3">
      <c r="A160" s="831">
        <v>12</v>
      </c>
      <c r="B160" s="832" t="s">
        <v>1362</v>
      </c>
      <c r="C160" s="832" t="s">
        <v>1368</v>
      </c>
      <c r="D160" s="833" t="s">
        <v>2953</v>
      </c>
      <c r="E160" s="834" t="s">
        <v>1377</v>
      </c>
      <c r="F160" s="832" t="s">
        <v>1363</v>
      </c>
      <c r="G160" s="832" t="s">
        <v>1437</v>
      </c>
      <c r="H160" s="832" t="s">
        <v>622</v>
      </c>
      <c r="I160" s="832" t="s">
        <v>1231</v>
      </c>
      <c r="J160" s="832" t="s">
        <v>1229</v>
      </c>
      <c r="K160" s="832" t="s">
        <v>1232</v>
      </c>
      <c r="L160" s="835">
        <v>170.52</v>
      </c>
      <c r="M160" s="835">
        <v>852.60000000000014</v>
      </c>
      <c r="N160" s="832">
        <v>5</v>
      </c>
      <c r="O160" s="836">
        <v>4</v>
      </c>
      <c r="P160" s="835">
        <v>511.56000000000006</v>
      </c>
      <c r="Q160" s="837">
        <v>0.6</v>
      </c>
      <c r="R160" s="832">
        <v>3</v>
      </c>
      <c r="S160" s="837">
        <v>0.6</v>
      </c>
      <c r="T160" s="836">
        <v>2</v>
      </c>
      <c r="U160" s="838">
        <v>0.5</v>
      </c>
    </row>
    <row r="161" spans="1:21" ht="14.4" customHeight="1" x14ac:dyDescent="0.3">
      <c r="A161" s="831">
        <v>12</v>
      </c>
      <c r="B161" s="832" t="s">
        <v>1362</v>
      </c>
      <c r="C161" s="832" t="s">
        <v>1368</v>
      </c>
      <c r="D161" s="833" t="s">
        <v>2953</v>
      </c>
      <c r="E161" s="834" t="s">
        <v>1377</v>
      </c>
      <c r="F161" s="832" t="s">
        <v>1363</v>
      </c>
      <c r="G161" s="832" t="s">
        <v>1595</v>
      </c>
      <c r="H161" s="832" t="s">
        <v>578</v>
      </c>
      <c r="I161" s="832" t="s">
        <v>1596</v>
      </c>
      <c r="J161" s="832" t="s">
        <v>1597</v>
      </c>
      <c r="K161" s="832" t="s">
        <v>1598</v>
      </c>
      <c r="L161" s="835">
        <v>741.88</v>
      </c>
      <c r="M161" s="835">
        <v>4451.28</v>
      </c>
      <c r="N161" s="832">
        <v>6</v>
      </c>
      <c r="O161" s="836">
        <v>2</v>
      </c>
      <c r="P161" s="835">
        <v>4451.28</v>
      </c>
      <c r="Q161" s="837">
        <v>1</v>
      </c>
      <c r="R161" s="832">
        <v>6</v>
      </c>
      <c r="S161" s="837">
        <v>1</v>
      </c>
      <c r="T161" s="836">
        <v>2</v>
      </c>
      <c r="U161" s="838">
        <v>1</v>
      </c>
    </row>
    <row r="162" spans="1:21" ht="14.4" customHeight="1" x14ac:dyDescent="0.3">
      <c r="A162" s="831">
        <v>12</v>
      </c>
      <c r="B162" s="832" t="s">
        <v>1362</v>
      </c>
      <c r="C162" s="832" t="s">
        <v>1368</v>
      </c>
      <c r="D162" s="833" t="s">
        <v>2953</v>
      </c>
      <c r="E162" s="834" t="s">
        <v>1377</v>
      </c>
      <c r="F162" s="832" t="s">
        <v>1363</v>
      </c>
      <c r="G162" s="832" t="s">
        <v>1595</v>
      </c>
      <c r="H162" s="832" t="s">
        <v>578</v>
      </c>
      <c r="I162" s="832" t="s">
        <v>1599</v>
      </c>
      <c r="J162" s="832" t="s">
        <v>1597</v>
      </c>
      <c r="K162" s="832" t="s">
        <v>1600</v>
      </c>
      <c r="L162" s="835">
        <v>1154.81</v>
      </c>
      <c r="M162" s="835">
        <v>69288.600000000006</v>
      </c>
      <c r="N162" s="832">
        <v>60</v>
      </c>
      <c r="O162" s="836">
        <v>18.5</v>
      </c>
      <c r="P162" s="835">
        <v>54276.07</v>
      </c>
      <c r="Q162" s="837">
        <v>0.78333333333333321</v>
      </c>
      <c r="R162" s="832">
        <v>47</v>
      </c>
      <c r="S162" s="837">
        <v>0.78333333333333333</v>
      </c>
      <c r="T162" s="836">
        <v>14</v>
      </c>
      <c r="U162" s="838">
        <v>0.7567567567567568</v>
      </c>
    </row>
    <row r="163" spans="1:21" ht="14.4" customHeight="1" x14ac:dyDescent="0.3">
      <c r="A163" s="831">
        <v>12</v>
      </c>
      <c r="B163" s="832" t="s">
        <v>1362</v>
      </c>
      <c r="C163" s="832" t="s">
        <v>1368</v>
      </c>
      <c r="D163" s="833" t="s">
        <v>2953</v>
      </c>
      <c r="E163" s="834" t="s">
        <v>1377</v>
      </c>
      <c r="F163" s="832" t="s">
        <v>1363</v>
      </c>
      <c r="G163" s="832" t="s">
        <v>1595</v>
      </c>
      <c r="H163" s="832" t="s">
        <v>578</v>
      </c>
      <c r="I163" s="832" t="s">
        <v>1601</v>
      </c>
      <c r="J163" s="832" t="s">
        <v>1597</v>
      </c>
      <c r="K163" s="832" t="s">
        <v>1602</v>
      </c>
      <c r="L163" s="835">
        <v>2223.14</v>
      </c>
      <c r="M163" s="835">
        <v>6669.42</v>
      </c>
      <c r="N163" s="832">
        <v>3</v>
      </c>
      <c r="O163" s="836">
        <v>0.5</v>
      </c>
      <c r="P163" s="835">
        <v>6669.42</v>
      </c>
      <c r="Q163" s="837">
        <v>1</v>
      </c>
      <c r="R163" s="832">
        <v>3</v>
      </c>
      <c r="S163" s="837">
        <v>1</v>
      </c>
      <c r="T163" s="836">
        <v>0.5</v>
      </c>
      <c r="U163" s="838">
        <v>1</v>
      </c>
    </row>
    <row r="164" spans="1:21" ht="14.4" customHeight="1" x14ac:dyDescent="0.3">
      <c r="A164" s="831">
        <v>12</v>
      </c>
      <c r="B164" s="832" t="s">
        <v>1362</v>
      </c>
      <c r="C164" s="832" t="s">
        <v>1368</v>
      </c>
      <c r="D164" s="833" t="s">
        <v>2953</v>
      </c>
      <c r="E164" s="834" t="s">
        <v>1377</v>
      </c>
      <c r="F164" s="832" t="s">
        <v>1363</v>
      </c>
      <c r="G164" s="832" t="s">
        <v>1603</v>
      </c>
      <c r="H164" s="832" t="s">
        <v>578</v>
      </c>
      <c r="I164" s="832" t="s">
        <v>1604</v>
      </c>
      <c r="J164" s="832" t="s">
        <v>1605</v>
      </c>
      <c r="K164" s="832" t="s">
        <v>1606</v>
      </c>
      <c r="L164" s="835">
        <v>42.05</v>
      </c>
      <c r="M164" s="835">
        <v>42.05</v>
      </c>
      <c r="N164" s="832">
        <v>1</v>
      </c>
      <c r="O164" s="836">
        <v>1</v>
      </c>
      <c r="P164" s="835">
        <v>42.05</v>
      </c>
      <c r="Q164" s="837">
        <v>1</v>
      </c>
      <c r="R164" s="832">
        <v>1</v>
      </c>
      <c r="S164" s="837">
        <v>1</v>
      </c>
      <c r="T164" s="836">
        <v>1</v>
      </c>
      <c r="U164" s="838">
        <v>1</v>
      </c>
    </row>
    <row r="165" spans="1:21" ht="14.4" customHeight="1" x14ac:dyDescent="0.3">
      <c r="A165" s="831">
        <v>12</v>
      </c>
      <c r="B165" s="832" t="s">
        <v>1362</v>
      </c>
      <c r="C165" s="832" t="s">
        <v>1368</v>
      </c>
      <c r="D165" s="833" t="s">
        <v>2953</v>
      </c>
      <c r="E165" s="834" t="s">
        <v>1377</v>
      </c>
      <c r="F165" s="832" t="s">
        <v>1363</v>
      </c>
      <c r="G165" s="832" t="s">
        <v>1607</v>
      </c>
      <c r="H165" s="832" t="s">
        <v>578</v>
      </c>
      <c r="I165" s="832" t="s">
        <v>1608</v>
      </c>
      <c r="J165" s="832" t="s">
        <v>672</v>
      </c>
      <c r="K165" s="832" t="s">
        <v>1609</v>
      </c>
      <c r="L165" s="835">
        <v>182.22</v>
      </c>
      <c r="M165" s="835">
        <v>364.44</v>
      </c>
      <c r="N165" s="832">
        <v>2</v>
      </c>
      <c r="O165" s="836">
        <v>0.5</v>
      </c>
      <c r="P165" s="835">
        <v>364.44</v>
      </c>
      <c r="Q165" s="837">
        <v>1</v>
      </c>
      <c r="R165" s="832">
        <v>2</v>
      </c>
      <c r="S165" s="837">
        <v>1</v>
      </c>
      <c r="T165" s="836">
        <v>0.5</v>
      </c>
      <c r="U165" s="838">
        <v>1</v>
      </c>
    </row>
    <row r="166" spans="1:21" ht="14.4" customHeight="1" x14ac:dyDescent="0.3">
      <c r="A166" s="831">
        <v>12</v>
      </c>
      <c r="B166" s="832" t="s">
        <v>1362</v>
      </c>
      <c r="C166" s="832" t="s">
        <v>1368</v>
      </c>
      <c r="D166" s="833" t="s">
        <v>2953</v>
      </c>
      <c r="E166" s="834" t="s">
        <v>1377</v>
      </c>
      <c r="F166" s="832" t="s">
        <v>1363</v>
      </c>
      <c r="G166" s="832" t="s">
        <v>1560</v>
      </c>
      <c r="H166" s="832" t="s">
        <v>578</v>
      </c>
      <c r="I166" s="832" t="s">
        <v>1561</v>
      </c>
      <c r="J166" s="832" t="s">
        <v>1562</v>
      </c>
      <c r="K166" s="832" t="s">
        <v>1563</v>
      </c>
      <c r="L166" s="835">
        <v>2592.6799999999998</v>
      </c>
      <c r="M166" s="835">
        <v>20741.439999999999</v>
      </c>
      <c r="N166" s="832">
        <v>8</v>
      </c>
      <c r="O166" s="836">
        <v>6</v>
      </c>
      <c r="P166" s="835">
        <v>20741.439999999999</v>
      </c>
      <c r="Q166" s="837">
        <v>1</v>
      </c>
      <c r="R166" s="832">
        <v>8</v>
      </c>
      <c r="S166" s="837">
        <v>1</v>
      </c>
      <c r="T166" s="836">
        <v>6</v>
      </c>
      <c r="U166" s="838">
        <v>1</v>
      </c>
    </row>
    <row r="167" spans="1:21" ht="14.4" customHeight="1" x14ac:dyDescent="0.3">
      <c r="A167" s="831">
        <v>12</v>
      </c>
      <c r="B167" s="832" t="s">
        <v>1362</v>
      </c>
      <c r="C167" s="832" t="s">
        <v>1368</v>
      </c>
      <c r="D167" s="833" t="s">
        <v>2953</v>
      </c>
      <c r="E167" s="834" t="s">
        <v>1377</v>
      </c>
      <c r="F167" s="832" t="s">
        <v>1363</v>
      </c>
      <c r="G167" s="832" t="s">
        <v>1560</v>
      </c>
      <c r="H167" s="832" t="s">
        <v>578</v>
      </c>
      <c r="I167" s="832" t="s">
        <v>1610</v>
      </c>
      <c r="J167" s="832" t="s">
        <v>1562</v>
      </c>
      <c r="K167" s="832" t="s">
        <v>1611</v>
      </c>
      <c r="L167" s="835">
        <v>1296.3499999999999</v>
      </c>
      <c r="M167" s="835">
        <v>3889.0499999999997</v>
      </c>
      <c r="N167" s="832">
        <v>3</v>
      </c>
      <c r="O167" s="836">
        <v>3</v>
      </c>
      <c r="P167" s="835">
        <v>3889.0499999999997</v>
      </c>
      <c r="Q167" s="837">
        <v>1</v>
      </c>
      <c r="R167" s="832">
        <v>3</v>
      </c>
      <c r="S167" s="837">
        <v>1</v>
      </c>
      <c r="T167" s="836">
        <v>3</v>
      </c>
      <c r="U167" s="838">
        <v>1</v>
      </c>
    </row>
    <row r="168" spans="1:21" ht="14.4" customHeight="1" x14ac:dyDescent="0.3">
      <c r="A168" s="831">
        <v>12</v>
      </c>
      <c r="B168" s="832" t="s">
        <v>1362</v>
      </c>
      <c r="C168" s="832" t="s">
        <v>1368</v>
      </c>
      <c r="D168" s="833" t="s">
        <v>2953</v>
      </c>
      <c r="E168" s="834" t="s">
        <v>1377</v>
      </c>
      <c r="F168" s="832" t="s">
        <v>1363</v>
      </c>
      <c r="G168" s="832" t="s">
        <v>1612</v>
      </c>
      <c r="H168" s="832" t="s">
        <v>578</v>
      </c>
      <c r="I168" s="832" t="s">
        <v>1613</v>
      </c>
      <c r="J168" s="832" t="s">
        <v>798</v>
      </c>
      <c r="K168" s="832" t="s">
        <v>1614</v>
      </c>
      <c r="L168" s="835">
        <v>107.27</v>
      </c>
      <c r="M168" s="835">
        <v>643.62</v>
      </c>
      <c r="N168" s="832">
        <v>6</v>
      </c>
      <c r="O168" s="836">
        <v>2</v>
      </c>
      <c r="P168" s="835">
        <v>643.62</v>
      </c>
      <c r="Q168" s="837">
        <v>1</v>
      </c>
      <c r="R168" s="832">
        <v>6</v>
      </c>
      <c r="S168" s="837">
        <v>1</v>
      </c>
      <c r="T168" s="836">
        <v>2</v>
      </c>
      <c r="U168" s="838">
        <v>1</v>
      </c>
    </row>
    <row r="169" spans="1:21" ht="14.4" customHeight="1" x14ac:dyDescent="0.3">
      <c r="A169" s="831">
        <v>12</v>
      </c>
      <c r="B169" s="832" t="s">
        <v>1362</v>
      </c>
      <c r="C169" s="832" t="s">
        <v>1368</v>
      </c>
      <c r="D169" s="833" t="s">
        <v>2953</v>
      </c>
      <c r="E169" s="834" t="s">
        <v>1377</v>
      </c>
      <c r="F169" s="832" t="s">
        <v>1363</v>
      </c>
      <c r="G169" s="832" t="s">
        <v>1405</v>
      </c>
      <c r="H169" s="832" t="s">
        <v>578</v>
      </c>
      <c r="I169" s="832" t="s">
        <v>1406</v>
      </c>
      <c r="J169" s="832" t="s">
        <v>1407</v>
      </c>
      <c r="K169" s="832" t="s">
        <v>1408</v>
      </c>
      <c r="L169" s="835">
        <v>48.09</v>
      </c>
      <c r="M169" s="835">
        <v>240.45000000000002</v>
      </c>
      <c r="N169" s="832">
        <v>5</v>
      </c>
      <c r="O169" s="836">
        <v>2</v>
      </c>
      <c r="P169" s="835">
        <v>96.18</v>
      </c>
      <c r="Q169" s="837">
        <v>0.4</v>
      </c>
      <c r="R169" s="832">
        <v>2</v>
      </c>
      <c r="S169" s="837">
        <v>0.4</v>
      </c>
      <c r="T169" s="836">
        <v>0.5</v>
      </c>
      <c r="U169" s="838">
        <v>0.25</v>
      </c>
    </row>
    <row r="170" spans="1:21" ht="14.4" customHeight="1" x14ac:dyDescent="0.3">
      <c r="A170" s="831">
        <v>12</v>
      </c>
      <c r="B170" s="832" t="s">
        <v>1362</v>
      </c>
      <c r="C170" s="832" t="s">
        <v>1368</v>
      </c>
      <c r="D170" s="833" t="s">
        <v>2953</v>
      </c>
      <c r="E170" s="834" t="s">
        <v>1377</v>
      </c>
      <c r="F170" s="832" t="s">
        <v>1363</v>
      </c>
      <c r="G170" s="832" t="s">
        <v>1615</v>
      </c>
      <c r="H170" s="832" t="s">
        <v>578</v>
      </c>
      <c r="I170" s="832" t="s">
        <v>1616</v>
      </c>
      <c r="J170" s="832" t="s">
        <v>684</v>
      </c>
      <c r="K170" s="832" t="s">
        <v>1617</v>
      </c>
      <c r="L170" s="835">
        <v>27.28</v>
      </c>
      <c r="M170" s="835">
        <v>27.28</v>
      </c>
      <c r="N170" s="832">
        <v>1</v>
      </c>
      <c r="O170" s="836">
        <v>1</v>
      </c>
      <c r="P170" s="835">
        <v>27.28</v>
      </c>
      <c r="Q170" s="837">
        <v>1</v>
      </c>
      <c r="R170" s="832">
        <v>1</v>
      </c>
      <c r="S170" s="837">
        <v>1</v>
      </c>
      <c r="T170" s="836">
        <v>1</v>
      </c>
      <c r="U170" s="838">
        <v>1</v>
      </c>
    </row>
    <row r="171" spans="1:21" ht="14.4" customHeight="1" x14ac:dyDescent="0.3">
      <c r="A171" s="831">
        <v>12</v>
      </c>
      <c r="B171" s="832" t="s">
        <v>1362</v>
      </c>
      <c r="C171" s="832" t="s">
        <v>1368</v>
      </c>
      <c r="D171" s="833" t="s">
        <v>2953</v>
      </c>
      <c r="E171" s="834" t="s">
        <v>1377</v>
      </c>
      <c r="F171" s="832" t="s">
        <v>1363</v>
      </c>
      <c r="G171" s="832" t="s">
        <v>1618</v>
      </c>
      <c r="H171" s="832" t="s">
        <v>578</v>
      </c>
      <c r="I171" s="832" t="s">
        <v>1619</v>
      </c>
      <c r="J171" s="832" t="s">
        <v>1620</v>
      </c>
      <c r="K171" s="832" t="s">
        <v>1621</v>
      </c>
      <c r="L171" s="835">
        <v>38.08</v>
      </c>
      <c r="M171" s="835">
        <v>38.08</v>
      </c>
      <c r="N171" s="832">
        <v>1</v>
      </c>
      <c r="O171" s="836">
        <v>0.5</v>
      </c>
      <c r="P171" s="835">
        <v>38.08</v>
      </c>
      <c r="Q171" s="837">
        <v>1</v>
      </c>
      <c r="R171" s="832">
        <v>1</v>
      </c>
      <c r="S171" s="837">
        <v>1</v>
      </c>
      <c r="T171" s="836">
        <v>0.5</v>
      </c>
      <c r="U171" s="838">
        <v>1</v>
      </c>
    </row>
    <row r="172" spans="1:21" ht="14.4" customHeight="1" x14ac:dyDescent="0.3">
      <c r="A172" s="831">
        <v>12</v>
      </c>
      <c r="B172" s="832" t="s">
        <v>1362</v>
      </c>
      <c r="C172" s="832" t="s">
        <v>1368</v>
      </c>
      <c r="D172" s="833" t="s">
        <v>2953</v>
      </c>
      <c r="E172" s="834" t="s">
        <v>1377</v>
      </c>
      <c r="F172" s="832" t="s">
        <v>1363</v>
      </c>
      <c r="G172" s="832" t="s">
        <v>1478</v>
      </c>
      <c r="H172" s="832" t="s">
        <v>578</v>
      </c>
      <c r="I172" s="832" t="s">
        <v>1622</v>
      </c>
      <c r="J172" s="832" t="s">
        <v>980</v>
      </c>
      <c r="K172" s="832" t="s">
        <v>1440</v>
      </c>
      <c r="L172" s="835">
        <v>98.75</v>
      </c>
      <c r="M172" s="835">
        <v>98.75</v>
      </c>
      <c r="N172" s="832">
        <v>1</v>
      </c>
      <c r="O172" s="836">
        <v>1</v>
      </c>
      <c r="P172" s="835"/>
      <c r="Q172" s="837">
        <v>0</v>
      </c>
      <c r="R172" s="832"/>
      <c r="S172" s="837">
        <v>0</v>
      </c>
      <c r="T172" s="836"/>
      <c r="U172" s="838">
        <v>0</v>
      </c>
    </row>
    <row r="173" spans="1:21" ht="14.4" customHeight="1" x14ac:dyDescent="0.3">
      <c r="A173" s="831">
        <v>12</v>
      </c>
      <c r="B173" s="832" t="s">
        <v>1362</v>
      </c>
      <c r="C173" s="832" t="s">
        <v>1368</v>
      </c>
      <c r="D173" s="833" t="s">
        <v>2953</v>
      </c>
      <c r="E173" s="834" t="s">
        <v>1377</v>
      </c>
      <c r="F173" s="832" t="s">
        <v>1363</v>
      </c>
      <c r="G173" s="832" t="s">
        <v>1478</v>
      </c>
      <c r="H173" s="832" t="s">
        <v>578</v>
      </c>
      <c r="I173" s="832" t="s">
        <v>1623</v>
      </c>
      <c r="J173" s="832" t="s">
        <v>1624</v>
      </c>
      <c r="K173" s="832" t="s">
        <v>1436</v>
      </c>
      <c r="L173" s="835">
        <v>35.28</v>
      </c>
      <c r="M173" s="835">
        <v>35.28</v>
      </c>
      <c r="N173" s="832">
        <v>1</v>
      </c>
      <c r="O173" s="836">
        <v>0.5</v>
      </c>
      <c r="P173" s="835">
        <v>35.28</v>
      </c>
      <c r="Q173" s="837">
        <v>1</v>
      </c>
      <c r="R173" s="832">
        <v>1</v>
      </c>
      <c r="S173" s="837">
        <v>1</v>
      </c>
      <c r="T173" s="836">
        <v>0.5</v>
      </c>
      <c r="U173" s="838">
        <v>1</v>
      </c>
    </row>
    <row r="174" spans="1:21" ht="14.4" customHeight="1" x14ac:dyDescent="0.3">
      <c r="A174" s="831">
        <v>12</v>
      </c>
      <c r="B174" s="832" t="s">
        <v>1362</v>
      </c>
      <c r="C174" s="832" t="s">
        <v>1368</v>
      </c>
      <c r="D174" s="833" t="s">
        <v>2953</v>
      </c>
      <c r="E174" s="834" t="s">
        <v>1377</v>
      </c>
      <c r="F174" s="832" t="s">
        <v>1363</v>
      </c>
      <c r="G174" s="832" t="s">
        <v>1409</v>
      </c>
      <c r="H174" s="832" t="s">
        <v>578</v>
      </c>
      <c r="I174" s="832" t="s">
        <v>1410</v>
      </c>
      <c r="J174" s="832" t="s">
        <v>829</v>
      </c>
      <c r="K174" s="832" t="s">
        <v>1411</v>
      </c>
      <c r="L174" s="835">
        <v>163.54</v>
      </c>
      <c r="M174" s="835">
        <v>163.54</v>
      </c>
      <c r="N174" s="832">
        <v>1</v>
      </c>
      <c r="O174" s="836">
        <v>0.5</v>
      </c>
      <c r="P174" s="835"/>
      <c r="Q174" s="837">
        <v>0</v>
      </c>
      <c r="R174" s="832"/>
      <c r="S174" s="837">
        <v>0</v>
      </c>
      <c r="T174" s="836"/>
      <c r="U174" s="838">
        <v>0</v>
      </c>
    </row>
    <row r="175" spans="1:21" ht="14.4" customHeight="1" x14ac:dyDescent="0.3">
      <c r="A175" s="831">
        <v>12</v>
      </c>
      <c r="B175" s="832" t="s">
        <v>1362</v>
      </c>
      <c r="C175" s="832" t="s">
        <v>1368</v>
      </c>
      <c r="D175" s="833" t="s">
        <v>2953</v>
      </c>
      <c r="E175" s="834" t="s">
        <v>1377</v>
      </c>
      <c r="F175" s="832" t="s">
        <v>1363</v>
      </c>
      <c r="G175" s="832" t="s">
        <v>1625</v>
      </c>
      <c r="H175" s="832" t="s">
        <v>578</v>
      </c>
      <c r="I175" s="832" t="s">
        <v>1626</v>
      </c>
      <c r="J175" s="832" t="s">
        <v>1627</v>
      </c>
      <c r="K175" s="832" t="s">
        <v>1628</v>
      </c>
      <c r="L175" s="835">
        <v>92.04</v>
      </c>
      <c r="M175" s="835">
        <v>184.08</v>
      </c>
      <c r="N175" s="832">
        <v>2</v>
      </c>
      <c r="O175" s="836">
        <v>1</v>
      </c>
      <c r="P175" s="835">
        <v>184.08</v>
      </c>
      <c r="Q175" s="837">
        <v>1</v>
      </c>
      <c r="R175" s="832">
        <v>2</v>
      </c>
      <c r="S175" s="837">
        <v>1</v>
      </c>
      <c r="T175" s="836">
        <v>1</v>
      </c>
      <c r="U175" s="838">
        <v>1</v>
      </c>
    </row>
    <row r="176" spans="1:21" ht="14.4" customHeight="1" x14ac:dyDescent="0.3">
      <c r="A176" s="831">
        <v>12</v>
      </c>
      <c r="B176" s="832" t="s">
        <v>1362</v>
      </c>
      <c r="C176" s="832" t="s">
        <v>1368</v>
      </c>
      <c r="D176" s="833" t="s">
        <v>2953</v>
      </c>
      <c r="E176" s="834" t="s">
        <v>1377</v>
      </c>
      <c r="F176" s="832" t="s">
        <v>1363</v>
      </c>
      <c r="G176" s="832" t="s">
        <v>1629</v>
      </c>
      <c r="H176" s="832" t="s">
        <v>578</v>
      </c>
      <c r="I176" s="832" t="s">
        <v>1630</v>
      </c>
      <c r="J176" s="832" t="s">
        <v>1631</v>
      </c>
      <c r="K176" s="832" t="s">
        <v>1632</v>
      </c>
      <c r="L176" s="835">
        <v>39.15</v>
      </c>
      <c r="M176" s="835">
        <v>117.44999999999999</v>
      </c>
      <c r="N176" s="832">
        <v>3</v>
      </c>
      <c r="O176" s="836">
        <v>1.5</v>
      </c>
      <c r="P176" s="835">
        <v>78.3</v>
      </c>
      <c r="Q176" s="837">
        <v>0.66666666666666674</v>
      </c>
      <c r="R176" s="832">
        <v>2</v>
      </c>
      <c r="S176" s="837">
        <v>0.66666666666666663</v>
      </c>
      <c r="T176" s="836">
        <v>1</v>
      </c>
      <c r="U176" s="838">
        <v>0.66666666666666663</v>
      </c>
    </row>
    <row r="177" spans="1:21" ht="14.4" customHeight="1" x14ac:dyDescent="0.3">
      <c r="A177" s="831">
        <v>12</v>
      </c>
      <c r="B177" s="832" t="s">
        <v>1362</v>
      </c>
      <c r="C177" s="832" t="s">
        <v>1368</v>
      </c>
      <c r="D177" s="833" t="s">
        <v>2953</v>
      </c>
      <c r="E177" s="834" t="s">
        <v>1377</v>
      </c>
      <c r="F177" s="832" t="s">
        <v>1363</v>
      </c>
      <c r="G177" s="832" t="s">
        <v>1633</v>
      </c>
      <c r="H177" s="832" t="s">
        <v>622</v>
      </c>
      <c r="I177" s="832" t="s">
        <v>1634</v>
      </c>
      <c r="J177" s="832" t="s">
        <v>1635</v>
      </c>
      <c r="K177" s="832" t="s">
        <v>624</v>
      </c>
      <c r="L177" s="835">
        <v>48.42</v>
      </c>
      <c r="M177" s="835">
        <v>96.84</v>
      </c>
      <c r="N177" s="832">
        <v>2</v>
      </c>
      <c r="O177" s="836">
        <v>1.5</v>
      </c>
      <c r="P177" s="835">
        <v>96.84</v>
      </c>
      <c r="Q177" s="837">
        <v>1</v>
      </c>
      <c r="R177" s="832">
        <v>2</v>
      </c>
      <c r="S177" s="837">
        <v>1</v>
      </c>
      <c r="T177" s="836">
        <v>1.5</v>
      </c>
      <c r="U177" s="838">
        <v>1</v>
      </c>
    </row>
    <row r="178" spans="1:21" ht="14.4" customHeight="1" x14ac:dyDescent="0.3">
      <c r="A178" s="831">
        <v>12</v>
      </c>
      <c r="B178" s="832" t="s">
        <v>1362</v>
      </c>
      <c r="C178" s="832" t="s">
        <v>1368</v>
      </c>
      <c r="D178" s="833" t="s">
        <v>2953</v>
      </c>
      <c r="E178" s="834" t="s">
        <v>1377</v>
      </c>
      <c r="F178" s="832" t="s">
        <v>1363</v>
      </c>
      <c r="G178" s="832" t="s">
        <v>1633</v>
      </c>
      <c r="H178" s="832" t="s">
        <v>578</v>
      </c>
      <c r="I178" s="832" t="s">
        <v>1636</v>
      </c>
      <c r="J178" s="832" t="s">
        <v>1635</v>
      </c>
      <c r="K178" s="832" t="s">
        <v>1637</v>
      </c>
      <c r="L178" s="835">
        <v>48.42</v>
      </c>
      <c r="M178" s="835">
        <v>48.42</v>
      </c>
      <c r="N178" s="832">
        <v>1</v>
      </c>
      <c r="O178" s="836"/>
      <c r="P178" s="835">
        <v>48.42</v>
      </c>
      <c r="Q178" s="837">
        <v>1</v>
      </c>
      <c r="R178" s="832">
        <v>1</v>
      </c>
      <c r="S178" s="837">
        <v>1</v>
      </c>
      <c r="T178" s="836"/>
      <c r="U178" s="838"/>
    </row>
    <row r="179" spans="1:21" ht="14.4" customHeight="1" x14ac:dyDescent="0.3">
      <c r="A179" s="831">
        <v>12</v>
      </c>
      <c r="B179" s="832" t="s">
        <v>1362</v>
      </c>
      <c r="C179" s="832" t="s">
        <v>1368</v>
      </c>
      <c r="D179" s="833" t="s">
        <v>2953</v>
      </c>
      <c r="E179" s="834" t="s">
        <v>1377</v>
      </c>
      <c r="F179" s="832" t="s">
        <v>1363</v>
      </c>
      <c r="G179" s="832" t="s">
        <v>1550</v>
      </c>
      <c r="H179" s="832" t="s">
        <v>578</v>
      </c>
      <c r="I179" s="832" t="s">
        <v>1551</v>
      </c>
      <c r="J179" s="832" t="s">
        <v>1552</v>
      </c>
      <c r="K179" s="832" t="s">
        <v>624</v>
      </c>
      <c r="L179" s="835">
        <v>88.1</v>
      </c>
      <c r="M179" s="835">
        <v>2466.7999999999993</v>
      </c>
      <c r="N179" s="832">
        <v>28</v>
      </c>
      <c r="O179" s="836">
        <v>14.5</v>
      </c>
      <c r="P179" s="835">
        <v>1409.5999999999995</v>
      </c>
      <c r="Q179" s="837">
        <v>0.5714285714285714</v>
      </c>
      <c r="R179" s="832">
        <v>16</v>
      </c>
      <c r="S179" s="837">
        <v>0.5714285714285714</v>
      </c>
      <c r="T179" s="836">
        <v>9</v>
      </c>
      <c r="U179" s="838">
        <v>0.62068965517241381</v>
      </c>
    </row>
    <row r="180" spans="1:21" ht="14.4" customHeight="1" x14ac:dyDescent="0.3">
      <c r="A180" s="831">
        <v>12</v>
      </c>
      <c r="B180" s="832" t="s">
        <v>1362</v>
      </c>
      <c r="C180" s="832" t="s">
        <v>1368</v>
      </c>
      <c r="D180" s="833" t="s">
        <v>2953</v>
      </c>
      <c r="E180" s="834" t="s">
        <v>1377</v>
      </c>
      <c r="F180" s="832" t="s">
        <v>1363</v>
      </c>
      <c r="G180" s="832" t="s">
        <v>1550</v>
      </c>
      <c r="H180" s="832" t="s">
        <v>578</v>
      </c>
      <c r="I180" s="832" t="s">
        <v>1551</v>
      </c>
      <c r="J180" s="832" t="s">
        <v>1552</v>
      </c>
      <c r="K180" s="832" t="s">
        <v>624</v>
      </c>
      <c r="L180" s="835">
        <v>174.59</v>
      </c>
      <c r="M180" s="835">
        <v>1571.31</v>
      </c>
      <c r="N180" s="832">
        <v>9</v>
      </c>
      <c r="O180" s="836">
        <v>4</v>
      </c>
      <c r="P180" s="835">
        <v>523.77</v>
      </c>
      <c r="Q180" s="837">
        <v>0.33333333333333331</v>
      </c>
      <c r="R180" s="832">
        <v>3</v>
      </c>
      <c r="S180" s="837">
        <v>0.33333333333333331</v>
      </c>
      <c r="T180" s="836">
        <v>2</v>
      </c>
      <c r="U180" s="838">
        <v>0.5</v>
      </c>
    </row>
    <row r="181" spans="1:21" ht="14.4" customHeight="1" x14ac:dyDescent="0.3">
      <c r="A181" s="831">
        <v>12</v>
      </c>
      <c r="B181" s="832" t="s">
        <v>1362</v>
      </c>
      <c r="C181" s="832" t="s">
        <v>1368</v>
      </c>
      <c r="D181" s="833" t="s">
        <v>2953</v>
      </c>
      <c r="E181" s="834" t="s">
        <v>1377</v>
      </c>
      <c r="F181" s="832" t="s">
        <v>1363</v>
      </c>
      <c r="G181" s="832" t="s">
        <v>1638</v>
      </c>
      <c r="H181" s="832" t="s">
        <v>578</v>
      </c>
      <c r="I181" s="832" t="s">
        <v>1639</v>
      </c>
      <c r="J181" s="832" t="s">
        <v>986</v>
      </c>
      <c r="K181" s="832" t="s">
        <v>1640</v>
      </c>
      <c r="L181" s="835">
        <v>75.739999999999995</v>
      </c>
      <c r="M181" s="835">
        <v>833.14</v>
      </c>
      <c r="N181" s="832">
        <v>11</v>
      </c>
      <c r="O181" s="836">
        <v>9</v>
      </c>
      <c r="P181" s="835">
        <v>757.4</v>
      </c>
      <c r="Q181" s="837">
        <v>0.90909090909090906</v>
      </c>
      <c r="R181" s="832">
        <v>10</v>
      </c>
      <c r="S181" s="837">
        <v>0.90909090909090906</v>
      </c>
      <c r="T181" s="836">
        <v>8.5</v>
      </c>
      <c r="U181" s="838">
        <v>0.94444444444444442</v>
      </c>
    </row>
    <row r="182" spans="1:21" ht="14.4" customHeight="1" x14ac:dyDescent="0.3">
      <c r="A182" s="831">
        <v>12</v>
      </c>
      <c r="B182" s="832" t="s">
        <v>1362</v>
      </c>
      <c r="C182" s="832" t="s">
        <v>1368</v>
      </c>
      <c r="D182" s="833" t="s">
        <v>2953</v>
      </c>
      <c r="E182" s="834" t="s">
        <v>1377</v>
      </c>
      <c r="F182" s="832" t="s">
        <v>1363</v>
      </c>
      <c r="G182" s="832" t="s">
        <v>1505</v>
      </c>
      <c r="H182" s="832" t="s">
        <v>578</v>
      </c>
      <c r="I182" s="832" t="s">
        <v>1506</v>
      </c>
      <c r="J182" s="832" t="s">
        <v>988</v>
      </c>
      <c r="K182" s="832" t="s">
        <v>1507</v>
      </c>
      <c r="L182" s="835">
        <v>78.33</v>
      </c>
      <c r="M182" s="835">
        <v>313.32</v>
      </c>
      <c r="N182" s="832">
        <v>4</v>
      </c>
      <c r="O182" s="836">
        <v>2.5</v>
      </c>
      <c r="P182" s="835">
        <v>156.66</v>
      </c>
      <c r="Q182" s="837">
        <v>0.5</v>
      </c>
      <c r="R182" s="832">
        <v>2</v>
      </c>
      <c r="S182" s="837">
        <v>0.5</v>
      </c>
      <c r="T182" s="836">
        <v>1</v>
      </c>
      <c r="U182" s="838">
        <v>0.4</v>
      </c>
    </row>
    <row r="183" spans="1:21" ht="14.4" customHeight="1" x14ac:dyDescent="0.3">
      <c r="A183" s="831">
        <v>12</v>
      </c>
      <c r="B183" s="832" t="s">
        <v>1362</v>
      </c>
      <c r="C183" s="832" t="s">
        <v>1368</v>
      </c>
      <c r="D183" s="833" t="s">
        <v>2953</v>
      </c>
      <c r="E183" s="834" t="s">
        <v>1377</v>
      </c>
      <c r="F183" s="832" t="s">
        <v>1363</v>
      </c>
      <c r="G183" s="832" t="s">
        <v>1458</v>
      </c>
      <c r="H183" s="832" t="s">
        <v>578</v>
      </c>
      <c r="I183" s="832" t="s">
        <v>1558</v>
      </c>
      <c r="J183" s="832" t="s">
        <v>618</v>
      </c>
      <c r="K183" s="832" t="s">
        <v>1559</v>
      </c>
      <c r="L183" s="835">
        <v>108.44</v>
      </c>
      <c r="M183" s="835">
        <v>216.88</v>
      </c>
      <c r="N183" s="832">
        <v>2</v>
      </c>
      <c r="O183" s="836">
        <v>1.5</v>
      </c>
      <c r="P183" s="835">
        <v>216.88</v>
      </c>
      <c r="Q183" s="837">
        <v>1</v>
      </c>
      <c r="R183" s="832">
        <v>2</v>
      </c>
      <c r="S183" s="837">
        <v>1</v>
      </c>
      <c r="T183" s="836">
        <v>1.5</v>
      </c>
      <c r="U183" s="838">
        <v>1</v>
      </c>
    </row>
    <row r="184" spans="1:21" ht="14.4" customHeight="1" x14ac:dyDescent="0.3">
      <c r="A184" s="831">
        <v>12</v>
      </c>
      <c r="B184" s="832" t="s">
        <v>1362</v>
      </c>
      <c r="C184" s="832" t="s">
        <v>1368</v>
      </c>
      <c r="D184" s="833" t="s">
        <v>2953</v>
      </c>
      <c r="E184" s="834" t="s">
        <v>1377</v>
      </c>
      <c r="F184" s="832" t="s">
        <v>1363</v>
      </c>
      <c r="G184" s="832" t="s">
        <v>1458</v>
      </c>
      <c r="H184" s="832" t="s">
        <v>578</v>
      </c>
      <c r="I184" s="832" t="s">
        <v>1459</v>
      </c>
      <c r="J184" s="832" t="s">
        <v>618</v>
      </c>
      <c r="K184" s="832" t="s">
        <v>1460</v>
      </c>
      <c r="L184" s="835">
        <v>52.61</v>
      </c>
      <c r="M184" s="835">
        <v>578.71</v>
      </c>
      <c r="N184" s="832">
        <v>11</v>
      </c>
      <c r="O184" s="836">
        <v>8.5</v>
      </c>
      <c r="P184" s="835">
        <v>420.88000000000005</v>
      </c>
      <c r="Q184" s="837">
        <v>0.72727272727272729</v>
      </c>
      <c r="R184" s="832">
        <v>8</v>
      </c>
      <c r="S184" s="837">
        <v>0.72727272727272729</v>
      </c>
      <c r="T184" s="836">
        <v>6.5</v>
      </c>
      <c r="U184" s="838">
        <v>0.76470588235294112</v>
      </c>
    </row>
    <row r="185" spans="1:21" ht="14.4" customHeight="1" x14ac:dyDescent="0.3">
      <c r="A185" s="831">
        <v>12</v>
      </c>
      <c r="B185" s="832" t="s">
        <v>1362</v>
      </c>
      <c r="C185" s="832" t="s">
        <v>1368</v>
      </c>
      <c r="D185" s="833" t="s">
        <v>2953</v>
      </c>
      <c r="E185" s="834" t="s">
        <v>1377</v>
      </c>
      <c r="F185" s="832" t="s">
        <v>1363</v>
      </c>
      <c r="G185" s="832" t="s">
        <v>1461</v>
      </c>
      <c r="H185" s="832" t="s">
        <v>578</v>
      </c>
      <c r="I185" s="832" t="s">
        <v>1641</v>
      </c>
      <c r="J185" s="832" t="s">
        <v>1642</v>
      </c>
      <c r="K185" s="832" t="s">
        <v>1643</v>
      </c>
      <c r="L185" s="835">
        <v>432.12</v>
      </c>
      <c r="M185" s="835">
        <v>20741.760000000002</v>
      </c>
      <c r="N185" s="832">
        <v>48</v>
      </c>
      <c r="O185" s="836">
        <v>17.5</v>
      </c>
      <c r="P185" s="835">
        <v>15988.440000000002</v>
      </c>
      <c r="Q185" s="837">
        <v>0.77083333333333337</v>
      </c>
      <c r="R185" s="832">
        <v>37</v>
      </c>
      <c r="S185" s="837">
        <v>0.77083333333333337</v>
      </c>
      <c r="T185" s="836">
        <v>13.5</v>
      </c>
      <c r="U185" s="838">
        <v>0.77142857142857146</v>
      </c>
    </row>
    <row r="186" spans="1:21" ht="14.4" customHeight="1" x14ac:dyDescent="0.3">
      <c r="A186" s="831">
        <v>12</v>
      </c>
      <c r="B186" s="832" t="s">
        <v>1362</v>
      </c>
      <c r="C186" s="832" t="s">
        <v>1368</v>
      </c>
      <c r="D186" s="833" t="s">
        <v>2953</v>
      </c>
      <c r="E186" s="834" t="s">
        <v>1377</v>
      </c>
      <c r="F186" s="832" t="s">
        <v>1363</v>
      </c>
      <c r="G186" s="832" t="s">
        <v>1461</v>
      </c>
      <c r="H186" s="832" t="s">
        <v>578</v>
      </c>
      <c r="I186" s="832" t="s">
        <v>1644</v>
      </c>
      <c r="J186" s="832" t="s">
        <v>1645</v>
      </c>
      <c r="K186" s="832" t="s">
        <v>1646</v>
      </c>
      <c r="L186" s="835">
        <v>110.05</v>
      </c>
      <c r="M186" s="835">
        <v>550.25</v>
      </c>
      <c r="N186" s="832">
        <v>5</v>
      </c>
      <c r="O186" s="836">
        <v>2</v>
      </c>
      <c r="P186" s="835">
        <v>550.25</v>
      </c>
      <c r="Q186" s="837">
        <v>1</v>
      </c>
      <c r="R186" s="832">
        <v>5</v>
      </c>
      <c r="S186" s="837">
        <v>1</v>
      </c>
      <c r="T186" s="836">
        <v>2</v>
      </c>
      <c r="U186" s="838">
        <v>1</v>
      </c>
    </row>
    <row r="187" spans="1:21" ht="14.4" customHeight="1" x14ac:dyDescent="0.3">
      <c r="A187" s="831">
        <v>12</v>
      </c>
      <c r="B187" s="832" t="s">
        <v>1362</v>
      </c>
      <c r="C187" s="832" t="s">
        <v>1368</v>
      </c>
      <c r="D187" s="833" t="s">
        <v>2953</v>
      </c>
      <c r="E187" s="834" t="s">
        <v>1377</v>
      </c>
      <c r="F187" s="832" t="s">
        <v>1363</v>
      </c>
      <c r="G187" s="832" t="s">
        <v>1461</v>
      </c>
      <c r="H187" s="832" t="s">
        <v>578</v>
      </c>
      <c r="I187" s="832" t="s">
        <v>1462</v>
      </c>
      <c r="J187" s="832" t="s">
        <v>1463</v>
      </c>
      <c r="K187" s="832" t="s">
        <v>1464</v>
      </c>
      <c r="L187" s="835">
        <v>104.17</v>
      </c>
      <c r="M187" s="835">
        <v>729.19</v>
      </c>
      <c r="N187" s="832">
        <v>7</v>
      </c>
      <c r="O187" s="836">
        <v>3</v>
      </c>
      <c r="P187" s="835">
        <v>520.85</v>
      </c>
      <c r="Q187" s="837">
        <v>0.7142857142857143</v>
      </c>
      <c r="R187" s="832">
        <v>5</v>
      </c>
      <c r="S187" s="837">
        <v>0.7142857142857143</v>
      </c>
      <c r="T187" s="836">
        <v>2</v>
      </c>
      <c r="U187" s="838">
        <v>0.66666666666666663</v>
      </c>
    </row>
    <row r="188" spans="1:21" ht="14.4" customHeight="1" x14ac:dyDescent="0.3">
      <c r="A188" s="831">
        <v>12</v>
      </c>
      <c r="B188" s="832" t="s">
        <v>1362</v>
      </c>
      <c r="C188" s="832" t="s">
        <v>1368</v>
      </c>
      <c r="D188" s="833" t="s">
        <v>2953</v>
      </c>
      <c r="E188" s="834" t="s">
        <v>1377</v>
      </c>
      <c r="F188" s="832" t="s">
        <v>1363</v>
      </c>
      <c r="G188" s="832" t="s">
        <v>1461</v>
      </c>
      <c r="H188" s="832" t="s">
        <v>578</v>
      </c>
      <c r="I188" s="832" t="s">
        <v>1647</v>
      </c>
      <c r="J188" s="832" t="s">
        <v>1642</v>
      </c>
      <c r="K188" s="832" t="s">
        <v>1648</v>
      </c>
      <c r="L188" s="835">
        <v>648.16999999999996</v>
      </c>
      <c r="M188" s="835">
        <v>10370.719999999999</v>
      </c>
      <c r="N188" s="832">
        <v>16</v>
      </c>
      <c r="O188" s="836">
        <v>5.5</v>
      </c>
      <c r="P188" s="835">
        <v>10370.719999999999</v>
      </c>
      <c r="Q188" s="837">
        <v>1</v>
      </c>
      <c r="R188" s="832">
        <v>16</v>
      </c>
      <c r="S188" s="837">
        <v>1</v>
      </c>
      <c r="T188" s="836">
        <v>5.5</v>
      </c>
      <c r="U188" s="838">
        <v>1</v>
      </c>
    </row>
    <row r="189" spans="1:21" ht="14.4" customHeight="1" x14ac:dyDescent="0.3">
      <c r="A189" s="831">
        <v>12</v>
      </c>
      <c r="B189" s="832" t="s">
        <v>1362</v>
      </c>
      <c r="C189" s="832" t="s">
        <v>1368</v>
      </c>
      <c r="D189" s="833" t="s">
        <v>2953</v>
      </c>
      <c r="E189" s="834" t="s">
        <v>1377</v>
      </c>
      <c r="F189" s="832" t="s">
        <v>1363</v>
      </c>
      <c r="G189" s="832" t="s">
        <v>1461</v>
      </c>
      <c r="H189" s="832" t="s">
        <v>578</v>
      </c>
      <c r="I189" s="832" t="s">
        <v>1649</v>
      </c>
      <c r="J189" s="832" t="s">
        <v>1463</v>
      </c>
      <c r="K189" s="832" t="s">
        <v>1650</v>
      </c>
      <c r="L189" s="835">
        <v>104.16</v>
      </c>
      <c r="M189" s="835">
        <v>1874.8799999999999</v>
      </c>
      <c r="N189" s="832">
        <v>18</v>
      </c>
      <c r="O189" s="836">
        <v>6.5</v>
      </c>
      <c r="P189" s="835">
        <v>1666.56</v>
      </c>
      <c r="Q189" s="837">
        <v>0.88888888888888895</v>
      </c>
      <c r="R189" s="832">
        <v>16</v>
      </c>
      <c r="S189" s="837">
        <v>0.88888888888888884</v>
      </c>
      <c r="T189" s="836">
        <v>5.5</v>
      </c>
      <c r="U189" s="838">
        <v>0.84615384615384615</v>
      </c>
    </row>
    <row r="190" spans="1:21" ht="14.4" customHeight="1" x14ac:dyDescent="0.3">
      <c r="A190" s="831">
        <v>12</v>
      </c>
      <c r="B190" s="832" t="s">
        <v>1362</v>
      </c>
      <c r="C190" s="832" t="s">
        <v>1368</v>
      </c>
      <c r="D190" s="833" t="s">
        <v>2953</v>
      </c>
      <c r="E190" s="834" t="s">
        <v>1377</v>
      </c>
      <c r="F190" s="832" t="s">
        <v>1363</v>
      </c>
      <c r="G190" s="832" t="s">
        <v>1461</v>
      </c>
      <c r="H190" s="832" t="s">
        <v>578</v>
      </c>
      <c r="I190" s="832" t="s">
        <v>1651</v>
      </c>
      <c r="J190" s="832" t="s">
        <v>1642</v>
      </c>
      <c r="K190" s="832" t="s">
        <v>1648</v>
      </c>
      <c r="L190" s="835">
        <v>648.16999999999996</v>
      </c>
      <c r="M190" s="835">
        <v>1296.3399999999999</v>
      </c>
      <c r="N190" s="832">
        <v>2</v>
      </c>
      <c r="O190" s="836">
        <v>1</v>
      </c>
      <c r="P190" s="835">
        <v>1296.3399999999999</v>
      </c>
      <c r="Q190" s="837">
        <v>1</v>
      </c>
      <c r="R190" s="832">
        <v>2</v>
      </c>
      <c r="S190" s="837">
        <v>1</v>
      </c>
      <c r="T190" s="836">
        <v>1</v>
      </c>
      <c r="U190" s="838">
        <v>1</v>
      </c>
    </row>
    <row r="191" spans="1:21" ht="14.4" customHeight="1" x14ac:dyDescent="0.3">
      <c r="A191" s="831">
        <v>12</v>
      </c>
      <c r="B191" s="832" t="s">
        <v>1362</v>
      </c>
      <c r="C191" s="832" t="s">
        <v>1368</v>
      </c>
      <c r="D191" s="833" t="s">
        <v>2953</v>
      </c>
      <c r="E191" s="834" t="s">
        <v>1377</v>
      </c>
      <c r="F191" s="832" t="s">
        <v>1363</v>
      </c>
      <c r="G191" s="832" t="s">
        <v>1652</v>
      </c>
      <c r="H191" s="832" t="s">
        <v>578</v>
      </c>
      <c r="I191" s="832" t="s">
        <v>1653</v>
      </c>
      <c r="J191" s="832" t="s">
        <v>1654</v>
      </c>
      <c r="K191" s="832" t="s">
        <v>1655</v>
      </c>
      <c r="L191" s="835">
        <v>0</v>
      </c>
      <c r="M191" s="835">
        <v>0</v>
      </c>
      <c r="N191" s="832">
        <v>1</v>
      </c>
      <c r="O191" s="836">
        <v>1</v>
      </c>
      <c r="P191" s="835">
        <v>0</v>
      </c>
      <c r="Q191" s="837"/>
      <c r="R191" s="832">
        <v>1</v>
      </c>
      <c r="S191" s="837">
        <v>1</v>
      </c>
      <c r="T191" s="836">
        <v>1</v>
      </c>
      <c r="U191" s="838">
        <v>1</v>
      </c>
    </row>
    <row r="192" spans="1:21" ht="14.4" customHeight="1" x14ac:dyDescent="0.3">
      <c r="A192" s="831">
        <v>12</v>
      </c>
      <c r="B192" s="832" t="s">
        <v>1362</v>
      </c>
      <c r="C192" s="832" t="s">
        <v>1368</v>
      </c>
      <c r="D192" s="833" t="s">
        <v>2953</v>
      </c>
      <c r="E192" s="834" t="s">
        <v>1377</v>
      </c>
      <c r="F192" s="832" t="s">
        <v>1363</v>
      </c>
      <c r="G192" s="832" t="s">
        <v>1652</v>
      </c>
      <c r="H192" s="832" t="s">
        <v>578</v>
      </c>
      <c r="I192" s="832" t="s">
        <v>1656</v>
      </c>
      <c r="J192" s="832" t="s">
        <v>1657</v>
      </c>
      <c r="K192" s="832" t="s">
        <v>1655</v>
      </c>
      <c r="L192" s="835">
        <v>0</v>
      </c>
      <c r="M192" s="835">
        <v>0</v>
      </c>
      <c r="N192" s="832">
        <v>4</v>
      </c>
      <c r="O192" s="836">
        <v>4</v>
      </c>
      <c r="P192" s="835">
        <v>0</v>
      </c>
      <c r="Q192" s="837"/>
      <c r="R192" s="832">
        <v>3</v>
      </c>
      <c r="S192" s="837">
        <v>0.75</v>
      </c>
      <c r="T192" s="836">
        <v>3</v>
      </c>
      <c r="U192" s="838">
        <v>0.75</v>
      </c>
    </row>
    <row r="193" spans="1:21" ht="14.4" customHeight="1" x14ac:dyDescent="0.3">
      <c r="A193" s="831">
        <v>12</v>
      </c>
      <c r="B193" s="832" t="s">
        <v>1362</v>
      </c>
      <c r="C193" s="832" t="s">
        <v>1368</v>
      </c>
      <c r="D193" s="833" t="s">
        <v>2953</v>
      </c>
      <c r="E193" s="834" t="s">
        <v>1377</v>
      </c>
      <c r="F193" s="832" t="s">
        <v>1363</v>
      </c>
      <c r="G193" s="832" t="s">
        <v>1652</v>
      </c>
      <c r="H193" s="832" t="s">
        <v>578</v>
      </c>
      <c r="I193" s="832" t="s">
        <v>1658</v>
      </c>
      <c r="J193" s="832" t="s">
        <v>1657</v>
      </c>
      <c r="K193" s="832" t="s">
        <v>1659</v>
      </c>
      <c r="L193" s="835">
        <v>0</v>
      </c>
      <c r="M193" s="835">
        <v>0</v>
      </c>
      <c r="N193" s="832">
        <v>1</v>
      </c>
      <c r="O193" s="836">
        <v>0.5</v>
      </c>
      <c r="P193" s="835">
        <v>0</v>
      </c>
      <c r="Q193" s="837"/>
      <c r="R193" s="832">
        <v>1</v>
      </c>
      <c r="S193" s="837">
        <v>1</v>
      </c>
      <c r="T193" s="836">
        <v>0.5</v>
      </c>
      <c r="U193" s="838">
        <v>1</v>
      </c>
    </row>
    <row r="194" spans="1:21" ht="14.4" customHeight="1" x14ac:dyDescent="0.3">
      <c r="A194" s="831">
        <v>12</v>
      </c>
      <c r="B194" s="832" t="s">
        <v>1362</v>
      </c>
      <c r="C194" s="832" t="s">
        <v>1368</v>
      </c>
      <c r="D194" s="833" t="s">
        <v>2953</v>
      </c>
      <c r="E194" s="834" t="s">
        <v>1377</v>
      </c>
      <c r="F194" s="832" t="s">
        <v>1363</v>
      </c>
      <c r="G194" s="832" t="s">
        <v>1469</v>
      </c>
      <c r="H194" s="832" t="s">
        <v>622</v>
      </c>
      <c r="I194" s="832" t="s">
        <v>1280</v>
      </c>
      <c r="J194" s="832" t="s">
        <v>1281</v>
      </c>
      <c r="K194" s="832" t="s">
        <v>1282</v>
      </c>
      <c r="L194" s="835">
        <v>0</v>
      </c>
      <c r="M194" s="835">
        <v>0</v>
      </c>
      <c r="N194" s="832">
        <v>1</v>
      </c>
      <c r="O194" s="836">
        <v>0.5</v>
      </c>
      <c r="P194" s="835"/>
      <c r="Q194" s="837"/>
      <c r="R194" s="832"/>
      <c r="S194" s="837">
        <v>0</v>
      </c>
      <c r="T194" s="836"/>
      <c r="U194" s="838">
        <v>0</v>
      </c>
    </row>
    <row r="195" spans="1:21" ht="14.4" customHeight="1" x14ac:dyDescent="0.3">
      <c r="A195" s="831">
        <v>12</v>
      </c>
      <c r="B195" s="832" t="s">
        <v>1362</v>
      </c>
      <c r="C195" s="832" t="s">
        <v>1368</v>
      </c>
      <c r="D195" s="833" t="s">
        <v>2953</v>
      </c>
      <c r="E195" s="834" t="s">
        <v>1377</v>
      </c>
      <c r="F195" s="832" t="s">
        <v>1363</v>
      </c>
      <c r="G195" s="832" t="s">
        <v>1516</v>
      </c>
      <c r="H195" s="832" t="s">
        <v>578</v>
      </c>
      <c r="I195" s="832" t="s">
        <v>1660</v>
      </c>
      <c r="J195" s="832" t="s">
        <v>1661</v>
      </c>
      <c r="K195" s="832" t="s">
        <v>1662</v>
      </c>
      <c r="L195" s="835">
        <v>1543.27</v>
      </c>
      <c r="M195" s="835">
        <v>74076.959999999948</v>
      </c>
      <c r="N195" s="832">
        <v>48</v>
      </c>
      <c r="O195" s="836">
        <v>41</v>
      </c>
      <c r="P195" s="835">
        <v>60187.529999999948</v>
      </c>
      <c r="Q195" s="837">
        <v>0.81249999999999989</v>
      </c>
      <c r="R195" s="832">
        <v>39</v>
      </c>
      <c r="S195" s="837">
        <v>0.8125</v>
      </c>
      <c r="T195" s="836">
        <v>33</v>
      </c>
      <c r="U195" s="838">
        <v>0.80487804878048785</v>
      </c>
    </row>
    <row r="196" spans="1:21" ht="14.4" customHeight="1" x14ac:dyDescent="0.3">
      <c r="A196" s="831">
        <v>12</v>
      </c>
      <c r="B196" s="832" t="s">
        <v>1362</v>
      </c>
      <c r="C196" s="832" t="s">
        <v>1368</v>
      </c>
      <c r="D196" s="833" t="s">
        <v>2953</v>
      </c>
      <c r="E196" s="834" t="s">
        <v>1377</v>
      </c>
      <c r="F196" s="832" t="s">
        <v>1363</v>
      </c>
      <c r="G196" s="832" t="s">
        <v>1516</v>
      </c>
      <c r="H196" s="832" t="s">
        <v>578</v>
      </c>
      <c r="I196" s="832" t="s">
        <v>1663</v>
      </c>
      <c r="J196" s="832" t="s">
        <v>1661</v>
      </c>
      <c r="K196" s="832" t="s">
        <v>1519</v>
      </c>
      <c r="L196" s="835">
        <v>3086.53</v>
      </c>
      <c r="M196" s="835">
        <v>24692.239999999998</v>
      </c>
      <c r="N196" s="832">
        <v>8</v>
      </c>
      <c r="O196" s="836">
        <v>7.5</v>
      </c>
      <c r="P196" s="835">
        <v>24692.239999999998</v>
      </c>
      <c r="Q196" s="837">
        <v>1</v>
      </c>
      <c r="R196" s="832">
        <v>8</v>
      </c>
      <c r="S196" s="837">
        <v>1</v>
      </c>
      <c r="T196" s="836">
        <v>7.5</v>
      </c>
      <c r="U196" s="838">
        <v>1</v>
      </c>
    </row>
    <row r="197" spans="1:21" ht="14.4" customHeight="1" x14ac:dyDescent="0.3">
      <c r="A197" s="831">
        <v>12</v>
      </c>
      <c r="B197" s="832" t="s">
        <v>1362</v>
      </c>
      <c r="C197" s="832" t="s">
        <v>1368</v>
      </c>
      <c r="D197" s="833" t="s">
        <v>2953</v>
      </c>
      <c r="E197" s="834" t="s">
        <v>1377</v>
      </c>
      <c r="F197" s="832" t="s">
        <v>1363</v>
      </c>
      <c r="G197" s="832" t="s">
        <v>1516</v>
      </c>
      <c r="H197" s="832" t="s">
        <v>622</v>
      </c>
      <c r="I197" s="832" t="s">
        <v>1664</v>
      </c>
      <c r="J197" s="832" t="s">
        <v>1518</v>
      </c>
      <c r="K197" s="832" t="s">
        <v>1662</v>
      </c>
      <c r="L197" s="835">
        <v>1543.26</v>
      </c>
      <c r="M197" s="835">
        <v>4629.78</v>
      </c>
      <c r="N197" s="832">
        <v>3</v>
      </c>
      <c r="O197" s="836">
        <v>2.5</v>
      </c>
      <c r="P197" s="835">
        <v>4629.78</v>
      </c>
      <c r="Q197" s="837">
        <v>1</v>
      </c>
      <c r="R197" s="832">
        <v>3</v>
      </c>
      <c r="S197" s="837">
        <v>1</v>
      </c>
      <c r="T197" s="836">
        <v>2.5</v>
      </c>
      <c r="U197" s="838">
        <v>1</v>
      </c>
    </row>
    <row r="198" spans="1:21" ht="14.4" customHeight="1" x14ac:dyDescent="0.3">
      <c r="A198" s="831">
        <v>12</v>
      </c>
      <c r="B198" s="832" t="s">
        <v>1362</v>
      </c>
      <c r="C198" s="832" t="s">
        <v>1368</v>
      </c>
      <c r="D198" s="833" t="s">
        <v>2953</v>
      </c>
      <c r="E198" s="834" t="s">
        <v>1377</v>
      </c>
      <c r="F198" s="832" t="s">
        <v>1363</v>
      </c>
      <c r="G198" s="832" t="s">
        <v>1470</v>
      </c>
      <c r="H198" s="832" t="s">
        <v>578</v>
      </c>
      <c r="I198" s="832" t="s">
        <v>1482</v>
      </c>
      <c r="J198" s="832" t="s">
        <v>1472</v>
      </c>
      <c r="K198" s="832" t="s">
        <v>1483</v>
      </c>
      <c r="L198" s="835">
        <v>42.54</v>
      </c>
      <c r="M198" s="835">
        <v>680.64</v>
      </c>
      <c r="N198" s="832">
        <v>16</v>
      </c>
      <c r="O198" s="836">
        <v>11</v>
      </c>
      <c r="P198" s="835">
        <v>510.48</v>
      </c>
      <c r="Q198" s="837">
        <v>0.75</v>
      </c>
      <c r="R198" s="832">
        <v>12</v>
      </c>
      <c r="S198" s="837">
        <v>0.75</v>
      </c>
      <c r="T198" s="836">
        <v>8.5</v>
      </c>
      <c r="U198" s="838">
        <v>0.77272727272727271</v>
      </c>
    </row>
    <row r="199" spans="1:21" ht="14.4" customHeight="1" x14ac:dyDescent="0.3">
      <c r="A199" s="831">
        <v>12</v>
      </c>
      <c r="B199" s="832" t="s">
        <v>1362</v>
      </c>
      <c r="C199" s="832" t="s">
        <v>1368</v>
      </c>
      <c r="D199" s="833" t="s">
        <v>2953</v>
      </c>
      <c r="E199" s="834" t="s">
        <v>1377</v>
      </c>
      <c r="F199" s="832" t="s">
        <v>1363</v>
      </c>
      <c r="G199" s="832" t="s">
        <v>1665</v>
      </c>
      <c r="H199" s="832" t="s">
        <v>622</v>
      </c>
      <c r="I199" s="832" t="s">
        <v>1666</v>
      </c>
      <c r="J199" s="832" t="s">
        <v>1667</v>
      </c>
      <c r="K199" s="832" t="s">
        <v>1668</v>
      </c>
      <c r="L199" s="835">
        <v>502.31</v>
      </c>
      <c r="M199" s="835">
        <v>502.31</v>
      </c>
      <c r="N199" s="832">
        <v>1</v>
      </c>
      <c r="O199" s="836">
        <v>1</v>
      </c>
      <c r="P199" s="835">
        <v>502.31</v>
      </c>
      <c r="Q199" s="837">
        <v>1</v>
      </c>
      <c r="R199" s="832">
        <v>1</v>
      </c>
      <c r="S199" s="837">
        <v>1</v>
      </c>
      <c r="T199" s="836">
        <v>1</v>
      </c>
      <c r="U199" s="838">
        <v>1</v>
      </c>
    </row>
    <row r="200" spans="1:21" ht="14.4" customHeight="1" x14ac:dyDescent="0.3">
      <c r="A200" s="831">
        <v>12</v>
      </c>
      <c r="B200" s="832" t="s">
        <v>1362</v>
      </c>
      <c r="C200" s="832" t="s">
        <v>1368</v>
      </c>
      <c r="D200" s="833" t="s">
        <v>2953</v>
      </c>
      <c r="E200" s="834" t="s">
        <v>1377</v>
      </c>
      <c r="F200" s="832" t="s">
        <v>1363</v>
      </c>
      <c r="G200" s="832" t="s">
        <v>1520</v>
      </c>
      <c r="H200" s="832" t="s">
        <v>578</v>
      </c>
      <c r="I200" s="832" t="s">
        <v>1669</v>
      </c>
      <c r="J200" s="832" t="s">
        <v>1670</v>
      </c>
      <c r="K200" s="832" t="s">
        <v>1671</v>
      </c>
      <c r="L200" s="835">
        <v>333.68</v>
      </c>
      <c r="M200" s="835">
        <v>7674.6400000000012</v>
      </c>
      <c r="N200" s="832">
        <v>23</v>
      </c>
      <c r="O200" s="836">
        <v>17</v>
      </c>
      <c r="P200" s="835">
        <v>6673.6000000000013</v>
      </c>
      <c r="Q200" s="837">
        <v>0.86956521739130432</v>
      </c>
      <c r="R200" s="832">
        <v>20</v>
      </c>
      <c r="S200" s="837">
        <v>0.86956521739130432</v>
      </c>
      <c r="T200" s="836">
        <v>15</v>
      </c>
      <c r="U200" s="838">
        <v>0.88235294117647056</v>
      </c>
    </row>
    <row r="201" spans="1:21" ht="14.4" customHeight="1" x14ac:dyDescent="0.3">
      <c r="A201" s="831">
        <v>12</v>
      </c>
      <c r="B201" s="832" t="s">
        <v>1362</v>
      </c>
      <c r="C201" s="832" t="s">
        <v>1368</v>
      </c>
      <c r="D201" s="833" t="s">
        <v>2953</v>
      </c>
      <c r="E201" s="834" t="s">
        <v>1377</v>
      </c>
      <c r="F201" s="832" t="s">
        <v>1363</v>
      </c>
      <c r="G201" s="832" t="s">
        <v>1520</v>
      </c>
      <c r="H201" s="832" t="s">
        <v>622</v>
      </c>
      <c r="I201" s="832" t="s">
        <v>1672</v>
      </c>
      <c r="J201" s="832" t="s">
        <v>1522</v>
      </c>
      <c r="K201" s="832" t="s">
        <v>1673</v>
      </c>
      <c r="L201" s="835">
        <v>300.31</v>
      </c>
      <c r="M201" s="835">
        <v>1201.24</v>
      </c>
      <c r="N201" s="832">
        <v>4</v>
      </c>
      <c r="O201" s="836">
        <v>3</v>
      </c>
      <c r="P201" s="835">
        <v>900.93000000000006</v>
      </c>
      <c r="Q201" s="837">
        <v>0.75</v>
      </c>
      <c r="R201" s="832">
        <v>3</v>
      </c>
      <c r="S201" s="837">
        <v>0.75</v>
      </c>
      <c r="T201" s="836">
        <v>2.5</v>
      </c>
      <c r="U201" s="838">
        <v>0.83333333333333337</v>
      </c>
    </row>
    <row r="202" spans="1:21" ht="14.4" customHeight="1" x14ac:dyDescent="0.3">
      <c r="A202" s="831">
        <v>12</v>
      </c>
      <c r="B202" s="832" t="s">
        <v>1362</v>
      </c>
      <c r="C202" s="832" t="s">
        <v>1368</v>
      </c>
      <c r="D202" s="833" t="s">
        <v>2953</v>
      </c>
      <c r="E202" s="834" t="s">
        <v>1377</v>
      </c>
      <c r="F202" s="832" t="s">
        <v>1363</v>
      </c>
      <c r="G202" s="832" t="s">
        <v>1567</v>
      </c>
      <c r="H202" s="832" t="s">
        <v>578</v>
      </c>
      <c r="I202" s="832" t="s">
        <v>1568</v>
      </c>
      <c r="J202" s="832" t="s">
        <v>1569</v>
      </c>
      <c r="K202" s="832" t="s">
        <v>1570</v>
      </c>
      <c r="L202" s="835">
        <v>1514.87</v>
      </c>
      <c r="M202" s="835">
        <v>1514.87</v>
      </c>
      <c r="N202" s="832">
        <v>1</v>
      </c>
      <c r="O202" s="836">
        <v>1</v>
      </c>
      <c r="P202" s="835">
        <v>1514.87</v>
      </c>
      <c r="Q202" s="837">
        <v>1</v>
      </c>
      <c r="R202" s="832">
        <v>1</v>
      </c>
      <c r="S202" s="837">
        <v>1</v>
      </c>
      <c r="T202" s="836">
        <v>1</v>
      </c>
      <c r="U202" s="838">
        <v>1</v>
      </c>
    </row>
    <row r="203" spans="1:21" ht="14.4" customHeight="1" x14ac:dyDescent="0.3">
      <c r="A203" s="831">
        <v>12</v>
      </c>
      <c r="B203" s="832" t="s">
        <v>1362</v>
      </c>
      <c r="C203" s="832" t="s">
        <v>1368</v>
      </c>
      <c r="D203" s="833" t="s">
        <v>2953</v>
      </c>
      <c r="E203" s="834" t="s">
        <v>1377</v>
      </c>
      <c r="F203" s="832" t="s">
        <v>1363</v>
      </c>
      <c r="G203" s="832" t="s">
        <v>1674</v>
      </c>
      <c r="H203" s="832" t="s">
        <v>622</v>
      </c>
      <c r="I203" s="832" t="s">
        <v>1675</v>
      </c>
      <c r="J203" s="832" t="s">
        <v>1194</v>
      </c>
      <c r="K203" s="832" t="s">
        <v>1676</v>
      </c>
      <c r="L203" s="835">
        <v>263.68</v>
      </c>
      <c r="M203" s="835">
        <v>263.68</v>
      </c>
      <c r="N203" s="832">
        <v>1</v>
      </c>
      <c r="O203" s="836">
        <v>0.5</v>
      </c>
      <c r="P203" s="835">
        <v>263.68</v>
      </c>
      <c r="Q203" s="837">
        <v>1</v>
      </c>
      <c r="R203" s="832">
        <v>1</v>
      </c>
      <c r="S203" s="837">
        <v>1</v>
      </c>
      <c r="T203" s="836">
        <v>0.5</v>
      </c>
      <c r="U203" s="838">
        <v>1</v>
      </c>
    </row>
    <row r="204" spans="1:21" ht="14.4" customHeight="1" x14ac:dyDescent="0.3">
      <c r="A204" s="831">
        <v>12</v>
      </c>
      <c r="B204" s="832" t="s">
        <v>1362</v>
      </c>
      <c r="C204" s="832" t="s">
        <v>1368</v>
      </c>
      <c r="D204" s="833" t="s">
        <v>2953</v>
      </c>
      <c r="E204" s="834" t="s">
        <v>1377</v>
      </c>
      <c r="F204" s="832" t="s">
        <v>1363</v>
      </c>
      <c r="G204" s="832" t="s">
        <v>1677</v>
      </c>
      <c r="H204" s="832" t="s">
        <v>578</v>
      </c>
      <c r="I204" s="832" t="s">
        <v>1678</v>
      </c>
      <c r="J204" s="832" t="s">
        <v>1679</v>
      </c>
      <c r="K204" s="832" t="s">
        <v>1680</v>
      </c>
      <c r="L204" s="835">
        <v>154.08000000000001</v>
      </c>
      <c r="M204" s="835">
        <v>1078.56</v>
      </c>
      <c r="N204" s="832">
        <v>7</v>
      </c>
      <c r="O204" s="836">
        <v>1.5</v>
      </c>
      <c r="P204" s="835">
        <v>154.08000000000001</v>
      </c>
      <c r="Q204" s="837">
        <v>0.14285714285714288</v>
      </c>
      <c r="R204" s="832">
        <v>1</v>
      </c>
      <c r="S204" s="837">
        <v>0.14285714285714285</v>
      </c>
      <c r="T204" s="836">
        <v>0.5</v>
      </c>
      <c r="U204" s="838">
        <v>0.33333333333333331</v>
      </c>
    </row>
    <row r="205" spans="1:21" ht="14.4" customHeight="1" x14ac:dyDescent="0.3">
      <c r="A205" s="831">
        <v>12</v>
      </c>
      <c r="B205" s="832" t="s">
        <v>1362</v>
      </c>
      <c r="C205" s="832" t="s">
        <v>1368</v>
      </c>
      <c r="D205" s="833" t="s">
        <v>2953</v>
      </c>
      <c r="E205" s="834" t="s">
        <v>1377</v>
      </c>
      <c r="F205" s="832" t="s">
        <v>1363</v>
      </c>
      <c r="G205" s="832" t="s">
        <v>1681</v>
      </c>
      <c r="H205" s="832" t="s">
        <v>578</v>
      </c>
      <c r="I205" s="832" t="s">
        <v>1682</v>
      </c>
      <c r="J205" s="832" t="s">
        <v>1683</v>
      </c>
      <c r="K205" s="832" t="s">
        <v>1684</v>
      </c>
      <c r="L205" s="835">
        <v>0</v>
      </c>
      <c r="M205" s="835">
        <v>0</v>
      </c>
      <c r="N205" s="832">
        <v>11</v>
      </c>
      <c r="O205" s="836">
        <v>11</v>
      </c>
      <c r="P205" s="835">
        <v>0</v>
      </c>
      <c r="Q205" s="837"/>
      <c r="R205" s="832">
        <v>6</v>
      </c>
      <c r="S205" s="837">
        <v>0.54545454545454541</v>
      </c>
      <c r="T205" s="836">
        <v>6</v>
      </c>
      <c r="U205" s="838">
        <v>0.54545454545454541</v>
      </c>
    </row>
    <row r="206" spans="1:21" ht="14.4" customHeight="1" x14ac:dyDescent="0.3">
      <c r="A206" s="831">
        <v>12</v>
      </c>
      <c r="B206" s="832" t="s">
        <v>1362</v>
      </c>
      <c r="C206" s="832" t="s">
        <v>1368</v>
      </c>
      <c r="D206" s="833" t="s">
        <v>2953</v>
      </c>
      <c r="E206" s="834" t="s">
        <v>1377</v>
      </c>
      <c r="F206" s="832" t="s">
        <v>1363</v>
      </c>
      <c r="G206" s="832" t="s">
        <v>1685</v>
      </c>
      <c r="H206" s="832" t="s">
        <v>578</v>
      </c>
      <c r="I206" s="832" t="s">
        <v>1686</v>
      </c>
      <c r="J206" s="832" t="s">
        <v>1687</v>
      </c>
      <c r="K206" s="832" t="s">
        <v>1688</v>
      </c>
      <c r="L206" s="835">
        <v>1546.98</v>
      </c>
      <c r="M206" s="835">
        <v>7734.9</v>
      </c>
      <c r="N206" s="832">
        <v>5</v>
      </c>
      <c r="O206" s="836">
        <v>4.5</v>
      </c>
      <c r="P206" s="835">
        <v>7734.9</v>
      </c>
      <c r="Q206" s="837">
        <v>1</v>
      </c>
      <c r="R206" s="832">
        <v>5</v>
      </c>
      <c r="S206" s="837">
        <v>1</v>
      </c>
      <c r="T206" s="836">
        <v>4.5</v>
      </c>
      <c r="U206" s="838">
        <v>1</v>
      </c>
    </row>
    <row r="207" spans="1:21" ht="14.4" customHeight="1" x14ac:dyDescent="0.3">
      <c r="A207" s="831">
        <v>12</v>
      </c>
      <c r="B207" s="832" t="s">
        <v>1362</v>
      </c>
      <c r="C207" s="832" t="s">
        <v>1368</v>
      </c>
      <c r="D207" s="833" t="s">
        <v>2953</v>
      </c>
      <c r="E207" s="834" t="s">
        <v>1377</v>
      </c>
      <c r="F207" s="832" t="s">
        <v>1363</v>
      </c>
      <c r="G207" s="832" t="s">
        <v>1689</v>
      </c>
      <c r="H207" s="832" t="s">
        <v>578</v>
      </c>
      <c r="I207" s="832" t="s">
        <v>1690</v>
      </c>
      <c r="J207" s="832" t="s">
        <v>1691</v>
      </c>
      <c r="K207" s="832" t="s">
        <v>1692</v>
      </c>
      <c r="L207" s="835">
        <v>0</v>
      </c>
      <c r="M207" s="835">
        <v>0</v>
      </c>
      <c r="N207" s="832">
        <v>7</v>
      </c>
      <c r="O207" s="836">
        <v>5</v>
      </c>
      <c r="P207" s="835">
        <v>0</v>
      </c>
      <c r="Q207" s="837"/>
      <c r="R207" s="832">
        <v>7</v>
      </c>
      <c r="S207" s="837">
        <v>1</v>
      </c>
      <c r="T207" s="836">
        <v>5</v>
      </c>
      <c r="U207" s="838">
        <v>1</v>
      </c>
    </row>
    <row r="208" spans="1:21" ht="14.4" customHeight="1" x14ac:dyDescent="0.3">
      <c r="A208" s="831">
        <v>12</v>
      </c>
      <c r="B208" s="832" t="s">
        <v>1362</v>
      </c>
      <c r="C208" s="832" t="s">
        <v>1368</v>
      </c>
      <c r="D208" s="833" t="s">
        <v>2953</v>
      </c>
      <c r="E208" s="834" t="s">
        <v>1377</v>
      </c>
      <c r="F208" s="832" t="s">
        <v>1363</v>
      </c>
      <c r="G208" s="832" t="s">
        <v>1693</v>
      </c>
      <c r="H208" s="832" t="s">
        <v>578</v>
      </c>
      <c r="I208" s="832" t="s">
        <v>1694</v>
      </c>
      <c r="J208" s="832" t="s">
        <v>1695</v>
      </c>
      <c r="K208" s="832" t="s">
        <v>1696</v>
      </c>
      <c r="L208" s="835">
        <v>0</v>
      </c>
      <c r="M208" s="835">
        <v>0</v>
      </c>
      <c r="N208" s="832">
        <v>2</v>
      </c>
      <c r="O208" s="836">
        <v>2</v>
      </c>
      <c r="P208" s="835">
        <v>0</v>
      </c>
      <c r="Q208" s="837"/>
      <c r="R208" s="832">
        <v>2</v>
      </c>
      <c r="S208" s="837">
        <v>1</v>
      </c>
      <c r="T208" s="836">
        <v>2</v>
      </c>
      <c r="U208" s="838">
        <v>1</v>
      </c>
    </row>
    <row r="209" spans="1:21" ht="14.4" customHeight="1" x14ac:dyDescent="0.3">
      <c r="A209" s="831">
        <v>12</v>
      </c>
      <c r="B209" s="832" t="s">
        <v>1362</v>
      </c>
      <c r="C209" s="832" t="s">
        <v>1368</v>
      </c>
      <c r="D209" s="833" t="s">
        <v>2953</v>
      </c>
      <c r="E209" s="834" t="s">
        <v>1377</v>
      </c>
      <c r="F209" s="832" t="s">
        <v>1363</v>
      </c>
      <c r="G209" s="832" t="s">
        <v>1697</v>
      </c>
      <c r="H209" s="832" t="s">
        <v>578</v>
      </c>
      <c r="I209" s="832" t="s">
        <v>1698</v>
      </c>
      <c r="J209" s="832" t="s">
        <v>1699</v>
      </c>
      <c r="K209" s="832" t="s">
        <v>1700</v>
      </c>
      <c r="L209" s="835">
        <v>1411.57</v>
      </c>
      <c r="M209" s="835">
        <v>4234.71</v>
      </c>
      <c r="N209" s="832">
        <v>3</v>
      </c>
      <c r="O209" s="836">
        <v>0.5</v>
      </c>
      <c r="P209" s="835">
        <v>4234.71</v>
      </c>
      <c r="Q209" s="837">
        <v>1</v>
      </c>
      <c r="R209" s="832">
        <v>3</v>
      </c>
      <c r="S209" s="837">
        <v>1</v>
      </c>
      <c r="T209" s="836">
        <v>0.5</v>
      </c>
      <c r="U209" s="838">
        <v>1</v>
      </c>
    </row>
    <row r="210" spans="1:21" ht="14.4" customHeight="1" x14ac:dyDescent="0.3">
      <c r="A210" s="831">
        <v>12</v>
      </c>
      <c r="B210" s="832" t="s">
        <v>1362</v>
      </c>
      <c r="C210" s="832" t="s">
        <v>1368</v>
      </c>
      <c r="D210" s="833" t="s">
        <v>2953</v>
      </c>
      <c r="E210" s="834" t="s">
        <v>1377</v>
      </c>
      <c r="F210" s="832" t="s">
        <v>1363</v>
      </c>
      <c r="G210" s="832" t="s">
        <v>1701</v>
      </c>
      <c r="H210" s="832" t="s">
        <v>578</v>
      </c>
      <c r="I210" s="832" t="s">
        <v>1702</v>
      </c>
      <c r="J210" s="832" t="s">
        <v>1703</v>
      </c>
      <c r="K210" s="832" t="s">
        <v>1704</v>
      </c>
      <c r="L210" s="835">
        <v>478.4</v>
      </c>
      <c r="M210" s="835">
        <v>3827.2</v>
      </c>
      <c r="N210" s="832">
        <v>8</v>
      </c>
      <c r="O210" s="836">
        <v>2.5</v>
      </c>
      <c r="P210" s="835">
        <v>3827.2</v>
      </c>
      <c r="Q210" s="837">
        <v>1</v>
      </c>
      <c r="R210" s="832">
        <v>8</v>
      </c>
      <c r="S210" s="837">
        <v>1</v>
      </c>
      <c r="T210" s="836">
        <v>2.5</v>
      </c>
      <c r="U210" s="838">
        <v>1</v>
      </c>
    </row>
    <row r="211" spans="1:21" ht="14.4" customHeight="1" x14ac:dyDescent="0.3">
      <c r="A211" s="831">
        <v>12</v>
      </c>
      <c r="B211" s="832" t="s">
        <v>1362</v>
      </c>
      <c r="C211" s="832" t="s">
        <v>1368</v>
      </c>
      <c r="D211" s="833" t="s">
        <v>2953</v>
      </c>
      <c r="E211" s="834" t="s">
        <v>1377</v>
      </c>
      <c r="F211" s="832" t="s">
        <v>1363</v>
      </c>
      <c r="G211" s="832" t="s">
        <v>1412</v>
      </c>
      <c r="H211" s="832" t="s">
        <v>622</v>
      </c>
      <c r="I211" s="832" t="s">
        <v>1220</v>
      </c>
      <c r="J211" s="832" t="s">
        <v>1221</v>
      </c>
      <c r="K211" s="832" t="s">
        <v>1222</v>
      </c>
      <c r="L211" s="835">
        <v>149.52000000000001</v>
      </c>
      <c r="M211" s="835">
        <v>149.52000000000001</v>
      </c>
      <c r="N211" s="832">
        <v>1</v>
      </c>
      <c r="O211" s="836">
        <v>1</v>
      </c>
      <c r="P211" s="835">
        <v>149.52000000000001</v>
      </c>
      <c r="Q211" s="837">
        <v>1</v>
      </c>
      <c r="R211" s="832">
        <v>1</v>
      </c>
      <c r="S211" s="837">
        <v>1</v>
      </c>
      <c r="T211" s="836">
        <v>1</v>
      </c>
      <c r="U211" s="838">
        <v>1</v>
      </c>
    </row>
    <row r="212" spans="1:21" ht="14.4" customHeight="1" x14ac:dyDescent="0.3">
      <c r="A212" s="831">
        <v>12</v>
      </c>
      <c r="B212" s="832" t="s">
        <v>1362</v>
      </c>
      <c r="C212" s="832" t="s">
        <v>1368</v>
      </c>
      <c r="D212" s="833" t="s">
        <v>2953</v>
      </c>
      <c r="E212" s="834" t="s">
        <v>1377</v>
      </c>
      <c r="F212" s="832" t="s">
        <v>1363</v>
      </c>
      <c r="G212" s="832" t="s">
        <v>1412</v>
      </c>
      <c r="H212" s="832" t="s">
        <v>578</v>
      </c>
      <c r="I212" s="832" t="s">
        <v>1413</v>
      </c>
      <c r="J212" s="832" t="s">
        <v>950</v>
      </c>
      <c r="K212" s="832" t="s">
        <v>1414</v>
      </c>
      <c r="L212" s="835">
        <v>154.36000000000001</v>
      </c>
      <c r="M212" s="835">
        <v>463.08000000000004</v>
      </c>
      <c r="N212" s="832">
        <v>3</v>
      </c>
      <c r="O212" s="836">
        <v>2.5</v>
      </c>
      <c r="P212" s="835">
        <v>463.08000000000004</v>
      </c>
      <c r="Q212" s="837">
        <v>1</v>
      </c>
      <c r="R212" s="832">
        <v>3</v>
      </c>
      <c r="S212" s="837">
        <v>1</v>
      </c>
      <c r="T212" s="836">
        <v>2.5</v>
      </c>
      <c r="U212" s="838">
        <v>1</v>
      </c>
    </row>
    <row r="213" spans="1:21" ht="14.4" customHeight="1" x14ac:dyDescent="0.3">
      <c r="A213" s="831">
        <v>12</v>
      </c>
      <c r="B213" s="832" t="s">
        <v>1362</v>
      </c>
      <c r="C213" s="832" t="s">
        <v>1368</v>
      </c>
      <c r="D213" s="833" t="s">
        <v>2953</v>
      </c>
      <c r="E213" s="834" t="s">
        <v>1377</v>
      </c>
      <c r="F213" s="832" t="s">
        <v>1363</v>
      </c>
      <c r="G213" s="832" t="s">
        <v>1412</v>
      </c>
      <c r="H213" s="832" t="s">
        <v>622</v>
      </c>
      <c r="I213" s="832" t="s">
        <v>1218</v>
      </c>
      <c r="J213" s="832" t="s">
        <v>950</v>
      </c>
      <c r="K213" s="832" t="s">
        <v>1219</v>
      </c>
      <c r="L213" s="835">
        <v>225.06</v>
      </c>
      <c r="M213" s="835">
        <v>225.06</v>
      </c>
      <c r="N213" s="832">
        <v>1</v>
      </c>
      <c r="O213" s="836">
        <v>0.5</v>
      </c>
      <c r="P213" s="835"/>
      <c r="Q213" s="837">
        <v>0</v>
      </c>
      <c r="R213" s="832"/>
      <c r="S213" s="837">
        <v>0</v>
      </c>
      <c r="T213" s="836"/>
      <c r="U213" s="838">
        <v>0</v>
      </c>
    </row>
    <row r="214" spans="1:21" ht="14.4" customHeight="1" x14ac:dyDescent="0.3">
      <c r="A214" s="831">
        <v>12</v>
      </c>
      <c r="B214" s="832" t="s">
        <v>1362</v>
      </c>
      <c r="C214" s="832" t="s">
        <v>1368</v>
      </c>
      <c r="D214" s="833" t="s">
        <v>2953</v>
      </c>
      <c r="E214" s="834" t="s">
        <v>1377</v>
      </c>
      <c r="F214" s="832" t="s">
        <v>1363</v>
      </c>
      <c r="G214" s="832" t="s">
        <v>1412</v>
      </c>
      <c r="H214" s="832" t="s">
        <v>578</v>
      </c>
      <c r="I214" s="832" t="s">
        <v>1415</v>
      </c>
      <c r="J214" s="832" t="s">
        <v>950</v>
      </c>
      <c r="K214" s="832" t="s">
        <v>1414</v>
      </c>
      <c r="L214" s="835">
        <v>154.36000000000001</v>
      </c>
      <c r="M214" s="835">
        <v>308.72000000000003</v>
      </c>
      <c r="N214" s="832">
        <v>2</v>
      </c>
      <c r="O214" s="836">
        <v>1.5</v>
      </c>
      <c r="P214" s="835">
        <v>308.72000000000003</v>
      </c>
      <c r="Q214" s="837">
        <v>1</v>
      </c>
      <c r="R214" s="832">
        <v>2</v>
      </c>
      <c r="S214" s="837">
        <v>1</v>
      </c>
      <c r="T214" s="836">
        <v>1.5</v>
      </c>
      <c r="U214" s="838">
        <v>1</v>
      </c>
    </row>
    <row r="215" spans="1:21" ht="14.4" customHeight="1" x14ac:dyDescent="0.3">
      <c r="A215" s="831">
        <v>12</v>
      </c>
      <c r="B215" s="832" t="s">
        <v>1362</v>
      </c>
      <c r="C215" s="832" t="s">
        <v>1368</v>
      </c>
      <c r="D215" s="833" t="s">
        <v>2953</v>
      </c>
      <c r="E215" s="834" t="s">
        <v>1377</v>
      </c>
      <c r="F215" s="832" t="s">
        <v>1365</v>
      </c>
      <c r="G215" s="832" t="s">
        <v>1416</v>
      </c>
      <c r="H215" s="832" t="s">
        <v>578</v>
      </c>
      <c r="I215" s="832" t="s">
        <v>1705</v>
      </c>
      <c r="J215" s="832" t="s">
        <v>1706</v>
      </c>
      <c r="K215" s="832" t="s">
        <v>1707</v>
      </c>
      <c r="L215" s="835">
        <v>162.71</v>
      </c>
      <c r="M215" s="835">
        <v>4718.59</v>
      </c>
      <c r="N215" s="832">
        <v>29</v>
      </c>
      <c r="O215" s="836">
        <v>4</v>
      </c>
      <c r="P215" s="835">
        <v>2115.23</v>
      </c>
      <c r="Q215" s="837">
        <v>0.44827586206896552</v>
      </c>
      <c r="R215" s="832">
        <v>13</v>
      </c>
      <c r="S215" s="837">
        <v>0.44827586206896552</v>
      </c>
      <c r="T215" s="836">
        <v>2</v>
      </c>
      <c r="U215" s="838">
        <v>0.5</v>
      </c>
    </row>
    <row r="216" spans="1:21" ht="14.4" customHeight="1" x14ac:dyDescent="0.3">
      <c r="A216" s="831">
        <v>12</v>
      </c>
      <c r="B216" s="832" t="s">
        <v>1362</v>
      </c>
      <c r="C216" s="832" t="s">
        <v>1368</v>
      </c>
      <c r="D216" s="833" t="s">
        <v>2953</v>
      </c>
      <c r="E216" s="834" t="s">
        <v>1377</v>
      </c>
      <c r="F216" s="832" t="s">
        <v>1365</v>
      </c>
      <c r="G216" s="832" t="s">
        <v>1416</v>
      </c>
      <c r="H216" s="832" t="s">
        <v>578</v>
      </c>
      <c r="I216" s="832" t="s">
        <v>1708</v>
      </c>
      <c r="J216" s="832" t="s">
        <v>1709</v>
      </c>
      <c r="K216" s="832" t="s">
        <v>1710</v>
      </c>
      <c r="L216" s="835">
        <v>99.99</v>
      </c>
      <c r="M216" s="835">
        <v>2399.7599999999998</v>
      </c>
      <c r="N216" s="832">
        <v>24</v>
      </c>
      <c r="O216" s="836">
        <v>2</v>
      </c>
      <c r="P216" s="835">
        <v>1199.8799999999999</v>
      </c>
      <c r="Q216" s="837">
        <v>0.5</v>
      </c>
      <c r="R216" s="832">
        <v>12</v>
      </c>
      <c r="S216" s="837">
        <v>0.5</v>
      </c>
      <c r="T216" s="836">
        <v>1</v>
      </c>
      <c r="U216" s="838">
        <v>0.5</v>
      </c>
    </row>
    <row r="217" spans="1:21" ht="14.4" customHeight="1" x14ac:dyDescent="0.3">
      <c r="A217" s="831">
        <v>12</v>
      </c>
      <c r="B217" s="832" t="s">
        <v>1362</v>
      </c>
      <c r="C217" s="832" t="s">
        <v>1368</v>
      </c>
      <c r="D217" s="833" t="s">
        <v>2953</v>
      </c>
      <c r="E217" s="834" t="s">
        <v>1377</v>
      </c>
      <c r="F217" s="832" t="s">
        <v>1365</v>
      </c>
      <c r="G217" s="832" t="s">
        <v>1416</v>
      </c>
      <c r="H217" s="832" t="s">
        <v>578</v>
      </c>
      <c r="I217" s="832" t="s">
        <v>1711</v>
      </c>
      <c r="J217" s="832" t="s">
        <v>1712</v>
      </c>
      <c r="K217" s="832" t="s">
        <v>1713</v>
      </c>
      <c r="L217" s="835">
        <v>48.75</v>
      </c>
      <c r="M217" s="835">
        <v>390</v>
      </c>
      <c r="N217" s="832">
        <v>8</v>
      </c>
      <c r="O217" s="836">
        <v>8</v>
      </c>
      <c r="P217" s="835"/>
      <c r="Q217" s="837">
        <v>0</v>
      </c>
      <c r="R217" s="832"/>
      <c r="S217" s="837">
        <v>0</v>
      </c>
      <c r="T217" s="836"/>
      <c r="U217" s="838">
        <v>0</v>
      </c>
    </row>
    <row r="218" spans="1:21" ht="14.4" customHeight="1" x14ac:dyDescent="0.3">
      <c r="A218" s="831">
        <v>12</v>
      </c>
      <c r="B218" s="832" t="s">
        <v>1362</v>
      </c>
      <c r="C218" s="832" t="s">
        <v>1368</v>
      </c>
      <c r="D218" s="833" t="s">
        <v>2953</v>
      </c>
      <c r="E218" s="834" t="s">
        <v>1377</v>
      </c>
      <c r="F218" s="832" t="s">
        <v>1365</v>
      </c>
      <c r="G218" s="832" t="s">
        <v>1416</v>
      </c>
      <c r="H218" s="832" t="s">
        <v>578</v>
      </c>
      <c r="I218" s="832" t="s">
        <v>1714</v>
      </c>
      <c r="J218" s="832" t="s">
        <v>1715</v>
      </c>
      <c r="K218" s="832" t="s">
        <v>1716</v>
      </c>
      <c r="L218" s="835">
        <v>87</v>
      </c>
      <c r="M218" s="835">
        <v>696</v>
      </c>
      <c r="N218" s="832">
        <v>8</v>
      </c>
      <c r="O218" s="836">
        <v>8</v>
      </c>
      <c r="P218" s="835"/>
      <c r="Q218" s="837">
        <v>0</v>
      </c>
      <c r="R218" s="832"/>
      <c r="S218" s="837">
        <v>0</v>
      </c>
      <c r="T218" s="836"/>
      <c r="U218" s="838">
        <v>0</v>
      </c>
    </row>
    <row r="219" spans="1:21" ht="14.4" customHeight="1" x14ac:dyDescent="0.3">
      <c r="A219" s="831">
        <v>12</v>
      </c>
      <c r="B219" s="832" t="s">
        <v>1362</v>
      </c>
      <c r="C219" s="832" t="s">
        <v>1368</v>
      </c>
      <c r="D219" s="833" t="s">
        <v>2953</v>
      </c>
      <c r="E219" s="834" t="s">
        <v>1377</v>
      </c>
      <c r="F219" s="832" t="s">
        <v>1365</v>
      </c>
      <c r="G219" s="832" t="s">
        <v>1416</v>
      </c>
      <c r="H219" s="832" t="s">
        <v>578</v>
      </c>
      <c r="I219" s="832" t="s">
        <v>1717</v>
      </c>
      <c r="J219" s="832" t="s">
        <v>1718</v>
      </c>
      <c r="K219" s="832" t="s">
        <v>1719</v>
      </c>
      <c r="L219" s="835">
        <v>500</v>
      </c>
      <c r="M219" s="835">
        <v>7500</v>
      </c>
      <c r="N219" s="832">
        <v>15</v>
      </c>
      <c r="O219" s="836">
        <v>9</v>
      </c>
      <c r="P219" s="835"/>
      <c r="Q219" s="837">
        <v>0</v>
      </c>
      <c r="R219" s="832"/>
      <c r="S219" s="837">
        <v>0</v>
      </c>
      <c r="T219" s="836"/>
      <c r="U219" s="838">
        <v>0</v>
      </c>
    </row>
    <row r="220" spans="1:21" ht="14.4" customHeight="1" x14ac:dyDescent="0.3">
      <c r="A220" s="831">
        <v>12</v>
      </c>
      <c r="B220" s="832" t="s">
        <v>1362</v>
      </c>
      <c r="C220" s="832" t="s">
        <v>1368</v>
      </c>
      <c r="D220" s="833" t="s">
        <v>2953</v>
      </c>
      <c r="E220" s="834" t="s">
        <v>1377</v>
      </c>
      <c r="F220" s="832" t="s">
        <v>1365</v>
      </c>
      <c r="G220" s="832" t="s">
        <v>1416</v>
      </c>
      <c r="H220" s="832" t="s">
        <v>578</v>
      </c>
      <c r="I220" s="832" t="s">
        <v>1720</v>
      </c>
      <c r="J220" s="832" t="s">
        <v>1721</v>
      </c>
      <c r="K220" s="832" t="s">
        <v>1722</v>
      </c>
      <c r="L220" s="835">
        <v>189.85</v>
      </c>
      <c r="M220" s="835">
        <v>1328.95</v>
      </c>
      <c r="N220" s="832">
        <v>7</v>
      </c>
      <c r="O220" s="836">
        <v>1</v>
      </c>
      <c r="P220" s="835"/>
      <c r="Q220" s="837">
        <v>0</v>
      </c>
      <c r="R220" s="832"/>
      <c r="S220" s="837">
        <v>0</v>
      </c>
      <c r="T220" s="836"/>
      <c r="U220" s="838">
        <v>0</v>
      </c>
    </row>
    <row r="221" spans="1:21" ht="14.4" customHeight="1" x14ac:dyDescent="0.3">
      <c r="A221" s="831">
        <v>12</v>
      </c>
      <c r="B221" s="832" t="s">
        <v>1362</v>
      </c>
      <c r="C221" s="832" t="s">
        <v>1368</v>
      </c>
      <c r="D221" s="833" t="s">
        <v>2953</v>
      </c>
      <c r="E221" s="834" t="s">
        <v>1377</v>
      </c>
      <c r="F221" s="832" t="s">
        <v>1365</v>
      </c>
      <c r="G221" s="832" t="s">
        <v>1416</v>
      </c>
      <c r="H221" s="832" t="s">
        <v>578</v>
      </c>
      <c r="I221" s="832" t="s">
        <v>1426</v>
      </c>
      <c r="J221" s="832" t="s">
        <v>1427</v>
      </c>
      <c r="K221" s="832" t="s">
        <v>1428</v>
      </c>
      <c r="L221" s="835">
        <v>190</v>
      </c>
      <c r="M221" s="835">
        <v>8360</v>
      </c>
      <c r="N221" s="832">
        <v>44</v>
      </c>
      <c r="O221" s="836">
        <v>7</v>
      </c>
      <c r="P221" s="835">
        <v>3040</v>
      </c>
      <c r="Q221" s="837">
        <v>0.36363636363636365</v>
      </c>
      <c r="R221" s="832">
        <v>16</v>
      </c>
      <c r="S221" s="837">
        <v>0.36363636363636365</v>
      </c>
      <c r="T221" s="836">
        <v>3</v>
      </c>
      <c r="U221" s="838">
        <v>0.42857142857142855</v>
      </c>
    </row>
    <row r="222" spans="1:21" ht="14.4" customHeight="1" x14ac:dyDescent="0.3">
      <c r="A222" s="831">
        <v>12</v>
      </c>
      <c r="B222" s="832" t="s">
        <v>1362</v>
      </c>
      <c r="C222" s="832" t="s">
        <v>1368</v>
      </c>
      <c r="D222" s="833" t="s">
        <v>2953</v>
      </c>
      <c r="E222" s="834" t="s">
        <v>1377</v>
      </c>
      <c r="F222" s="832" t="s">
        <v>1365</v>
      </c>
      <c r="G222" s="832" t="s">
        <v>1416</v>
      </c>
      <c r="H222" s="832" t="s">
        <v>578</v>
      </c>
      <c r="I222" s="832" t="s">
        <v>1723</v>
      </c>
      <c r="J222" s="832" t="s">
        <v>1724</v>
      </c>
      <c r="K222" s="832" t="s">
        <v>1725</v>
      </c>
      <c r="L222" s="835">
        <v>99.99</v>
      </c>
      <c r="M222" s="835">
        <v>1499.85</v>
      </c>
      <c r="N222" s="832">
        <v>15</v>
      </c>
      <c r="O222" s="836">
        <v>1</v>
      </c>
      <c r="P222" s="835">
        <v>1499.85</v>
      </c>
      <c r="Q222" s="837">
        <v>1</v>
      </c>
      <c r="R222" s="832">
        <v>15</v>
      </c>
      <c r="S222" s="837">
        <v>1</v>
      </c>
      <c r="T222" s="836">
        <v>1</v>
      </c>
      <c r="U222" s="838">
        <v>1</v>
      </c>
    </row>
    <row r="223" spans="1:21" ht="14.4" customHeight="1" x14ac:dyDescent="0.3">
      <c r="A223" s="831">
        <v>12</v>
      </c>
      <c r="B223" s="832" t="s">
        <v>1362</v>
      </c>
      <c r="C223" s="832" t="s">
        <v>1368</v>
      </c>
      <c r="D223" s="833" t="s">
        <v>2953</v>
      </c>
      <c r="E223" s="834" t="s">
        <v>1377</v>
      </c>
      <c r="F223" s="832" t="s">
        <v>1365</v>
      </c>
      <c r="G223" s="832" t="s">
        <v>1416</v>
      </c>
      <c r="H223" s="832" t="s">
        <v>578</v>
      </c>
      <c r="I223" s="832" t="s">
        <v>1726</v>
      </c>
      <c r="J223" s="832" t="s">
        <v>1727</v>
      </c>
      <c r="K223" s="832" t="s">
        <v>1728</v>
      </c>
      <c r="L223" s="835">
        <v>135.43</v>
      </c>
      <c r="M223" s="835">
        <v>1896.02</v>
      </c>
      <c r="N223" s="832">
        <v>14</v>
      </c>
      <c r="O223" s="836">
        <v>2</v>
      </c>
      <c r="P223" s="835">
        <v>1896.02</v>
      </c>
      <c r="Q223" s="837">
        <v>1</v>
      </c>
      <c r="R223" s="832">
        <v>14</v>
      </c>
      <c r="S223" s="837">
        <v>1</v>
      </c>
      <c r="T223" s="836">
        <v>2</v>
      </c>
      <c r="U223" s="838">
        <v>1</v>
      </c>
    </row>
    <row r="224" spans="1:21" ht="14.4" customHeight="1" x14ac:dyDescent="0.3">
      <c r="A224" s="831">
        <v>12</v>
      </c>
      <c r="B224" s="832" t="s">
        <v>1362</v>
      </c>
      <c r="C224" s="832" t="s">
        <v>1368</v>
      </c>
      <c r="D224" s="833" t="s">
        <v>2953</v>
      </c>
      <c r="E224" s="834" t="s">
        <v>1377</v>
      </c>
      <c r="F224" s="832" t="s">
        <v>1365</v>
      </c>
      <c r="G224" s="832" t="s">
        <v>1416</v>
      </c>
      <c r="H224" s="832" t="s">
        <v>578</v>
      </c>
      <c r="I224" s="832" t="s">
        <v>1729</v>
      </c>
      <c r="J224" s="832" t="s">
        <v>1730</v>
      </c>
      <c r="K224" s="832" t="s">
        <v>1731</v>
      </c>
      <c r="L224" s="835">
        <v>16.940000000000001</v>
      </c>
      <c r="M224" s="835">
        <v>169.4</v>
      </c>
      <c r="N224" s="832">
        <v>10</v>
      </c>
      <c r="O224" s="836">
        <v>1</v>
      </c>
      <c r="P224" s="835"/>
      <c r="Q224" s="837">
        <v>0</v>
      </c>
      <c r="R224" s="832"/>
      <c r="S224" s="837">
        <v>0</v>
      </c>
      <c r="T224" s="836"/>
      <c r="U224" s="838">
        <v>0</v>
      </c>
    </row>
    <row r="225" spans="1:21" ht="14.4" customHeight="1" x14ac:dyDescent="0.3">
      <c r="A225" s="831">
        <v>12</v>
      </c>
      <c r="B225" s="832" t="s">
        <v>1362</v>
      </c>
      <c r="C225" s="832" t="s">
        <v>1368</v>
      </c>
      <c r="D225" s="833" t="s">
        <v>2953</v>
      </c>
      <c r="E225" s="834" t="s">
        <v>1377</v>
      </c>
      <c r="F225" s="832" t="s">
        <v>1365</v>
      </c>
      <c r="G225" s="832" t="s">
        <v>1416</v>
      </c>
      <c r="H225" s="832" t="s">
        <v>578</v>
      </c>
      <c r="I225" s="832" t="s">
        <v>1732</v>
      </c>
      <c r="J225" s="832" t="s">
        <v>1733</v>
      </c>
      <c r="K225" s="832" t="s">
        <v>1734</v>
      </c>
      <c r="L225" s="835">
        <v>220</v>
      </c>
      <c r="M225" s="835">
        <v>880</v>
      </c>
      <c r="N225" s="832">
        <v>4</v>
      </c>
      <c r="O225" s="836">
        <v>1</v>
      </c>
      <c r="P225" s="835"/>
      <c r="Q225" s="837">
        <v>0</v>
      </c>
      <c r="R225" s="832"/>
      <c r="S225" s="837">
        <v>0</v>
      </c>
      <c r="T225" s="836"/>
      <c r="U225" s="838">
        <v>0</v>
      </c>
    </row>
    <row r="226" spans="1:21" ht="14.4" customHeight="1" x14ac:dyDescent="0.3">
      <c r="A226" s="831">
        <v>12</v>
      </c>
      <c r="B226" s="832" t="s">
        <v>1362</v>
      </c>
      <c r="C226" s="832" t="s">
        <v>1368</v>
      </c>
      <c r="D226" s="833" t="s">
        <v>2953</v>
      </c>
      <c r="E226" s="834" t="s">
        <v>1377</v>
      </c>
      <c r="F226" s="832" t="s">
        <v>1365</v>
      </c>
      <c r="G226" s="832" t="s">
        <v>1416</v>
      </c>
      <c r="H226" s="832" t="s">
        <v>578</v>
      </c>
      <c r="I226" s="832" t="s">
        <v>1735</v>
      </c>
      <c r="J226" s="832" t="s">
        <v>1736</v>
      </c>
      <c r="K226" s="832" t="s">
        <v>1737</v>
      </c>
      <c r="L226" s="835">
        <v>315.55</v>
      </c>
      <c r="M226" s="835">
        <v>2208.85</v>
      </c>
      <c r="N226" s="832">
        <v>7</v>
      </c>
      <c r="O226" s="836">
        <v>1</v>
      </c>
      <c r="P226" s="835"/>
      <c r="Q226" s="837">
        <v>0</v>
      </c>
      <c r="R226" s="832"/>
      <c r="S226" s="837">
        <v>0</v>
      </c>
      <c r="T226" s="836"/>
      <c r="U226" s="838">
        <v>0</v>
      </c>
    </row>
    <row r="227" spans="1:21" ht="14.4" customHeight="1" x14ac:dyDescent="0.3">
      <c r="A227" s="831">
        <v>12</v>
      </c>
      <c r="B227" s="832" t="s">
        <v>1362</v>
      </c>
      <c r="C227" s="832" t="s">
        <v>1368</v>
      </c>
      <c r="D227" s="833" t="s">
        <v>2953</v>
      </c>
      <c r="E227" s="834" t="s">
        <v>1377</v>
      </c>
      <c r="F227" s="832" t="s">
        <v>1365</v>
      </c>
      <c r="G227" s="832" t="s">
        <v>1416</v>
      </c>
      <c r="H227" s="832" t="s">
        <v>578</v>
      </c>
      <c r="I227" s="832" t="s">
        <v>1738</v>
      </c>
      <c r="J227" s="832" t="s">
        <v>1739</v>
      </c>
      <c r="K227" s="832" t="s">
        <v>1740</v>
      </c>
      <c r="L227" s="835">
        <v>309</v>
      </c>
      <c r="M227" s="835">
        <v>1545</v>
      </c>
      <c r="N227" s="832">
        <v>5</v>
      </c>
      <c r="O227" s="836">
        <v>1</v>
      </c>
      <c r="P227" s="835">
        <v>1545</v>
      </c>
      <c r="Q227" s="837">
        <v>1</v>
      </c>
      <c r="R227" s="832">
        <v>5</v>
      </c>
      <c r="S227" s="837">
        <v>1</v>
      </c>
      <c r="T227" s="836">
        <v>1</v>
      </c>
      <c r="U227" s="838">
        <v>1</v>
      </c>
    </row>
    <row r="228" spans="1:21" ht="14.4" customHeight="1" x14ac:dyDescent="0.3">
      <c r="A228" s="831">
        <v>12</v>
      </c>
      <c r="B228" s="832" t="s">
        <v>1362</v>
      </c>
      <c r="C228" s="832" t="s">
        <v>1368</v>
      </c>
      <c r="D228" s="833" t="s">
        <v>2953</v>
      </c>
      <c r="E228" s="834" t="s">
        <v>1377</v>
      </c>
      <c r="F228" s="832" t="s">
        <v>1365</v>
      </c>
      <c r="G228" s="832" t="s">
        <v>1416</v>
      </c>
      <c r="H228" s="832" t="s">
        <v>578</v>
      </c>
      <c r="I228" s="832" t="s">
        <v>1741</v>
      </c>
      <c r="J228" s="832" t="s">
        <v>1742</v>
      </c>
      <c r="K228" s="832" t="s">
        <v>1743</v>
      </c>
      <c r="L228" s="835">
        <v>651.20000000000005</v>
      </c>
      <c r="M228" s="835">
        <v>651.20000000000005</v>
      </c>
      <c r="N228" s="832">
        <v>1</v>
      </c>
      <c r="O228" s="836">
        <v>1</v>
      </c>
      <c r="P228" s="835"/>
      <c r="Q228" s="837">
        <v>0</v>
      </c>
      <c r="R228" s="832"/>
      <c r="S228" s="837">
        <v>0</v>
      </c>
      <c r="T228" s="836"/>
      <c r="U228" s="838">
        <v>0</v>
      </c>
    </row>
    <row r="229" spans="1:21" ht="14.4" customHeight="1" x14ac:dyDescent="0.3">
      <c r="A229" s="831">
        <v>12</v>
      </c>
      <c r="B229" s="832" t="s">
        <v>1362</v>
      </c>
      <c r="C229" s="832" t="s">
        <v>1368</v>
      </c>
      <c r="D229" s="833" t="s">
        <v>2953</v>
      </c>
      <c r="E229" s="834" t="s">
        <v>1377</v>
      </c>
      <c r="F229" s="832" t="s">
        <v>1365</v>
      </c>
      <c r="G229" s="832" t="s">
        <v>1416</v>
      </c>
      <c r="H229" s="832" t="s">
        <v>578</v>
      </c>
      <c r="I229" s="832" t="s">
        <v>1417</v>
      </c>
      <c r="J229" s="832" t="s">
        <v>1418</v>
      </c>
      <c r="K229" s="832" t="s">
        <v>1419</v>
      </c>
      <c r="L229" s="835">
        <v>500</v>
      </c>
      <c r="M229" s="835">
        <v>500</v>
      </c>
      <c r="N229" s="832">
        <v>1</v>
      </c>
      <c r="O229" s="836">
        <v>1</v>
      </c>
      <c r="P229" s="835"/>
      <c r="Q229" s="837">
        <v>0</v>
      </c>
      <c r="R229" s="832"/>
      <c r="S229" s="837">
        <v>0</v>
      </c>
      <c r="T229" s="836"/>
      <c r="U229" s="838">
        <v>0</v>
      </c>
    </row>
    <row r="230" spans="1:21" ht="14.4" customHeight="1" x14ac:dyDescent="0.3">
      <c r="A230" s="831">
        <v>12</v>
      </c>
      <c r="B230" s="832" t="s">
        <v>1362</v>
      </c>
      <c r="C230" s="832" t="s">
        <v>1368</v>
      </c>
      <c r="D230" s="833" t="s">
        <v>2953</v>
      </c>
      <c r="E230" s="834" t="s">
        <v>1377</v>
      </c>
      <c r="F230" s="832" t="s">
        <v>1365</v>
      </c>
      <c r="G230" s="832" t="s">
        <v>1416</v>
      </c>
      <c r="H230" s="832" t="s">
        <v>578</v>
      </c>
      <c r="I230" s="832" t="s">
        <v>1744</v>
      </c>
      <c r="J230" s="832" t="s">
        <v>1742</v>
      </c>
      <c r="K230" s="832" t="s">
        <v>1745</v>
      </c>
      <c r="L230" s="835">
        <v>651.20000000000005</v>
      </c>
      <c r="M230" s="835">
        <v>6512</v>
      </c>
      <c r="N230" s="832">
        <v>10</v>
      </c>
      <c r="O230" s="836">
        <v>6</v>
      </c>
      <c r="P230" s="835"/>
      <c r="Q230" s="837">
        <v>0</v>
      </c>
      <c r="R230" s="832"/>
      <c r="S230" s="837">
        <v>0</v>
      </c>
      <c r="T230" s="836"/>
      <c r="U230" s="838">
        <v>0</v>
      </c>
    </row>
    <row r="231" spans="1:21" ht="14.4" customHeight="1" x14ac:dyDescent="0.3">
      <c r="A231" s="831">
        <v>12</v>
      </c>
      <c r="B231" s="832" t="s">
        <v>1362</v>
      </c>
      <c r="C231" s="832" t="s">
        <v>1368</v>
      </c>
      <c r="D231" s="833" t="s">
        <v>2953</v>
      </c>
      <c r="E231" s="834" t="s">
        <v>1377</v>
      </c>
      <c r="F231" s="832" t="s">
        <v>1365</v>
      </c>
      <c r="G231" s="832" t="s">
        <v>1416</v>
      </c>
      <c r="H231" s="832" t="s">
        <v>578</v>
      </c>
      <c r="I231" s="832" t="s">
        <v>1746</v>
      </c>
      <c r="J231" s="832" t="s">
        <v>1747</v>
      </c>
      <c r="K231" s="832" t="s">
        <v>1748</v>
      </c>
      <c r="L231" s="835">
        <v>69.989999999999995</v>
      </c>
      <c r="M231" s="835">
        <v>2309.67</v>
      </c>
      <c r="N231" s="832">
        <v>33</v>
      </c>
      <c r="O231" s="836">
        <v>2</v>
      </c>
      <c r="P231" s="835">
        <v>1049.8499999999999</v>
      </c>
      <c r="Q231" s="837">
        <v>0.45454545454545447</v>
      </c>
      <c r="R231" s="832">
        <v>15</v>
      </c>
      <c r="S231" s="837">
        <v>0.45454545454545453</v>
      </c>
      <c r="T231" s="836">
        <v>1</v>
      </c>
      <c r="U231" s="838">
        <v>0.5</v>
      </c>
    </row>
    <row r="232" spans="1:21" ht="14.4" customHeight="1" x14ac:dyDescent="0.3">
      <c r="A232" s="831">
        <v>12</v>
      </c>
      <c r="B232" s="832" t="s">
        <v>1362</v>
      </c>
      <c r="C232" s="832" t="s">
        <v>1368</v>
      </c>
      <c r="D232" s="833" t="s">
        <v>2953</v>
      </c>
      <c r="E232" s="834" t="s">
        <v>1377</v>
      </c>
      <c r="F232" s="832" t="s">
        <v>1365</v>
      </c>
      <c r="G232" s="832" t="s">
        <v>1416</v>
      </c>
      <c r="H232" s="832" t="s">
        <v>578</v>
      </c>
      <c r="I232" s="832" t="s">
        <v>1749</v>
      </c>
      <c r="J232" s="832" t="s">
        <v>1750</v>
      </c>
      <c r="K232" s="832" t="s">
        <v>1751</v>
      </c>
      <c r="L232" s="835">
        <v>80</v>
      </c>
      <c r="M232" s="835">
        <v>160</v>
      </c>
      <c r="N232" s="832">
        <v>2</v>
      </c>
      <c r="O232" s="836">
        <v>1</v>
      </c>
      <c r="P232" s="835"/>
      <c r="Q232" s="837">
        <v>0</v>
      </c>
      <c r="R232" s="832"/>
      <c r="S232" s="837">
        <v>0</v>
      </c>
      <c r="T232" s="836"/>
      <c r="U232" s="838">
        <v>0</v>
      </c>
    </row>
    <row r="233" spans="1:21" ht="14.4" customHeight="1" x14ac:dyDescent="0.3">
      <c r="A233" s="831">
        <v>12</v>
      </c>
      <c r="B233" s="832" t="s">
        <v>1362</v>
      </c>
      <c r="C233" s="832" t="s">
        <v>1368</v>
      </c>
      <c r="D233" s="833" t="s">
        <v>2953</v>
      </c>
      <c r="E233" s="834" t="s">
        <v>1377</v>
      </c>
      <c r="F233" s="832" t="s">
        <v>1365</v>
      </c>
      <c r="G233" s="832" t="s">
        <v>1416</v>
      </c>
      <c r="H233" s="832" t="s">
        <v>578</v>
      </c>
      <c r="I233" s="832" t="s">
        <v>1752</v>
      </c>
      <c r="J233" s="832" t="s">
        <v>1742</v>
      </c>
      <c r="K233" s="832" t="s">
        <v>1753</v>
      </c>
      <c r="L233" s="835">
        <v>651.20000000000005</v>
      </c>
      <c r="M233" s="835">
        <v>651.20000000000005</v>
      </c>
      <c r="N233" s="832">
        <v>1</v>
      </c>
      <c r="O233" s="836">
        <v>1</v>
      </c>
      <c r="P233" s="835"/>
      <c r="Q233" s="837">
        <v>0</v>
      </c>
      <c r="R233" s="832"/>
      <c r="S233" s="837">
        <v>0</v>
      </c>
      <c r="T233" s="836"/>
      <c r="U233" s="838">
        <v>0</v>
      </c>
    </row>
    <row r="234" spans="1:21" ht="14.4" customHeight="1" x14ac:dyDescent="0.3">
      <c r="A234" s="831">
        <v>12</v>
      </c>
      <c r="B234" s="832" t="s">
        <v>1362</v>
      </c>
      <c r="C234" s="832" t="s">
        <v>1368</v>
      </c>
      <c r="D234" s="833" t="s">
        <v>2953</v>
      </c>
      <c r="E234" s="834" t="s">
        <v>1377</v>
      </c>
      <c r="F234" s="832" t="s">
        <v>1365</v>
      </c>
      <c r="G234" s="832" t="s">
        <v>1416</v>
      </c>
      <c r="H234" s="832" t="s">
        <v>578</v>
      </c>
      <c r="I234" s="832" t="s">
        <v>1754</v>
      </c>
      <c r="J234" s="832" t="s">
        <v>1755</v>
      </c>
      <c r="K234" s="832" t="s">
        <v>1756</v>
      </c>
      <c r="L234" s="835">
        <v>78</v>
      </c>
      <c r="M234" s="835">
        <v>390</v>
      </c>
      <c r="N234" s="832">
        <v>5</v>
      </c>
      <c r="O234" s="836">
        <v>1</v>
      </c>
      <c r="P234" s="835"/>
      <c r="Q234" s="837">
        <v>0</v>
      </c>
      <c r="R234" s="832"/>
      <c r="S234" s="837">
        <v>0</v>
      </c>
      <c r="T234" s="836"/>
      <c r="U234" s="838">
        <v>0</v>
      </c>
    </row>
    <row r="235" spans="1:21" ht="14.4" customHeight="1" x14ac:dyDescent="0.3">
      <c r="A235" s="831">
        <v>12</v>
      </c>
      <c r="B235" s="832" t="s">
        <v>1362</v>
      </c>
      <c r="C235" s="832" t="s">
        <v>1368</v>
      </c>
      <c r="D235" s="833" t="s">
        <v>2953</v>
      </c>
      <c r="E235" s="834" t="s">
        <v>1377</v>
      </c>
      <c r="F235" s="832" t="s">
        <v>1365</v>
      </c>
      <c r="G235" s="832" t="s">
        <v>1416</v>
      </c>
      <c r="H235" s="832" t="s">
        <v>578</v>
      </c>
      <c r="I235" s="832" t="s">
        <v>1757</v>
      </c>
      <c r="J235" s="832" t="s">
        <v>1758</v>
      </c>
      <c r="K235" s="832" t="s">
        <v>1759</v>
      </c>
      <c r="L235" s="835">
        <v>100</v>
      </c>
      <c r="M235" s="835">
        <v>2600</v>
      </c>
      <c r="N235" s="832">
        <v>26</v>
      </c>
      <c r="O235" s="836">
        <v>3</v>
      </c>
      <c r="P235" s="835">
        <v>400</v>
      </c>
      <c r="Q235" s="837">
        <v>0.15384615384615385</v>
      </c>
      <c r="R235" s="832">
        <v>4</v>
      </c>
      <c r="S235" s="837">
        <v>0.15384615384615385</v>
      </c>
      <c r="T235" s="836">
        <v>1</v>
      </c>
      <c r="U235" s="838">
        <v>0.33333333333333331</v>
      </c>
    </row>
    <row r="236" spans="1:21" ht="14.4" customHeight="1" x14ac:dyDescent="0.3">
      <c r="A236" s="831">
        <v>12</v>
      </c>
      <c r="B236" s="832" t="s">
        <v>1362</v>
      </c>
      <c r="C236" s="832" t="s">
        <v>1368</v>
      </c>
      <c r="D236" s="833" t="s">
        <v>2953</v>
      </c>
      <c r="E236" s="834" t="s">
        <v>1377</v>
      </c>
      <c r="F236" s="832" t="s">
        <v>1365</v>
      </c>
      <c r="G236" s="832" t="s">
        <v>1416</v>
      </c>
      <c r="H236" s="832" t="s">
        <v>578</v>
      </c>
      <c r="I236" s="832" t="s">
        <v>1760</v>
      </c>
      <c r="J236" s="832" t="s">
        <v>1761</v>
      </c>
      <c r="K236" s="832" t="s">
        <v>1762</v>
      </c>
      <c r="L236" s="835">
        <v>90</v>
      </c>
      <c r="M236" s="835">
        <v>4050</v>
      </c>
      <c r="N236" s="832">
        <v>45</v>
      </c>
      <c r="O236" s="836">
        <v>3</v>
      </c>
      <c r="P236" s="835">
        <v>2700</v>
      </c>
      <c r="Q236" s="837">
        <v>0.66666666666666663</v>
      </c>
      <c r="R236" s="832">
        <v>30</v>
      </c>
      <c r="S236" s="837">
        <v>0.66666666666666663</v>
      </c>
      <c r="T236" s="836">
        <v>2</v>
      </c>
      <c r="U236" s="838">
        <v>0.66666666666666663</v>
      </c>
    </row>
    <row r="237" spans="1:21" ht="14.4" customHeight="1" x14ac:dyDescent="0.3">
      <c r="A237" s="831">
        <v>12</v>
      </c>
      <c r="B237" s="832" t="s">
        <v>1362</v>
      </c>
      <c r="C237" s="832" t="s">
        <v>1368</v>
      </c>
      <c r="D237" s="833" t="s">
        <v>2953</v>
      </c>
      <c r="E237" s="834" t="s">
        <v>1377</v>
      </c>
      <c r="F237" s="832" t="s">
        <v>1365</v>
      </c>
      <c r="G237" s="832" t="s">
        <v>1416</v>
      </c>
      <c r="H237" s="832" t="s">
        <v>578</v>
      </c>
      <c r="I237" s="832" t="s">
        <v>1763</v>
      </c>
      <c r="J237" s="832" t="s">
        <v>1764</v>
      </c>
      <c r="K237" s="832" t="s">
        <v>1765</v>
      </c>
      <c r="L237" s="835">
        <v>127</v>
      </c>
      <c r="M237" s="835">
        <v>1905</v>
      </c>
      <c r="N237" s="832">
        <v>15</v>
      </c>
      <c r="O237" s="836">
        <v>1</v>
      </c>
      <c r="P237" s="835"/>
      <c r="Q237" s="837">
        <v>0</v>
      </c>
      <c r="R237" s="832"/>
      <c r="S237" s="837">
        <v>0</v>
      </c>
      <c r="T237" s="836"/>
      <c r="U237" s="838">
        <v>0</v>
      </c>
    </row>
    <row r="238" spans="1:21" ht="14.4" customHeight="1" x14ac:dyDescent="0.3">
      <c r="A238" s="831">
        <v>12</v>
      </c>
      <c r="B238" s="832" t="s">
        <v>1362</v>
      </c>
      <c r="C238" s="832" t="s">
        <v>1368</v>
      </c>
      <c r="D238" s="833" t="s">
        <v>2953</v>
      </c>
      <c r="E238" s="834" t="s">
        <v>1377</v>
      </c>
      <c r="F238" s="832" t="s">
        <v>1365</v>
      </c>
      <c r="G238" s="832" t="s">
        <v>1416</v>
      </c>
      <c r="H238" s="832" t="s">
        <v>578</v>
      </c>
      <c r="I238" s="832" t="s">
        <v>1766</v>
      </c>
      <c r="J238" s="832" t="s">
        <v>1767</v>
      </c>
      <c r="K238" s="832" t="s">
        <v>1768</v>
      </c>
      <c r="L238" s="835">
        <v>122.16</v>
      </c>
      <c r="M238" s="835">
        <v>366.48</v>
      </c>
      <c r="N238" s="832">
        <v>3</v>
      </c>
      <c r="O238" s="836">
        <v>1</v>
      </c>
      <c r="P238" s="835">
        <v>366.48</v>
      </c>
      <c r="Q238" s="837">
        <v>1</v>
      </c>
      <c r="R238" s="832">
        <v>3</v>
      </c>
      <c r="S238" s="837">
        <v>1</v>
      </c>
      <c r="T238" s="836">
        <v>1</v>
      </c>
      <c r="U238" s="838">
        <v>1</v>
      </c>
    </row>
    <row r="239" spans="1:21" ht="14.4" customHeight="1" x14ac:dyDescent="0.3">
      <c r="A239" s="831">
        <v>12</v>
      </c>
      <c r="B239" s="832" t="s">
        <v>1362</v>
      </c>
      <c r="C239" s="832" t="s">
        <v>1368</v>
      </c>
      <c r="D239" s="833" t="s">
        <v>2953</v>
      </c>
      <c r="E239" s="834" t="s">
        <v>1377</v>
      </c>
      <c r="F239" s="832" t="s">
        <v>1365</v>
      </c>
      <c r="G239" s="832" t="s">
        <v>1416</v>
      </c>
      <c r="H239" s="832" t="s">
        <v>578</v>
      </c>
      <c r="I239" s="832" t="s">
        <v>1769</v>
      </c>
      <c r="J239" s="832" t="s">
        <v>1770</v>
      </c>
      <c r="K239" s="832" t="s">
        <v>1771</v>
      </c>
      <c r="L239" s="835">
        <v>458.14</v>
      </c>
      <c r="M239" s="835">
        <v>3206.98</v>
      </c>
      <c r="N239" s="832">
        <v>7</v>
      </c>
      <c r="O239" s="836">
        <v>1</v>
      </c>
      <c r="P239" s="835">
        <v>3206.98</v>
      </c>
      <c r="Q239" s="837">
        <v>1</v>
      </c>
      <c r="R239" s="832">
        <v>7</v>
      </c>
      <c r="S239" s="837">
        <v>1</v>
      </c>
      <c r="T239" s="836">
        <v>1</v>
      </c>
      <c r="U239" s="838">
        <v>1</v>
      </c>
    </row>
    <row r="240" spans="1:21" ht="14.4" customHeight="1" x14ac:dyDescent="0.3">
      <c r="A240" s="831">
        <v>12</v>
      </c>
      <c r="B240" s="832" t="s">
        <v>1362</v>
      </c>
      <c r="C240" s="832" t="s">
        <v>1368</v>
      </c>
      <c r="D240" s="833" t="s">
        <v>2953</v>
      </c>
      <c r="E240" s="834" t="s">
        <v>1377</v>
      </c>
      <c r="F240" s="832" t="s">
        <v>1365</v>
      </c>
      <c r="G240" s="832" t="s">
        <v>1416</v>
      </c>
      <c r="H240" s="832" t="s">
        <v>578</v>
      </c>
      <c r="I240" s="832" t="s">
        <v>1772</v>
      </c>
      <c r="J240" s="832" t="s">
        <v>1773</v>
      </c>
      <c r="K240" s="832" t="s">
        <v>1774</v>
      </c>
      <c r="L240" s="835">
        <v>89.99</v>
      </c>
      <c r="M240" s="835">
        <v>899.9</v>
      </c>
      <c r="N240" s="832">
        <v>10</v>
      </c>
      <c r="O240" s="836">
        <v>1</v>
      </c>
      <c r="P240" s="835">
        <v>899.9</v>
      </c>
      <c r="Q240" s="837">
        <v>1</v>
      </c>
      <c r="R240" s="832">
        <v>10</v>
      </c>
      <c r="S240" s="837">
        <v>1</v>
      </c>
      <c r="T240" s="836">
        <v>1</v>
      </c>
      <c r="U240" s="838">
        <v>1</v>
      </c>
    </row>
    <row r="241" spans="1:21" ht="14.4" customHeight="1" x14ac:dyDescent="0.3">
      <c r="A241" s="831">
        <v>12</v>
      </c>
      <c r="B241" s="832" t="s">
        <v>1362</v>
      </c>
      <c r="C241" s="832" t="s">
        <v>1368</v>
      </c>
      <c r="D241" s="833" t="s">
        <v>2953</v>
      </c>
      <c r="E241" s="834" t="s">
        <v>1377</v>
      </c>
      <c r="F241" s="832" t="s">
        <v>1365</v>
      </c>
      <c r="G241" s="832" t="s">
        <v>1416</v>
      </c>
      <c r="H241" s="832" t="s">
        <v>578</v>
      </c>
      <c r="I241" s="832" t="s">
        <v>1775</v>
      </c>
      <c r="J241" s="832" t="s">
        <v>1776</v>
      </c>
      <c r="K241" s="832" t="s">
        <v>1777</v>
      </c>
      <c r="L241" s="835">
        <v>89</v>
      </c>
      <c r="M241" s="835">
        <v>890</v>
      </c>
      <c r="N241" s="832">
        <v>10</v>
      </c>
      <c r="O241" s="836">
        <v>1</v>
      </c>
      <c r="P241" s="835"/>
      <c r="Q241" s="837">
        <v>0</v>
      </c>
      <c r="R241" s="832"/>
      <c r="S241" s="837">
        <v>0</v>
      </c>
      <c r="T241" s="836"/>
      <c r="U241" s="838">
        <v>0</v>
      </c>
    </row>
    <row r="242" spans="1:21" ht="14.4" customHeight="1" x14ac:dyDescent="0.3">
      <c r="A242" s="831">
        <v>12</v>
      </c>
      <c r="B242" s="832" t="s">
        <v>1362</v>
      </c>
      <c r="C242" s="832" t="s">
        <v>1368</v>
      </c>
      <c r="D242" s="833" t="s">
        <v>2953</v>
      </c>
      <c r="E242" s="834" t="s">
        <v>1377</v>
      </c>
      <c r="F242" s="832" t="s">
        <v>1365</v>
      </c>
      <c r="G242" s="832" t="s">
        <v>1778</v>
      </c>
      <c r="H242" s="832" t="s">
        <v>578</v>
      </c>
      <c r="I242" s="832" t="s">
        <v>1779</v>
      </c>
      <c r="J242" s="832" t="s">
        <v>1780</v>
      </c>
      <c r="K242" s="832" t="s">
        <v>1781</v>
      </c>
      <c r="L242" s="835">
        <v>1496</v>
      </c>
      <c r="M242" s="835">
        <v>192984</v>
      </c>
      <c r="N242" s="832">
        <v>129</v>
      </c>
      <c r="O242" s="836">
        <v>11</v>
      </c>
      <c r="P242" s="835">
        <v>192984</v>
      </c>
      <c r="Q242" s="837">
        <v>1</v>
      </c>
      <c r="R242" s="832">
        <v>129</v>
      </c>
      <c r="S242" s="837">
        <v>1</v>
      </c>
      <c r="T242" s="836">
        <v>11</v>
      </c>
      <c r="U242" s="838">
        <v>1</v>
      </c>
    </row>
    <row r="243" spans="1:21" ht="14.4" customHeight="1" x14ac:dyDescent="0.3">
      <c r="A243" s="831">
        <v>12</v>
      </c>
      <c r="B243" s="832" t="s">
        <v>1362</v>
      </c>
      <c r="C243" s="832" t="s">
        <v>1368</v>
      </c>
      <c r="D243" s="833" t="s">
        <v>2953</v>
      </c>
      <c r="E243" s="834" t="s">
        <v>1377</v>
      </c>
      <c r="F243" s="832" t="s">
        <v>1365</v>
      </c>
      <c r="G243" s="832" t="s">
        <v>1778</v>
      </c>
      <c r="H243" s="832" t="s">
        <v>578</v>
      </c>
      <c r="I243" s="832" t="s">
        <v>1782</v>
      </c>
      <c r="J243" s="832" t="s">
        <v>1783</v>
      </c>
      <c r="K243" s="832" t="s">
        <v>1784</v>
      </c>
      <c r="L243" s="835">
        <v>1500</v>
      </c>
      <c r="M243" s="835">
        <v>120000</v>
      </c>
      <c r="N243" s="832">
        <v>80</v>
      </c>
      <c r="O243" s="836">
        <v>6</v>
      </c>
      <c r="P243" s="835"/>
      <c r="Q243" s="837">
        <v>0</v>
      </c>
      <c r="R243" s="832"/>
      <c r="S243" s="837">
        <v>0</v>
      </c>
      <c r="T243" s="836"/>
      <c r="U243" s="838">
        <v>0</v>
      </c>
    </row>
    <row r="244" spans="1:21" ht="14.4" customHeight="1" x14ac:dyDescent="0.3">
      <c r="A244" s="831">
        <v>12</v>
      </c>
      <c r="B244" s="832" t="s">
        <v>1362</v>
      </c>
      <c r="C244" s="832" t="s">
        <v>1368</v>
      </c>
      <c r="D244" s="833" t="s">
        <v>2953</v>
      </c>
      <c r="E244" s="834" t="s">
        <v>1377</v>
      </c>
      <c r="F244" s="832" t="s">
        <v>1365</v>
      </c>
      <c r="G244" s="832" t="s">
        <v>1778</v>
      </c>
      <c r="H244" s="832" t="s">
        <v>578</v>
      </c>
      <c r="I244" s="832" t="s">
        <v>1785</v>
      </c>
      <c r="J244" s="832" t="s">
        <v>1783</v>
      </c>
      <c r="K244" s="832" t="s">
        <v>1786</v>
      </c>
      <c r="L244" s="835">
        <v>1500</v>
      </c>
      <c r="M244" s="835">
        <v>22500</v>
      </c>
      <c r="N244" s="832">
        <v>15</v>
      </c>
      <c r="O244" s="836">
        <v>1</v>
      </c>
      <c r="P244" s="835"/>
      <c r="Q244" s="837">
        <v>0</v>
      </c>
      <c r="R244" s="832"/>
      <c r="S244" s="837">
        <v>0</v>
      </c>
      <c r="T244" s="836"/>
      <c r="U244" s="838">
        <v>0</v>
      </c>
    </row>
    <row r="245" spans="1:21" ht="14.4" customHeight="1" x14ac:dyDescent="0.3">
      <c r="A245" s="831">
        <v>12</v>
      </c>
      <c r="B245" s="832" t="s">
        <v>1362</v>
      </c>
      <c r="C245" s="832" t="s">
        <v>1368</v>
      </c>
      <c r="D245" s="833" t="s">
        <v>2953</v>
      </c>
      <c r="E245" s="834" t="s">
        <v>1377</v>
      </c>
      <c r="F245" s="832" t="s">
        <v>1365</v>
      </c>
      <c r="G245" s="832" t="s">
        <v>1778</v>
      </c>
      <c r="H245" s="832" t="s">
        <v>578</v>
      </c>
      <c r="I245" s="832" t="s">
        <v>1787</v>
      </c>
      <c r="J245" s="832" t="s">
        <v>1788</v>
      </c>
      <c r="K245" s="832" t="s">
        <v>1789</v>
      </c>
      <c r="L245" s="835">
        <v>1500</v>
      </c>
      <c r="M245" s="835">
        <v>112500</v>
      </c>
      <c r="N245" s="832">
        <v>75</v>
      </c>
      <c r="O245" s="836">
        <v>7</v>
      </c>
      <c r="P245" s="835">
        <v>112500</v>
      </c>
      <c r="Q245" s="837">
        <v>1</v>
      </c>
      <c r="R245" s="832">
        <v>75</v>
      </c>
      <c r="S245" s="837">
        <v>1</v>
      </c>
      <c r="T245" s="836">
        <v>7</v>
      </c>
      <c r="U245" s="838">
        <v>1</v>
      </c>
    </row>
    <row r="246" spans="1:21" ht="14.4" customHeight="1" x14ac:dyDescent="0.3">
      <c r="A246" s="831">
        <v>12</v>
      </c>
      <c r="B246" s="832" t="s">
        <v>1362</v>
      </c>
      <c r="C246" s="832" t="s">
        <v>1368</v>
      </c>
      <c r="D246" s="833" t="s">
        <v>2953</v>
      </c>
      <c r="E246" s="834" t="s">
        <v>1377</v>
      </c>
      <c r="F246" s="832" t="s">
        <v>1365</v>
      </c>
      <c r="G246" s="832" t="s">
        <v>1778</v>
      </c>
      <c r="H246" s="832" t="s">
        <v>578</v>
      </c>
      <c r="I246" s="832" t="s">
        <v>1790</v>
      </c>
      <c r="J246" s="832" t="s">
        <v>1791</v>
      </c>
      <c r="K246" s="832" t="s">
        <v>1792</v>
      </c>
      <c r="L246" s="835">
        <v>1500</v>
      </c>
      <c r="M246" s="835">
        <v>22500</v>
      </c>
      <c r="N246" s="832">
        <v>15</v>
      </c>
      <c r="O246" s="836">
        <v>1</v>
      </c>
      <c r="P246" s="835"/>
      <c r="Q246" s="837">
        <v>0</v>
      </c>
      <c r="R246" s="832"/>
      <c r="S246" s="837">
        <v>0</v>
      </c>
      <c r="T246" s="836"/>
      <c r="U246" s="838">
        <v>0</v>
      </c>
    </row>
    <row r="247" spans="1:21" ht="14.4" customHeight="1" x14ac:dyDescent="0.3">
      <c r="A247" s="831">
        <v>12</v>
      </c>
      <c r="B247" s="832" t="s">
        <v>1362</v>
      </c>
      <c r="C247" s="832" t="s">
        <v>1368</v>
      </c>
      <c r="D247" s="833" t="s">
        <v>2953</v>
      </c>
      <c r="E247" s="834" t="s">
        <v>1377</v>
      </c>
      <c r="F247" s="832" t="s">
        <v>1365</v>
      </c>
      <c r="G247" s="832" t="s">
        <v>1778</v>
      </c>
      <c r="H247" s="832" t="s">
        <v>578</v>
      </c>
      <c r="I247" s="832" t="s">
        <v>1793</v>
      </c>
      <c r="J247" s="832" t="s">
        <v>1794</v>
      </c>
      <c r="K247" s="832" t="s">
        <v>1795</v>
      </c>
      <c r="L247" s="835">
        <v>1500</v>
      </c>
      <c r="M247" s="835">
        <v>22500</v>
      </c>
      <c r="N247" s="832">
        <v>15</v>
      </c>
      <c r="O247" s="836">
        <v>1</v>
      </c>
      <c r="P247" s="835">
        <v>22500</v>
      </c>
      <c r="Q247" s="837">
        <v>1</v>
      </c>
      <c r="R247" s="832">
        <v>15</v>
      </c>
      <c r="S247" s="837">
        <v>1</v>
      </c>
      <c r="T247" s="836">
        <v>1</v>
      </c>
      <c r="U247" s="838">
        <v>1</v>
      </c>
    </row>
    <row r="248" spans="1:21" ht="14.4" customHeight="1" x14ac:dyDescent="0.3">
      <c r="A248" s="831">
        <v>12</v>
      </c>
      <c r="B248" s="832" t="s">
        <v>1362</v>
      </c>
      <c r="C248" s="832" t="s">
        <v>1368</v>
      </c>
      <c r="D248" s="833" t="s">
        <v>2953</v>
      </c>
      <c r="E248" s="834" t="s">
        <v>1377</v>
      </c>
      <c r="F248" s="832" t="s">
        <v>1365</v>
      </c>
      <c r="G248" s="832" t="s">
        <v>1778</v>
      </c>
      <c r="H248" s="832" t="s">
        <v>578</v>
      </c>
      <c r="I248" s="832" t="s">
        <v>1796</v>
      </c>
      <c r="J248" s="832" t="s">
        <v>1797</v>
      </c>
      <c r="K248" s="832" t="s">
        <v>1798</v>
      </c>
      <c r="L248" s="835">
        <v>1250</v>
      </c>
      <c r="M248" s="835">
        <v>45000</v>
      </c>
      <c r="N248" s="832">
        <v>36</v>
      </c>
      <c r="O248" s="836">
        <v>2</v>
      </c>
      <c r="P248" s="835"/>
      <c r="Q248" s="837">
        <v>0</v>
      </c>
      <c r="R248" s="832"/>
      <c r="S248" s="837">
        <v>0</v>
      </c>
      <c r="T248" s="836"/>
      <c r="U248" s="838">
        <v>0</v>
      </c>
    </row>
    <row r="249" spans="1:21" ht="14.4" customHeight="1" x14ac:dyDescent="0.3">
      <c r="A249" s="831">
        <v>12</v>
      </c>
      <c r="B249" s="832" t="s">
        <v>1362</v>
      </c>
      <c r="C249" s="832" t="s">
        <v>1368</v>
      </c>
      <c r="D249" s="833" t="s">
        <v>2953</v>
      </c>
      <c r="E249" s="834" t="s">
        <v>1377</v>
      </c>
      <c r="F249" s="832" t="s">
        <v>1365</v>
      </c>
      <c r="G249" s="832" t="s">
        <v>1778</v>
      </c>
      <c r="H249" s="832" t="s">
        <v>578</v>
      </c>
      <c r="I249" s="832" t="s">
        <v>1799</v>
      </c>
      <c r="J249" s="832" t="s">
        <v>1800</v>
      </c>
      <c r="K249" s="832" t="s">
        <v>1801</v>
      </c>
      <c r="L249" s="835">
        <v>1500</v>
      </c>
      <c r="M249" s="835">
        <v>175500</v>
      </c>
      <c r="N249" s="832">
        <v>117</v>
      </c>
      <c r="O249" s="836">
        <v>10</v>
      </c>
      <c r="P249" s="835">
        <v>144000</v>
      </c>
      <c r="Q249" s="837">
        <v>0.82051282051282048</v>
      </c>
      <c r="R249" s="832">
        <v>96</v>
      </c>
      <c r="S249" s="837">
        <v>0.82051282051282048</v>
      </c>
      <c r="T249" s="836">
        <v>8</v>
      </c>
      <c r="U249" s="838">
        <v>0.8</v>
      </c>
    </row>
    <row r="250" spans="1:21" ht="14.4" customHeight="1" x14ac:dyDescent="0.3">
      <c r="A250" s="831">
        <v>12</v>
      </c>
      <c r="B250" s="832" t="s">
        <v>1362</v>
      </c>
      <c r="C250" s="832" t="s">
        <v>1368</v>
      </c>
      <c r="D250" s="833" t="s">
        <v>2953</v>
      </c>
      <c r="E250" s="834" t="s">
        <v>1377</v>
      </c>
      <c r="F250" s="832" t="s">
        <v>1365</v>
      </c>
      <c r="G250" s="832" t="s">
        <v>1778</v>
      </c>
      <c r="H250" s="832" t="s">
        <v>578</v>
      </c>
      <c r="I250" s="832" t="s">
        <v>1802</v>
      </c>
      <c r="J250" s="832" t="s">
        <v>1803</v>
      </c>
      <c r="K250" s="832" t="s">
        <v>1804</v>
      </c>
      <c r="L250" s="835">
        <v>1499.31</v>
      </c>
      <c r="M250" s="835">
        <v>49477.23</v>
      </c>
      <c r="N250" s="832">
        <v>33</v>
      </c>
      <c r="O250" s="836">
        <v>4</v>
      </c>
      <c r="P250" s="835">
        <v>8995.86</v>
      </c>
      <c r="Q250" s="837">
        <v>0.18181818181818182</v>
      </c>
      <c r="R250" s="832">
        <v>6</v>
      </c>
      <c r="S250" s="837">
        <v>0.18181818181818182</v>
      </c>
      <c r="T250" s="836">
        <v>1</v>
      </c>
      <c r="U250" s="838">
        <v>0.25</v>
      </c>
    </row>
    <row r="251" spans="1:21" ht="14.4" customHeight="1" x14ac:dyDescent="0.3">
      <c r="A251" s="831">
        <v>12</v>
      </c>
      <c r="B251" s="832" t="s">
        <v>1362</v>
      </c>
      <c r="C251" s="832" t="s">
        <v>1368</v>
      </c>
      <c r="D251" s="833" t="s">
        <v>2953</v>
      </c>
      <c r="E251" s="834" t="s">
        <v>1377</v>
      </c>
      <c r="F251" s="832" t="s">
        <v>1365</v>
      </c>
      <c r="G251" s="832" t="s">
        <v>1778</v>
      </c>
      <c r="H251" s="832" t="s">
        <v>578</v>
      </c>
      <c r="I251" s="832" t="s">
        <v>1805</v>
      </c>
      <c r="J251" s="832" t="s">
        <v>1806</v>
      </c>
      <c r="K251" s="832" t="s">
        <v>1807</v>
      </c>
      <c r="L251" s="835">
        <v>1500</v>
      </c>
      <c r="M251" s="835">
        <v>22500</v>
      </c>
      <c r="N251" s="832">
        <v>15</v>
      </c>
      <c r="O251" s="836">
        <v>1</v>
      </c>
      <c r="P251" s="835"/>
      <c r="Q251" s="837">
        <v>0</v>
      </c>
      <c r="R251" s="832"/>
      <c r="S251" s="837">
        <v>0</v>
      </c>
      <c r="T251" s="836"/>
      <c r="U251" s="838">
        <v>0</v>
      </c>
    </row>
    <row r="252" spans="1:21" ht="14.4" customHeight="1" x14ac:dyDescent="0.3">
      <c r="A252" s="831">
        <v>12</v>
      </c>
      <c r="B252" s="832" t="s">
        <v>1362</v>
      </c>
      <c r="C252" s="832" t="s">
        <v>1368</v>
      </c>
      <c r="D252" s="833" t="s">
        <v>2953</v>
      </c>
      <c r="E252" s="834" t="s">
        <v>1378</v>
      </c>
      <c r="F252" s="832" t="s">
        <v>1363</v>
      </c>
      <c r="G252" s="832" t="s">
        <v>1581</v>
      </c>
      <c r="H252" s="832" t="s">
        <v>578</v>
      </c>
      <c r="I252" s="832" t="s">
        <v>1582</v>
      </c>
      <c r="J252" s="832" t="s">
        <v>1583</v>
      </c>
      <c r="K252" s="832" t="s">
        <v>1584</v>
      </c>
      <c r="L252" s="835">
        <v>0</v>
      </c>
      <c r="M252" s="835">
        <v>0</v>
      </c>
      <c r="N252" s="832">
        <v>2</v>
      </c>
      <c r="O252" s="836">
        <v>1.5</v>
      </c>
      <c r="P252" s="835">
        <v>0</v>
      </c>
      <c r="Q252" s="837"/>
      <c r="R252" s="832">
        <v>2</v>
      </c>
      <c r="S252" s="837">
        <v>1</v>
      </c>
      <c r="T252" s="836">
        <v>1.5</v>
      </c>
      <c r="U252" s="838">
        <v>1</v>
      </c>
    </row>
    <row r="253" spans="1:21" ht="14.4" customHeight="1" x14ac:dyDescent="0.3">
      <c r="A253" s="831">
        <v>12</v>
      </c>
      <c r="B253" s="832" t="s">
        <v>1362</v>
      </c>
      <c r="C253" s="832" t="s">
        <v>1368</v>
      </c>
      <c r="D253" s="833" t="s">
        <v>2953</v>
      </c>
      <c r="E253" s="834" t="s">
        <v>1378</v>
      </c>
      <c r="F253" s="832" t="s">
        <v>1363</v>
      </c>
      <c r="G253" s="832" t="s">
        <v>1401</v>
      </c>
      <c r="H253" s="832" t="s">
        <v>622</v>
      </c>
      <c r="I253" s="832" t="s">
        <v>1808</v>
      </c>
      <c r="J253" s="832" t="s">
        <v>1403</v>
      </c>
      <c r="K253" s="832" t="s">
        <v>1809</v>
      </c>
      <c r="L253" s="835">
        <v>3818.86</v>
      </c>
      <c r="M253" s="835">
        <v>3818.86</v>
      </c>
      <c r="N253" s="832">
        <v>1</v>
      </c>
      <c r="O253" s="836">
        <v>1</v>
      </c>
      <c r="P253" s="835">
        <v>3818.86</v>
      </c>
      <c r="Q253" s="837">
        <v>1</v>
      </c>
      <c r="R253" s="832">
        <v>1</v>
      </c>
      <c r="S253" s="837">
        <v>1</v>
      </c>
      <c r="T253" s="836">
        <v>1</v>
      </c>
      <c r="U253" s="838">
        <v>1</v>
      </c>
    </row>
    <row r="254" spans="1:21" ht="14.4" customHeight="1" x14ac:dyDescent="0.3">
      <c r="A254" s="831">
        <v>12</v>
      </c>
      <c r="B254" s="832" t="s">
        <v>1362</v>
      </c>
      <c r="C254" s="832" t="s">
        <v>1368</v>
      </c>
      <c r="D254" s="833" t="s">
        <v>2953</v>
      </c>
      <c r="E254" s="834" t="s">
        <v>1378</v>
      </c>
      <c r="F254" s="832" t="s">
        <v>1363</v>
      </c>
      <c r="G254" s="832" t="s">
        <v>1461</v>
      </c>
      <c r="H254" s="832" t="s">
        <v>578</v>
      </c>
      <c r="I254" s="832" t="s">
        <v>1462</v>
      </c>
      <c r="J254" s="832" t="s">
        <v>1463</v>
      </c>
      <c r="K254" s="832" t="s">
        <v>1464</v>
      </c>
      <c r="L254" s="835">
        <v>104.17</v>
      </c>
      <c r="M254" s="835">
        <v>520.85</v>
      </c>
      <c r="N254" s="832">
        <v>5</v>
      </c>
      <c r="O254" s="836">
        <v>4</v>
      </c>
      <c r="P254" s="835">
        <v>208.34</v>
      </c>
      <c r="Q254" s="837">
        <v>0.39999999999999997</v>
      </c>
      <c r="R254" s="832">
        <v>2</v>
      </c>
      <c r="S254" s="837">
        <v>0.4</v>
      </c>
      <c r="T254" s="836">
        <v>2</v>
      </c>
      <c r="U254" s="838">
        <v>0.5</v>
      </c>
    </row>
    <row r="255" spans="1:21" ht="14.4" customHeight="1" x14ac:dyDescent="0.3">
      <c r="A255" s="831">
        <v>12</v>
      </c>
      <c r="B255" s="832" t="s">
        <v>1362</v>
      </c>
      <c r="C255" s="832" t="s">
        <v>1368</v>
      </c>
      <c r="D255" s="833" t="s">
        <v>2953</v>
      </c>
      <c r="E255" s="834" t="s">
        <v>1378</v>
      </c>
      <c r="F255" s="832" t="s">
        <v>1363</v>
      </c>
      <c r="G255" s="832" t="s">
        <v>1461</v>
      </c>
      <c r="H255" s="832" t="s">
        <v>578</v>
      </c>
      <c r="I255" s="832" t="s">
        <v>1649</v>
      </c>
      <c r="J255" s="832" t="s">
        <v>1463</v>
      </c>
      <c r="K255" s="832" t="s">
        <v>1650</v>
      </c>
      <c r="L255" s="835">
        <v>104.16</v>
      </c>
      <c r="M255" s="835">
        <v>312.48</v>
      </c>
      <c r="N255" s="832">
        <v>3</v>
      </c>
      <c r="O255" s="836">
        <v>1.5</v>
      </c>
      <c r="P255" s="835">
        <v>312.48</v>
      </c>
      <c r="Q255" s="837">
        <v>1</v>
      </c>
      <c r="R255" s="832">
        <v>3</v>
      </c>
      <c r="S255" s="837">
        <v>1</v>
      </c>
      <c r="T255" s="836">
        <v>1.5</v>
      </c>
      <c r="U255" s="838">
        <v>1</v>
      </c>
    </row>
    <row r="256" spans="1:21" ht="14.4" customHeight="1" x14ac:dyDescent="0.3">
      <c r="A256" s="831">
        <v>12</v>
      </c>
      <c r="B256" s="832" t="s">
        <v>1362</v>
      </c>
      <c r="C256" s="832" t="s">
        <v>1368</v>
      </c>
      <c r="D256" s="833" t="s">
        <v>2953</v>
      </c>
      <c r="E256" s="834" t="s">
        <v>1378</v>
      </c>
      <c r="F256" s="832" t="s">
        <v>1363</v>
      </c>
      <c r="G256" s="832" t="s">
        <v>1652</v>
      </c>
      <c r="H256" s="832" t="s">
        <v>578</v>
      </c>
      <c r="I256" s="832" t="s">
        <v>1653</v>
      </c>
      <c r="J256" s="832" t="s">
        <v>1654</v>
      </c>
      <c r="K256" s="832" t="s">
        <v>1655</v>
      </c>
      <c r="L256" s="835">
        <v>0</v>
      </c>
      <c r="M256" s="835">
        <v>0</v>
      </c>
      <c r="N256" s="832">
        <v>11</v>
      </c>
      <c r="O256" s="836">
        <v>5</v>
      </c>
      <c r="P256" s="835">
        <v>0</v>
      </c>
      <c r="Q256" s="837"/>
      <c r="R256" s="832">
        <v>11</v>
      </c>
      <c r="S256" s="837">
        <v>1</v>
      </c>
      <c r="T256" s="836">
        <v>5</v>
      </c>
      <c r="U256" s="838">
        <v>1</v>
      </c>
    </row>
    <row r="257" spans="1:21" ht="14.4" customHeight="1" x14ac:dyDescent="0.3">
      <c r="A257" s="831">
        <v>12</v>
      </c>
      <c r="B257" s="832" t="s">
        <v>1362</v>
      </c>
      <c r="C257" s="832" t="s">
        <v>1368</v>
      </c>
      <c r="D257" s="833" t="s">
        <v>2953</v>
      </c>
      <c r="E257" s="834" t="s">
        <v>1378</v>
      </c>
      <c r="F257" s="832" t="s">
        <v>1363</v>
      </c>
      <c r="G257" s="832" t="s">
        <v>1470</v>
      </c>
      <c r="H257" s="832" t="s">
        <v>578</v>
      </c>
      <c r="I257" s="832" t="s">
        <v>1482</v>
      </c>
      <c r="J257" s="832" t="s">
        <v>1472</v>
      </c>
      <c r="K257" s="832" t="s">
        <v>1483</v>
      </c>
      <c r="L257" s="835">
        <v>42.54</v>
      </c>
      <c r="M257" s="835">
        <v>42.54</v>
      </c>
      <c r="N257" s="832">
        <v>1</v>
      </c>
      <c r="O257" s="836">
        <v>1</v>
      </c>
      <c r="P257" s="835">
        <v>42.54</v>
      </c>
      <c r="Q257" s="837">
        <v>1</v>
      </c>
      <c r="R257" s="832">
        <v>1</v>
      </c>
      <c r="S257" s="837">
        <v>1</v>
      </c>
      <c r="T257" s="836">
        <v>1</v>
      </c>
      <c r="U257" s="838">
        <v>1</v>
      </c>
    </row>
    <row r="258" spans="1:21" ht="14.4" customHeight="1" x14ac:dyDescent="0.3">
      <c r="A258" s="831">
        <v>12</v>
      </c>
      <c r="B258" s="832" t="s">
        <v>1362</v>
      </c>
      <c r="C258" s="832" t="s">
        <v>1368</v>
      </c>
      <c r="D258" s="833" t="s">
        <v>2953</v>
      </c>
      <c r="E258" s="834" t="s">
        <v>1378</v>
      </c>
      <c r="F258" s="832" t="s">
        <v>1363</v>
      </c>
      <c r="G258" s="832" t="s">
        <v>1810</v>
      </c>
      <c r="H258" s="832" t="s">
        <v>578</v>
      </c>
      <c r="I258" s="832" t="s">
        <v>1811</v>
      </c>
      <c r="J258" s="832" t="s">
        <v>1812</v>
      </c>
      <c r="K258" s="832" t="s">
        <v>1813</v>
      </c>
      <c r="L258" s="835">
        <v>723.06</v>
      </c>
      <c r="M258" s="835">
        <v>723.06</v>
      </c>
      <c r="N258" s="832">
        <v>1</v>
      </c>
      <c r="O258" s="836">
        <v>1</v>
      </c>
      <c r="P258" s="835">
        <v>723.06</v>
      </c>
      <c r="Q258" s="837">
        <v>1</v>
      </c>
      <c r="R258" s="832">
        <v>1</v>
      </c>
      <c r="S258" s="837">
        <v>1</v>
      </c>
      <c r="T258" s="836">
        <v>1</v>
      </c>
      <c r="U258" s="838">
        <v>1</v>
      </c>
    </row>
    <row r="259" spans="1:21" ht="14.4" customHeight="1" x14ac:dyDescent="0.3">
      <c r="A259" s="831">
        <v>12</v>
      </c>
      <c r="B259" s="832" t="s">
        <v>1362</v>
      </c>
      <c r="C259" s="832" t="s">
        <v>1368</v>
      </c>
      <c r="D259" s="833" t="s">
        <v>2953</v>
      </c>
      <c r="E259" s="834" t="s">
        <v>1379</v>
      </c>
      <c r="F259" s="832" t="s">
        <v>1363</v>
      </c>
      <c r="G259" s="832" t="s">
        <v>1581</v>
      </c>
      <c r="H259" s="832" t="s">
        <v>578</v>
      </c>
      <c r="I259" s="832" t="s">
        <v>1582</v>
      </c>
      <c r="J259" s="832" t="s">
        <v>1583</v>
      </c>
      <c r="K259" s="832" t="s">
        <v>1584</v>
      </c>
      <c r="L259" s="835">
        <v>0</v>
      </c>
      <c r="M259" s="835">
        <v>0</v>
      </c>
      <c r="N259" s="832">
        <v>12</v>
      </c>
      <c r="O259" s="836">
        <v>4.5</v>
      </c>
      <c r="P259" s="835">
        <v>0</v>
      </c>
      <c r="Q259" s="837"/>
      <c r="R259" s="832">
        <v>6</v>
      </c>
      <c r="S259" s="837">
        <v>0.5</v>
      </c>
      <c r="T259" s="836">
        <v>2.5</v>
      </c>
      <c r="U259" s="838">
        <v>0.55555555555555558</v>
      </c>
    </row>
    <row r="260" spans="1:21" ht="14.4" customHeight="1" x14ac:dyDescent="0.3">
      <c r="A260" s="831">
        <v>12</v>
      </c>
      <c r="B260" s="832" t="s">
        <v>1362</v>
      </c>
      <c r="C260" s="832" t="s">
        <v>1368</v>
      </c>
      <c r="D260" s="833" t="s">
        <v>2953</v>
      </c>
      <c r="E260" s="834" t="s">
        <v>1379</v>
      </c>
      <c r="F260" s="832" t="s">
        <v>1363</v>
      </c>
      <c r="G260" s="832" t="s">
        <v>1581</v>
      </c>
      <c r="H260" s="832" t="s">
        <v>578</v>
      </c>
      <c r="I260" s="832" t="s">
        <v>1585</v>
      </c>
      <c r="J260" s="832" t="s">
        <v>1586</v>
      </c>
      <c r="K260" s="832" t="s">
        <v>1587</v>
      </c>
      <c r="L260" s="835">
        <v>0</v>
      </c>
      <c r="M260" s="835">
        <v>0</v>
      </c>
      <c r="N260" s="832">
        <v>3</v>
      </c>
      <c r="O260" s="836">
        <v>2</v>
      </c>
      <c r="P260" s="835"/>
      <c r="Q260" s="837"/>
      <c r="R260" s="832"/>
      <c r="S260" s="837">
        <v>0</v>
      </c>
      <c r="T260" s="836"/>
      <c r="U260" s="838">
        <v>0</v>
      </c>
    </row>
    <row r="261" spans="1:21" ht="14.4" customHeight="1" x14ac:dyDescent="0.3">
      <c r="A261" s="831">
        <v>12</v>
      </c>
      <c r="B261" s="832" t="s">
        <v>1362</v>
      </c>
      <c r="C261" s="832" t="s">
        <v>1368</v>
      </c>
      <c r="D261" s="833" t="s">
        <v>2953</v>
      </c>
      <c r="E261" s="834" t="s">
        <v>1379</v>
      </c>
      <c r="F261" s="832" t="s">
        <v>1363</v>
      </c>
      <c r="G261" s="832" t="s">
        <v>1814</v>
      </c>
      <c r="H261" s="832" t="s">
        <v>622</v>
      </c>
      <c r="I261" s="832" t="s">
        <v>1815</v>
      </c>
      <c r="J261" s="832" t="s">
        <v>1816</v>
      </c>
      <c r="K261" s="832" t="s">
        <v>1817</v>
      </c>
      <c r="L261" s="835">
        <v>70.540000000000006</v>
      </c>
      <c r="M261" s="835">
        <v>70.540000000000006</v>
      </c>
      <c r="N261" s="832">
        <v>1</v>
      </c>
      <c r="O261" s="836">
        <v>1</v>
      </c>
      <c r="P261" s="835"/>
      <c r="Q261" s="837">
        <v>0</v>
      </c>
      <c r="R261" s="832"/>
      <c r="S261" s="837">
        <v>0</v>
      </c>
      <c r="T261" s="836"/>
      <c r="U261" s="838">
        <v>0</v>
      </c>
    </row>
    <row r="262" spans="1:21" ht="14.4" customHeight="1" x14ac:dyDescent="0.3">
      <c r="A262" s="831">
        <v>12</v>
      </c>
      <c r="B262" s="832" t="s">
        <v>1362</v>
      </c>
      <c r="C262" s="832" t="s">
        <v>1368</v>
      </c>
      <c r="D262" s="833" t="s">
        <v>2953</v>
      </c>
      <c r="E262" s="834" t="s">
        <v>1379</v>
      </c>
      <c r="F262" s="832" t="s">
        <v>1363</v>
      </c>
      <c r="G262" s="832" t="s">
        <v>1818</v>
      </c>
      <c r="H262" s="832" t="s">
        <v>578</v>
      </c>
      <c r="I262" s="832" t="s">
        <v>1819</v>
      </c>
      <c r="J262" s="832" t="s">
        <v>1820</v>
      </c>
      <c r="K262" s="832" t="s">
        <v>1821</v>
      </c>
      <c r="L262" s="835">
        <v>25.06</v>
      </c>
      <c r="M262" s="835">
        <v>25.06</v>
      </c>
      <c r="N262" s="832">
        <v>1</v>
      </c>
      <c r="O262" s="836">
        <v>1</v>
      </c>
      <c r="P262" s="835">
        <v>25.06</v>
      </c>
      <c r="Q262" s="837">
        <v>1</v>
      </c>
      <c r="R262" s="832">
        <v>1</v>
      </c>
      <c r="S262" s="837">
        <v>1</v>
      </c>
      <c r="T262" s="836">
        <v>1</v>
      </c>
      <c r="U262" s="838">
        <v>1</v>
      </c>
    </row>
    <row r="263" spans="1:21" ht="14.4" customHeight="1" x14ac:dyDescent="0.3">
      <c r="A263" s="831">
        <v>12</v>
      </c>
      <c r="B263" s="832" t="s">
        <v>1362</v>
      </c>
      <c r="C263" s="832" t="s">
        <v>1368</v>
      </c>
      <c r="D263" s="833" t="s">
        <v>2953</v>
      </c>
      <c r="E263" s="834" t="s">
        <v>1379</v>
      </c>
      <c r="F263" s="832" t="s">
        <v>1363</v>
      </c>
      <c r="G263" s="832" t="s">
        <v>1401</v>
      </c>
      <c r="H263" s="832" t="s">
        <v>622</v>
      </c>
      <c r="I263" s="832" t="s">
        <v>1822</v>
      </c>
      <c r="J263" s="832" t="s">
        <v>1403</v>
      </c>
      <c r="K263" s="832" t="s">
        <v>1823</v>
      </c>
      <c r="L263" s="835">
        <v>206.88</v>
      </c>
      <c r="M263" s="835">
        <v>620.64</v>
      </c>
      <c r="N263" s="832">
        <v>3</v>
      </c>
      <c r="O263" s="836">
        <v>1</v>
      </c>
      <c r="P263" s="835">
        <v>620.64</v>
      </c>
      <c r="Q263" s="837">
        <v>1</v>
      </c>
      <c r="R263" s="832">
        <v>3</v>
      </c>
      <c r="S263" s="837">
        <v>1</v>
      </c>
      <c r="T263" s="836">
        <v>1</v>
      </c>
      <c r="U263" s="838">
        <v>1</v>
      </c>
    </row>
    <row r="264" spans="1:21" ht="14.4" customHeight="1" x14ac:dyDescent="0.3">
      <c r="A264" s="831">
        <v>12</v>
      </c>
      <c r="B264" s="832" t="s">
        <v>1362</v>
      </c>
      <c r="C264" s="832" t="s">
        <v>1368</v>
      </c>
      <c r="D264" s="833" t="s">
        <v>2953</v>
      </c>
      <c r="E264" s="834" t="s">
        <v>1379</v>
      </c>
      <c r="F264" s="832" t="s">
        <v>1363</v>
      </c>
      <c r="G264" s="832" t="s">
        <v>1401</v>
      </c>
      <c r="H264" s="832" t="s">
        <v>622</v>
      </c>
      <c r="I264" s="832" t="s">
        <v>1402</v>
      </c>
      <c r="J264" s="832" t="s">
        <v>1403</v>
      </c>
      <c r="K264" s="832" t="s">
        <v>1404</v>
      </c>
      <c r="L264" s="835">
        <v>1091.0899999999999</v>
      </c>
      <c r="M264" s="835">
        <v>3273.2699999999995</v>
      </c>
      <c r="N264" s="832">
        <v>3</v>
      </c>
      <c r="O264" s="836">
        <v>1</v>
      </c>
      <c r="P264" s="835"/>
      <c r="Q264" s="837">
        <v>0</v>
      </c>
      <c r="R264" s="832"/>
      <c r="S264" s="837">
        <v>0</v>
      </c>
      <c r="T264" s="836"/>
      <c r="U264" s="838">
        <v>0</v>
      </c>
    </row>
    <row r="265" spans="1:21" ht="14.4" customHeight="1" x14ac:dyDescent="0.3">
      <c r="A265" s="831">
        <v>12</v>
      </c>
      <c r="B265" s="832" t="s">
        <v>1362</v>
      </c>
      <c r="C265" s="832" t="s">
        <v>1368</v>
      </c>
      <c r="D265" s="833" t="s">
        <v>2953</v>
      </c>
      <c r="E265" s="834" t="s">
        <v>1379</v>
      </c>
      <c r="F265" s="832" t="s">
        <v>1363</v>
      </c>
      <c r="G265" s="832" t="s">
        <v>1401</v>
      </c>
      <c r="H265" s="832" t="s">
        <v>622</v>
      </c>
      <c r="I265" s="832" t="s">
        <v>1808</v>
      </c>
      <c r="J265" s="832" t="s">
        <v>1403</v>
      </c>
      <c r="K265" s="832" t="s">
        <v>1809</v>
      </c>
      <c r="L265" s="835">
        <v>3818.86</v>
      </c>
      <c r="M265" s="835">
        <v>7637.72</v>
      </c>
      <c r="N265" s="832">
        <v>2</v>
      </c>
      <c r="O265" s="836">
        <v>2</v>
      </c>
      <c r="P265" s="835">
        <v>7637.72</v>
      </c>
      <c r="Q265" s="837">
        <v>1</v>
      </c>
      <c r="R265" s="832">
        <v>2</v>
      </c>
      <c r="S265" s="837">
        <v>1</v>
      </c>
      <c r="T265" s="836">
        <v>2</v>
      </c>
      <c r="U265" s="838">
        <v>1</v>
      </c>
    </row>
    <row r="266" spans="1:21" ht="14.4" customHeight="1" x14ac:dyDescent="0.3">
      <c r="A266" s="831">
        <v>12</v>
      </c>
      <c r="B266" s="832" t="s">
        <v>1362</v>
      </c>
      <c r="C266" s="832" t="s">
        <v>1368</v>
      </c>
      <c r="D266" s="833" t="s">
        <v>2953</v>
      </c>
      <c r="E266" s="834" t="s">
        <v>1379</v>
      </c>
      <c r="F266" s="832" t="s">
        <v>1363</v>
      </c>
      <c r="G266" s="832" t="s">
        <v>1532</v>
      </c>
      <c r="H266" s="832" t="s">
        <v>578</v>
      </c>
      <c r="I266" s="832" t="s">
        <v>1824</v>
      </c>
      <c r="J266" s="832" t="s">
        <v>1825</v>
      </c>
      <c r="K266" s="832" t="s">
        <v>1826</v>
      </c>
      <c r="L266" s="835">
        <v>64.56</v>
      </c>
      <c r="M266" s="835">
        <v>129.12</v>
      </c>
      <c r="N266" s="832">
        <v>2</v>
      </c>
      <c r="O266" s="836">
        <v>1</v>
      </c>
      <c r="P266" s="835">
        <v>129.12</v>
      </c>
      <c r="Q266" s="837">
        <v>1</v>
      </c>
      <c r="R266" s="832">
        <v>2</v>
      </c>
      <c r="S266" s="837">
        <v>1</v>
      </c>
      <c r="T266" s="836">
        <v>1</v>
      </c>
      <c r="U266" s="838">
        <v>1</v>
      </c>
    </row>
    <row r="267" spans="1:21" ht="14.4" customHeight="1" x14ac:dyDescent="0.3">
      <c r="A267" s="831">
        <v>12</v>
      </c>
      <c r="B267" s="832" t="s">
        <v>1362</v>
      </c>
      <c r="C267" s="832" t="s">
        <v>1368</v>
      </c>
      <c r="D267" s="833" t="s">
        <v>2953</v>
      </c>
      <c r="E267" s="834" t="s">
        <v>1379</v>
      </c>
      <c r="F267" s="832" t="s">
        <v>1363</v>
      </c>
      <c r="G267" s="832" t="s">
        <v>1560</v>
      </c>
      <c r="H267" s="832" t="s">
        <v>578</v>
      </c>
      <c r="I267" s="832" t="s">
        <v>1561</v>
      </c>
      <c r="J267" s="832" t="s">
        <v>1562</v>
      </c>
      <c r="K267" s="832" t="s">
        <v>1563</v>
      </c>
      <c r="L267" s="835">
        <v>2592.6799999999998</v>
      </c>
      <c r="M267" s="835">
        <v>2592.6799999999998</v>
      </c>
      <c r="N267" s="832">
        <v>1</v>
      </c>
      <c r="O267" s="836">
        <v>1</v>
      </c>
      <c r="P267" s="835"/>
      <c r="Q267" s="837">
        <v>0</v>
      </c>
      <c r="R267" s="832"/>
      <c r="S267" s="837">
        <v>0</v>
      </c>
      <c r="T267" s="836"/>
      <c r="U267" s="838">
        <v>0</v>
      </c>
    </row>
    <row r="268" spans="1:21" ht="14.4" customHeight="1" x14ac:dyDescent="0.3">
      <c r="A268" s="831">
        <v>12</v>
      </c>
      <c r="B268" s="832" t="s">
        <v>1362</v>
      </c>
      <c r="C268" s="832" t="s">
        <v>1368</v>
      </c>
      <c r="D268" s="833" t="s">
        <v>2953</v>
      </c>
      <c r="E268" s="834" t="s">
        <v>1379</v>
      </c>
      <c r="F268" s="832" t="s">
        <v>1363</v>
      </c>
      <c r="G268" s="832" t="s">
        <v>1612</v>
      </c>
      <c r="H268" s="832" t="s">
        <v>578</v>
      </c>
      <c r="I268" s="832" t="s">
        <v>1827</v>
      </c>
      <c r="J268" s="832" t="s">
        <v>798</v>
      </c>
      <c r="K268" s="832" t="s">
        <v>1614</v>
      </c>
      <c r="L268" s="835">
        <v>107.27</v>
      </c>
      <c r="M268" s="835">
        <v>321.81</v>
      </c>
      <c r="N268" s="832">
        <v>3</v>
      </c>
      <c r="O268" s="836">
        <v>0.5</v>
      </c>
      <c r="P268" s="835">
        <v>321.81</v>
      </c>
      <c r="Q268" s="837">
        <v>1</v>
      </c>
      <c r="R268" s="832">
        <v>3</v>
      </c>
      <c r="S268" s="837">
        <v>1</v>
      </c>
      <c r="T268" s="836">
        <v>0.5</v>
      </c>
      <c r="U268" s="838">
        <v>1</v>
      </c>
    </row>
    <row r="269" spans="1:21" ht="14.4" customHeight="1" x14ac:dyDescent="0.3">
      <c r="A269" s="831">
        <v>12</v>
      </c>
      <c r="B269" s="832" t="s">
        <v>1362</v>
      </c>
      <c r="C269" s="832" t="s">
        <v>1368</v>
      </c>
      <c r="D269" s="833" t="s">
        <v>2953</v>
      </c>
      <c r="E269" s="834" t="s">
        <v>1379</v>
      </c>
      <c r="F269" s="832" t="s">
        <v>1363</v>
      </c>
      <c r="G269" s="832" t="s">
        <v>1828</v>
      </c>
      <c r="H269" s="832" t="s">
        <v>578</v>
      </c>
      <c r="I269" s="832" t="s">
        <v>1829</v>
      </c>
      <c r="J269" s="832" t="s">
        <v>1830</v>
      </c>
      <c r="K269" s="832" t="s">
        <v>1831</v>
      </c>
      <c r="L269" s="835">
        <v>34.15</v>
      </c>
      <c r="M269" s="835">
        <v>34.15</v>
      </c>
      <c r="N269" s="832">
        <v>1</v>
      </c>
      <c r="O269" s="836">
        <v>1</v>
      </c>
      <c r="P269" s="835">
        <v>34.15</v>
      </c>
      <c r="Q269" s="837">
        <v>1</v>
      </c>
      <c r="R269" s="832">
        <v>1</v>
      </c>
      <c r="S269" s="837">
        <v>1</v>
      </c>
      <c r="T269" s="836">
        <v>1</v>
      </c>
      <c r="U269" s="838">
        <v>1</v>
      </c>
    </row>
    <row r="270" spans="1:21" ht="14.4" customHeight="1" x14ac:dyDescent="0.3">
      <c r="A270" s="831">
        <v>12</v>
      </c>
      <c r="B270" s="832" t="s">
        <v>1362</v>
      </c>
      <c r="C270" s="832" t="s">
        <v>1368</v>
      </c>
      <c r="D270" s="833" t="s">
        <v>2953</v>
      </c>
      <c r="E270" s="834" t="s">
        <v>1379</v>
      </c>
      <c r="F270" s="832" t="s">
        <v>1363</v>
      </c>
      <c r="G270" s="832" t="s">
        <v>1832</v>
      </c>
      <c r="H270" s="832" t="s">
        <v>578</v>
      </c>
      <c r="I270" s="832" t="s">
        <v>1833</v>
      </c>
      <c r="J270" s="832" t="s">
        <v>1834</v>
      </c>
      <c r="K270" s="832" t="s">
        <v>1835</v>
      </c>
      <c r="L270" s="835">
        <v>950.39</v>
      </c>
      <c r="M270" s="835">
        <v>950.39</v>
      </c>
      <c r="N270" s="832">
        <v>1</v>
      </c>
      <c r="O270" s="836">
        <v>1</v>
      </c>
      <c r="P270" s="835">
        <v>950.39</v>
      </c>
      <c r="Q270" s="837">
        <v>1</v>
      </c>
      <c r="R270" s="832">
        <v>1</v>
      </c>
      <c r="S270" s="837">
        <v>1</v>
      </c>
      <c r="T270" s="836">
        <v>1</v>
      </c>
      <c r="U270" s="838">
        <v>1</v>
      </c>
    </row>
    <row r="271" spans="1:21" ht="14.4" customHeight="1" x14ac:dyDescent="0.3">
      <c r="A271" s="831">
        <v>12</v>
      </c>
      <c r="B271" s="832" t="s">
        <v>1362</v>
      </c>
      <c r="C271" s="832" t="s">
        <v>1368</v>
      </c>
      <c r="D271" s="833" t="s">
        <v>2953</v>
      </c>
      <c r="E271" s="834" t="s">
        <v>1379</v>
      </c>
      <c r="F271" s="832" t="s">
        <v>1363</v>
      </c>
      <c r="G271" s="832" t="s">
        <v>1505</v>
      </c>
      <c r="H271" s="832" t="s">
        <v>578</v>
      </c>
      <c r="I271" s="832" t="s">
        <v>1506</v>
      </c>
      <c r="J271" s="832" t="s">
        <v>988</v>
      </c>
      <c r="K271" s="832" t="s">
        <v>1507</v>
      </c>
      <c r="L271" s="835">
        <v>78.33</v>
      </c>
      <c r="M271" s="835">
        <v>156.66</v>
      </c>
      <c r="N271" s="832">
        <v>2</v>
      </c>
      <c r="O271" s="836">
        <v>2</v>
      </c>
      <c r="P271" s="835"/>
      <c r="Q271" s="837">
        <v>0</v>
      </c>
      <c r="R271" s="832"/>
      <c r="S271" s="837">
        <v>0</v>
      </c>
      <c r="T271" s="836"/>
      <c r="U271" s="838">
        <v>0</v>
      </c>
    </row>
    <row r="272" spans="1:21" ht="14.4" customHeight="1" x14ac:dyDescent="0.3">
      <c r="A272" s="831">
        <v>12</v>
      </c>
      <c r="B272" s="832" t="s">
        <v>1362</v>
      </c>
      <c r="C272" s="832" t="s">
        <v>1368</v>
      </c>
      <c r="D272" s="833" t="s">
        <v>2953</v>
      </c>
      <c r="E272" s="834" t="s">
        <v>1379</v>
      </c>
      <c r="F272" s="832" t="s">
        <v>1363</v>
      </c>
      <c r="G272" s="832" t="s">
        <v>1498</v>
      </c>
      <c r="H272" s="832" t="s">
        <v>578</v>
      </c>
      <c r="I272" s="832" t="s">
        <v>1836</v>
      </c>
      <c r="J272" s="832" t="s">
        <v>731</v>
      </c>
      <c r="K272" s="832" t="s">
        <v>1500</v>
      </c>
      <c r="L272" s="835">
        <v>103.67</v>
      </c>
      <c r="M272" s="835">
        <v>103.67</v>
      </c>
      <c r="N272" s="832">
        <v>1</v>
      </c>
      <c r="O272" s="836">
        <v>0.5</v>
      </c>
      <c r="P272" s="835">
        <v>103.67</v>
      </c>
      <c r="Q272" s="837">
        <v>1</v>
      </c>
      <c r="R272" s="832">
        <v>1</v>
      </c>
      <c r="S272" s="837">
        <v>1</v>
      </c>
      <c r="T272" s="836">
        <v>0.5</v>
      </c>
      <c r="U272" s="838">
        <v>1</v>
      </c>
    </row>
    <row r="273" spans="1:21" ht="14.4" customHeight="1" x14ac:dyDescent="0.3">
      <c r="A273" s="831">
        <v>12</v>
      </c>
      <c r="B273" s="832" t="s">
        <v>1362</v>
      </c>
      <c r="C273" s="832" t="s">
        <v>1368</v>
      </c>
      <c r="D273" s="833" t="s">
        <v>2953</v>
      </c>
      <c r="E273" s="834" t="s">
        <v>1379</v>
      </c>
      <c r="F273" s="832" t="s">
        <v>1363</v>
      </c>
      <c r="G273" s="832" t="s">
        <v>1458</v>
      </c>
      <c r="H273" s="832" t="s">
        <v>578</v>
      </c>
      <c r="I273" s="832" t="s">
        <v>1459</v>
      </c>
      <c r="J273" s="832" t="s">
        <v>618</v>
      </c>
      <c r="K273" s="832" t="s">
        <v>1460</v>
      </c>
      <c r="L273" s="835">
        <v>52.61</v>
      </c>
      <c r="M273" s="835">
        <v>105.22</v>
      </c>
      <c r="N273" s="832">
        <v>2</v>
      </c>
      <c r="O273" s="836">
        <v>1</v>
      </c>
      <c r="P273" s="835"/>
      <c r="Q273" s="837">
        <v>0</v>
      </c>
      <c r="R273" s="832"/>
      <c r="S273" s="837">
        <v>0</v>
      </c>
      <c r="T273" s="836"/>
      <c r="U273" s="838">
        <v>0</v>
      </c>
    </row>
    <row r="274" spans="1:21" ht="14.4" customHeight="1" x14ac:dyDescent="0.3">
      <c r="A274" s="831">
        <v>12</v>
      </c>
      <c r="B274" s="832" t="s">
        <v>1362</v>
      </c>
      <c r="C274" s="832" t="s">
        <v>1368</v>
      </c>
      <c r="D274" s="833" t="s">
        <v>2953</v>
      </c>
      <c r="E274" s="834" t="s">
        <v>1379</v>
      </c>
      <c r="F274" s="832" t="s">
        <v>1363</v>
      </c>
      <c r="G274" s="832" t="s">
        <v>1461</v>
      </c>
      <c r="H274" s="832" t="s">
        <v>578</v>
      </c>
      <c r="I274" s="832" t="s">
        <v>1837</v>
      </c>
      <c r="J274" s="832" t="s">
        <v>1642</v>
      </c>
      <c r="K274" s="832" t="s">
        <v>1643</v>
      </c>
      <c r="L274" s="835">
        <v>432.12</v>
      </c>
      <c r="M274" s="835">
        <v>2592.7200000000003</v>
      </c>
      <c r="N274" s="832">
        <v>6</v>
      </c>
      <c r="O274" s="836">
        <v>2</v>
      </c>
      <c r="P274" s="835">
        <v>2592.7200000000003</v>
      </c>
      <c r="Q274" s="837">
        <v>1</v>
      </c>
      <c r="R274" s="832">
        <v>6</v>
      </c>
      <c r="S274" s="837">
        <v>1</v>
      </c>
      <c r="T274" s="836">
        <v>2</v>
      </c>
      <c r="U274" s="838">
        <v>1</v>
      </c>
    </row>
    <row r="275" spans="1:21" ht="14.4" customHeight="1" x14ac:dyDescent="0.3">
      <c r="A275" s="831">
        <v>12</v>
      </c>
      <c r="B275" s="832" t="s">
        <v>1362</v>
      </c>
      <c r="C275" s="832" t="s">
        <v>1368</v>
      </c>
      <c r="D275" s="833" t="s">
        <v>2953</v>
      </c>
      <c r="E275" s="834" t="s">
        <v>1379</v>
      </c>
      <c r="F275" s="832" t="s">
        <v>1363</v>
      </c>
      <c r="G275" s="832" t="s">
        <v>1461</v>
      </c>
      <c r="H275" s="832" t="s">
        <v>578</v>
      </c>
      <c r="I275" s="832" t="s">
        <v>1647</v>
      </c>
      <c r="J275" s="832" t="s">
        <v>1642</v>
      </c>
      <c r="K275" s="832" t="s">
        <v>1648</v>
      </c>
      <c r="L275" s="835">
        <v>648.16999999999996</v>
      </c>
      <c r="M275" s="835">
        <v>2592.6799999999998</v>
      </c>
      <c r="N275" s="832">
        <v>4</v>
      </c>
      <c r="O275" s="836">
        <v>2</v>
      </c>
      <c r="P275" s="835">
        <v>2592.6799999999998</v>
      </c>
      <c r="Q275" s="837">
        <v>1</v>
      </c>
      <c r="R275" s="832">
        <v>4</v>
      </c>
      <c r="S275" s="837">
        <v>1</v>
      </c>
      <c r="T275" s="836">
        <v>2</v>
      </c>
      <c r="U275" s="838">
        <v>1</v>
      </c>
    </row>
    <row r="276" spans="1:21" ht="14.4" customHeight="1" x14ac:dyDescent="0.3">
      <c r="A276" s="831">
        <v>12</v>
      </c>
      <c r="B276" s="832" t="s">
        <v>1362</v>
      </c>
      <c r="C276" s="832" t="s">
        <v>1368</v>
      </c>
      <c r="D276" s="833" t="s">
        <v>2953</v>
      </c>
      <c r="E276" s="834" t="s">
        <v>1379</v>
      </c>
      <c r="F276" s="832" t="s">
        <v>1363</v>
      </c>
      <c r="G276" s="832" t="s">
        <v>1652</v>
      </c>
      <c r="H276" s="832" t="s">
        <v>578</v>
      </c>
      <c r="I276" s="832" t="s">
        <v>1653</v>
      </c>
      <c r="J276" s="832" t="s">
        <v>1654</v>
      </c>
      <c r="K276" s="832" t="s">
        <v>1655</v>
      </c>
      <c r="L276" s="835">
        <v>0</v>
      </c>
      <c r="M276" s="835">
        <v>0</v>
      </c>
      <c r="N276" s="832">
        <v>45</v>
      </c>
      <c r="O276" s="836">
        <v>15</v>
      </c>
      <c r="P276" s="835">
        <v>0</v>
      </c>
      <c r="Q276" s="837"/>
      <c r="R276" s="832">
        <v>33</v>
      </c>
      <c r="S276" s="837">
        <v>0.73333333333333328</v>
      </c>
      <c r="T276" s="836">
        <v>11</v>
      </c>
      <c r="U276" s="838">
        <v>0.73333333333333328</v>
      </c>
    </row>
    <row r="277" spans="1:21" ht="14.4" customHeight="1" x14ac:dyDescent="0.3">
      <c r="A277" s="831">
        <v>12</v>
      </c>
      <c r="B277" s="832" t="s">
        <v>1362</v>
      </c>
      <c r="C277" s="832" t="s">
        <v>1368</v>
      </c>
      <c r="D277" s="833" t="s">
        <v>2953</v>
      </c>
      <c r="E277" s="834" t="s">
        <v>1379</v>
      </c>
      <c r="F277" s="832" t="s">
        <v>1363</v>
      </c>
      <c r="G277" s="832" t="s">
        <v>1516</v>
      </c>
      <c r="H277" s="832" t="s">
        <v>578</v>
      </c>
      <c r="I277" s="832" t="s">
        <v>1663</v>
      </c>
      <c r="J277" s="832" t="s">
        <v>1661</v>
      </c>
      <c r="K277" s="832" t="s">
        <v>1519</v>
      </c>
      <c r="L277" s="835">
        <v>3086.53</v>
      </c>
      <c r="M277" s="835">
        <v>3086.53</v>
      </c>
      <c r="N277" s="832">
        <v>1</v>
      </c>
      <c r="O277" s="836">
        <v>1</v>
      </c>
      <c r="P277" s="835">
        <v>3086.53</v>
      </c>
      <c r="Q277" s="837">
        <v>1</v>
      </c>
      <c r="R277" s="832">
        <v>1</v>
      </c>
      <c r="S277" s="837">
        <v>1</v>
      </c>
      <c r="T277" s="836">
        <v>1</v>
      </c>
      <c r="U277" s="838">
        <v>1</v>
      </c>
    </row>
    <row r="278" spans="1:21" ht="14.4" customHeight="1" x14ac:dyDescent="0.3">
      <c r="A278" s="831">
        <v>12</v>
      </c>
      <c r="B278" s="832" t="s">
        <v>1362</v>
      </c>
      <c r="C278" s="832" t="s">
        <v>1368</v>
      </c>
      <c r="D278" s="833" t="s">
        <v>2953</v>
      </c>
      <c r="E278" s="834" t="s">
        <v>1379</v>
      </c>
      <c r="F278" s="832" t="s">
        <v>1363</v>
      </c>
      <c r="G278" s="832" t="s">
        <v>1470</v>
      </c>
      <c r="H278" s="832" t="s">
        <v>578</v>
      </c>
      <c r="I278" s="832" t="s">
        <v>1482</v>
      </c>
      <c r="J278" s="832" t="s">
        <v>1472</v>
      </c>
      <c r="K278" s="832" t="s">
        <v>1483</v>
      </c>
      <c r="L278" s="835">
        <v>42.54</v>
      </c>
      <c r="M278" s="835">
        <v>127.62</v>
      </c>
      <c r="N278" s="832">
        <v>3</v>
      </c>
      <c r="O278" s="836">
        <v>3</v>
      </c>
      <c r="P278" s="835">
        <v>127.62</v>
      </c>
      <c r="Q278" s="837">
        <v>1</v>
      </c>
      <c r="R278" s="832">
        <v>3</v>
      </c>
      <c r="S278" s="837">
        <v>1</v>
      </c>
      <c r="T278" s="836">
        <v>3</v>
      </c>
      <c r="U278" s="838">
        <v>1</v>
      </c>
    </row>
    <row r="279" spans="1:21" ht="14.4" customHeight="1" x14ac:dyDescent="0.3">
      <c r="A279" s="831">
        <v>12</v>
      </c>
      <c r="B279" s="832" t="s">
        <v>1362</v>
      </c>
      <c r="C279" s="832" t="s">
        <v>1368</v>
      </c>
      <c r="D279" s="833" t="s">
        <v>2953</v>
      </c>
      <c r="E279" s="834" t="s">
        <v>1379</v>
      </c>
      <c r="F279" s="832" t="s">
        <v>1363</v>
      </c>
      <c r="G279" s="832" t="s">
        <v>1838</v>
      </c>
      <c r="H279" s="832" t="s">
        <v>578</v>
      </c>
      <c r="I279" s="832" t="s">
        <v>1839</v>
      </c>
      <c r="J279" s="832" t="s">
        <v>1840</v>
      </c>
      <c r="K279" s="832" t="s">
        <v>1841</v>
      </c>
      <c r="L279" s="835">
        <v>0</v>
      </c>
      <c r="M279" s="835">
        <v>0</v>
      </c>
      <c r="N279" s="832">
        <v>4</v>
      </c>
      <c r="O279" s="836">
        <v>0.5</v>
      </c>
      <c r="P279" s="835">
        <v>0</v>
      </c>
      <c r="Q279" s="837"/>
      <c r="R279" s="832">
        <v>4</v>
      </c>
      <c r="S279" s="837">
        <v>1</v>
      </c>
      <c r="T279" s="836">
        <v>0.5</v>
      </c>
      <c r="U279" s="838">
        <v>1</v>
      </c>
    </row>
    <row r="280" spans="1:21" ht="14.4" customHeight="1" x14ac:dyDescent="0.3">
      <c r="A280" s="831">
        <v>12</v>
      </c>
      <c r="B280" s="832" t="s">
        <v>1362</v>
      </c>
      <c r="C280" s="832" t="s">
        <v>1368</v>
      </c>
      <c r="D280" s="833" t="s">
        <v>2953</v>
      </c>
      <c r="E280" s="834" t="s">
        <v>1379</v>
      </c>
      <c r="F280" s="832" t="s">
        <v>1363</v>
      </c>
      <c r="G280" s="832" t="s">
        <v>1838</v>
      </c>
      <c r="H280" s="832" t="s">
        <v>578</v>
      </c>
      <c r="I280" s="832" t="s">
        <v>1842</v>
      </c>
      <c r="J280" s="832" t="s">
        <v>1840</v>
      </c>
      <c r="K280" s="832" t="s">
        <v>1843</v>
      </c>
      <c r="L280" s="835">
        <v>0</v>
      </c>
      <c r="M280" s="835">
        <v>0</v>
      </c>
      <c r="N280" s="832">
        <v>4</v>
      </c>
      <c r="O280" s="836">
        <v>1.5</v>
      </c>
      <c r="P280" s="835">
        <v>0</v>
      </c>
      <c r="Q280" s="837"/>
      <c r="R280" s="832">
        <v>3</v>
      </c>
      <c r="S280" s="837">
        <v>0.75</v>
      </c>
      <c r="T280" s="836">
        <v>0.5</v>
      </c>
      <c r="U280" s="838">
        <v>0.33333333333333331</v>
      </c>
    </row>
    <row r="281" spans="1:21" ht="14.4" customHeight="1" x14ac:dyDescent="0.3">
      <c r="A281" s="831">
        <v>12</v>
      </c>
      <c r="B281" s="832" t="s">
        <v>1362</v>
      </c>
      <c r="C281" s="832" t="s">
        <v>1368</v>
      </c>
      <c r="D281" s="833" t="s">
        <v>2953</v>
      </c>
      <c r="E281" s="834" t="s">
        <v>1379</v>
      </c>
      <c r="F281" s="832" t="s">
        <v>1363</v>
      </c>
      <c r="G281" s="832" t="s">
        <v>1838</v>
      </c>
      <c r="H281" s="832" t="s">
        <v>578</v>
      </c>
      <c r="I281" s="832" t="s">
        <v>1844</v>
      </c>
      <c r="J281" s="832" t="s">
        <v>1840</v>
      </c>
      <c r="K281" s="832" t="s">
        <v>1845</v>
      </c>
      <c r="L281" s="835">
        <v>0</v>
      </c>
      <c r="M281" s="835">
        <v>0</v>
      </c>
      <c r="N281" s="832">
        <v>1</v>
      </c>
      <c r="O281" s="836">
        <v>0.5</v>
      </c>
      <c r="P281" s="835">
        <v>0</v>
      </c>
      <c r="Q281" s="837"/>
      <c r="R281" s="832">
        <v>1</v>
      </c>
      <c r="S281" s="837">
        <v>1</v>
      </c>
      <c r="T281" s="836">
        <v>0.5</v>
      </c>
      <c r="U281" s="838">
        <v>1</v>
      </c>
    </row>
    <row r="282" spans="1:21" ht="14.4" customHeight="1" x14ac:dyDescent="0.3">
      <c r="A282" s="831">
        <v>12</v>
      </c>
      <c r="B282" s="832" t="s">
        <v>1362</v>
      </c>
      <c r="C282" s="832" t="s">
        <v>1368</v>
      </c>
      <c r="D282" s="833" t="s">
        <v>2953</v>
      </c>
      <c r="E282" s="834" t="s">
        <v>1379</v>
      </c>
      <c r="F282" s="832" t="s">
        <v>1363</v>
      </c>
      <c r="G282" s="832" t="s">
        <v>1665</v>
      </c>
      <c r="H282" s="832" t="s">
        <v>622</v>
      </c>
      <c r="I282" s="832" t="s">
        <v>1846</v>
      </c>
      <c r="J282" s="832" t="s">
        <v>1667</v>
      </c>
      <c r="K282" s="832" t="s">
        <v>1847</v>
      </c>
      <c r="L282" s="835">
        <v>251.16</v>
      </c>
      <c r="M282" s="835">
        <v>251.16</v>
      </c>
      <c r="N282" s="832">
        <v>1</v>
      </c>
      <c r="O282" s="836">
        <v>1</v>
      </c>
      <c r="P282" s="835"/>
      <c r="Q282" s="837">
        <v>0</v>
      </c>
      <c r="R282" s="832"/>
      <c r="S282" s="837">
        <v>0</v>
      </c>
      <c r="T282" s="836"/>
      <c r="U282" s="838">
        <v>0</v>
      </c>
    </row>
    <row r="283" spans="1:21" ht="14.4" customHeight="1" x14ac:dyDescent="0.3">
      <c r="A283" s="831">
        <v>12</v>
      </c>
      <c r="B283" s="832" t="s">
        <v>1362</v>
      </c>
      <c r="C283" s="832" t="s">
        <v>1368</v>
      </c>
      <c r="D283" s="833" t="s">
        <v>2953</v>
      </c>
      <c r="E283" s="834" t="s">
        <v>1379</v>
      </c>
      <c r="F283" s="832" t="s">
        <v>1363</v>
      </c>
      <c r="G283" s="832" t="s">
        <v>1520</v>
      </c>
      <c r="H283" s="832" t="s">
        <v>578</v>
      </c>
      <c r="I283" s="832" t="s">
        <v>1669</v>
      </c>
      <c r="J283" s="832" t="s">
        <v>1670</v>
      </c>
      <c r="K283" s="832" t="s">
        <v>1671</v>
      </c>
      <c r="L283" s="835">
        <v>333.68</v>
      </c>
      <c r="M283" s="835">
        <v>1334.72</v>
      </c>
      <c r="N283" s="832">
        <v>4</v>
      </c>
      <c r="O283" s="836">
        <v>4</v>
      </c>
      <c r="P283" s="835">
        <v>667.36</v>
      </c>
      <c r="Q283" s="837">
        <v>0.5</v>
      </c>
      <c r="R283" s="832">
        <v>2</v>
      </c>
      <c r="S283" s="837">
        <v>0.5</v>
      </c>
      <c r="T283" s="836">
        <v>2</v>
      </c>
      <c r="U283" s="838">
        <v>0.5</v>
      </c>
    </row>
    <row r="284" spans="1:21" ht="14.4" customHeight="1" x14ac:dyDescent="0.3">
      <c r="A284" s="831">
        <v>12</v>
      </c>
      <c r="B284" s="832" t="s">
        <v>1362</v>
      </c>
      <c r="C284" s="832" t="s">
        <v>1368</v>
      </c>
      <c r="D284" s="833" t="s">
        <v>2953</v>
      </c>
      <c r="E284" s="834" t="s">
        <v>1379</v>
      </c>
      <c r="F284" s="832" t="s">
        <v>1363</v>
      </c>
      <c r="G284" s="832" t="s">
        <v>1520</v>
      </c>
      <c r="H284" s="832" t="s">
        <v>622</v>
      </c>
      <c r="I284" s="832" t="s">
        <v>1579</v>
      </c>
      <c r="J284" s="832" t="s">
        <v>1522</v>
      </c>
      <c r="K284" s="832" t="s">
        <v>1580</v>
      </c>
      <c r="L284" s="835">
        <v>333.68</v>
      </c>
      <c r="M284" s="835">
        <v>2002.08</v>
      </c>
      <c r="N284" s="832">
        <v>6</v>
      </c>
      <c r="O284" s="836">
        <v>5.5</v>
      </c>
      <c r="P284" s="835">
        <v>1334.72</v>
      </c>
      <c r="Q284" s="837">
        <v>0.66666666666666674</v>
      </c>
      <c r="R284" s="832">
        <v>4</v>
      </c>
      <c r="S284" s="837">
        <v>0.66666666666666663</v>
      </c>
      <c r="T284" s="836">
        <v>3.5</v>
      </c>
      <c r="U284" s="838">
        <v>0.63636363636363635</v>
      </c>
    </row>
    <row r="285" spans="1:21" ht="14.4" customHeight="1" x14ac:dyDescent="0.3">
      <c r="A285" s="831">
        <v>12</v>
      </c>
      <c r="B285" s="832" t="s">
        <v>1362</v>
      </c>
      <c r="C285" s="832" t="s">
        <v>1368</v>
      </c>
      <c r="D285" s="833" t="s">
        <v>2953</v>
      </c>
      <c r="E285" s="834" t="s">
        <v>1379</v>
      </c>
      <c r="F285" s="832" t="s">
        <v>1363</v>
      </c>
      <c r="G285" s="832" t="s">
        <v>1520</v>
      </c>
      <c r="H285" s="832" t="s">
        <v>578</v>
      </c>
      <c r="I285" s="832" t="s">
        <v>1848</v>
      </c>
      <c r="J285" s="832" t="s">
        <v>1849</v>
      </c>
      <c r="K285" s="832" t="s">
        <v>1580</v>
      </c>
      <c r="L285" s="835">
        <v>333.68</v>
      </c>
      <c r="M285" s="835">
        <v>333.68</v>
      </c>
      <c r="N285" s="832">
        <v>1</v>
      </c>
      <c r="O285" s="836">
        <v>1</v>
      </c>
      <c r="P285" s="835">
        <v>333.68</v>
      </c>
      <c r="Q285" s="837">
        <v>1</v>
      </c>
      <c r="R285" s="832">
        <v>1</v>
      </c>
      <c r="S285" s="837">
        <v>1</v>
      </c>
      <c r="T285" s="836">
        <v>1</v>
      </c>
      <c r="U285" s="838">
        <v>1</v>
      </c>
    </row>
    <row r="286" spans="1:21" ht="14.4" customHeight="1" x14ac:dyDescent="0.3">
      <c r="A286" s="831">
        <v>12</v>
      </c>
      <c r="B286" s="832" t="s">
        <v>1362</v>
      </c>
      <c r="C286" s="832" t="s">
        <v>1368</v>
      </c>
      <c r="D286" s="833" t="s">
        <v>2953</v>
      </c>
      <c r="E286" s="834" t="s">
        <v>1379</v>
      </c>
      <c r="F286" s="832" t="s">
        <v>1363</v>
      </c>
      <c r="G286" s="832" t="s">
        <v>1567</v>
      </c>
      <c r="H286" s="832" t="s">
        <v>578</v>
      </c>
      <c r="I286" s="832" t="s">
        <v>1568</v>
      </c>
      <c r="J286" s="832" t="s">
        <v>1569</v>
      </c>
      <c r="K286" s="832" t="s">
        <v>1570</v>
      </c>
      <c r="L286" s="835">
        <v>1514.87</v>
      </c>
      <c r="M286" s="835">
        <v>3029.74</v>
      </c>
      <c r="N286" s="832">
        <v>2</v>
      </c>
      <c r="O286" s="836">
        <v>2</v>
      </c>
      <c r="P286" s="835">
        <v>1514.87</v>
      </c>
      <c r="Q286" s="837">
        <v>0.5</v>
      </c>
      <c r="R286" s="832">
        <v>1</v>
      </c>
      <c r="S286" s="837">
        <v>0.5</v>
      </c>
      <c r="T286" s="836">
        <v>1</v>
      </c>
      <c r="U286" s="838">
        <v>0.5</v>
      </c>
    </row>
    <row r="287" spans="1:21" ht="14.4" customHeight="1" x14ac:dyDescent="0.3">
      <c r="A287" s="831">
        <v>12</v>
      </c>
      <c r="B287" s="832" t="s">
        <v>1362</v>
      </c>
      <c r="C287" s="832" t="s">
        <v>1368</v>
      </c>
      <c r="D287" s="833" t="s">
        <v>2953</v>
      </c>
      <c r="E287" s="834" t="s">
        <v>1379</v>
      </c>
      <c r="F287" s="832" t="s">
        <v>1363</v>
      </c>
      <c r="G287" s="832" t="s">
        <v>1810</v>
      </c>
      <c r="H287" s="832" t="s">
        <v>578</v>
      </c>
      <c r="I287" s="832" t="s">
        <v>1811</v>
      </c>
      <c r="J287" s="832" t="s">
        <v>1812</v>
      </c>
      <c r="K287" s="832" t="s">
        <v>1813</v>
      </c>
      <c r="L287" s="835">
        <v>723.06</v>
      </c>
      <c r="M287" s="835">
        <v>723.06</v>
      </c>
      <c r="N287" s="832">
        <v>1</v>
      </c>
      <c r="O287" s="836">
        <v>1</v>
      </c>
      <c r="P287" s="835">
        <v>723.06</v>
      </c>
      <c r="Q287" s="837">
        <v>1</v>
      </c>
      <c r="R287" s="832">
        <v>1</v>
      </c>
      <c r="S287" s="837">
        <v>1</v>
      </c>
      <c r="T287" s="836">
        <v>1</v>
      </c>
      <c r="U287" s="838">
        <v>1</v>
      </c>
    </row>
    <row r="288" spans="1:21" ht="14.4" customHeight="1" x14ac:dyDescent="0.3">
      <c r="A288" s="831">
        <v>12</v>
      </c>
      <c r="B288" s="832" t="s">
        <v>1362</v>
      </c>
      <c r="C288" s="832" t="s">
        <v>1368</v>
      </c>
      <c r="D288" s="833" t="s">
        <v>2953</v>
      </c>
      <c r="E288" s="834" t="s">
        <v>1379</v>
      </c>
      <c r="F288" s="832" t="s">
        <v>1363</v>
      </c>
      <c r="G288" s="832" t="s">
        <v>1810</v>
      </c>
      <c r="H288" s="832" t="s">
        <v>578</v>
      </c>
      <c r="I288" s="832" t="s">
        <v>1850</v>
      </c>
      <c r="J288" s="832" t="s">
        <v>1851</v>
      </c>
      <c r="K288" s="832" t="s">
        <v>1852</v>
      </c>
      <c r="L288" s="835">
        <v>180.76</v>
      </c>
      <c r="M288" s="835">
        <v>903.8</v>
      </c>
      <c r="N288" s="832">
        <v>5</v>
      </c>
      <c r="O288" s="836">
        <v>2.5</v>
      </c>
      <c r="P288" s="835">
        <v>903.8</v>
      </c>
      <c r="Q288" s="837">
        <v>1</v>
      </c>
      <c r="R288" s="832">
        <v>5</v>
      </c>
      <c r="S288" s="837">
        <v>1</v>
      </c>
      <c r="T288" s="836">
        <v>2.5</v>
      </c>
      <c r="U288" s="838">
        <v>1</v>
      </c>
    </row>
    <row r="289" spans="1:21" ht="14.4" customHeight="1" x14ac:dyDescent="0.3">
      <c r="A289" s="831">
        <v>12</v>
      </c>
      <c r="B289" s="832" t="s">
        <v>1362</v>
      </c>
      <c r="C289" s="832" t="s">
        <v>1368</v>
      </c>
      <c r="D289" s="833" t="s">
        <v>2953</v>
      </c>
      <c r="E289" s="834" t="s">
        <v>1379</v>
      </c>
      <c r="F289" s="832" t="s">
        <v>1363</v>
      </c>
      <c r="G289" s="832" t="s">
        <v>1810</v>
      </c>
      <c r="H289" s="832" t="s">
        <v>578</v>
      </c>
      <c r="I289" s="832" t="s">
        <v>1853</v>
      </c>
      <c r="J289" s="832" t="s">
        <v>1854</v>
      </c>
      <c r="K289" s="832" t="s">
        <v>1855</v>
      </c>
      <c r="L289" s="835">
        <v>258.24</v>
      </c>
      <c r="M289" s="835">
        <v>774.72</v>
      </c>
      <c r="N289" s="832">
        <v>3</v>
      </c>
      <c r="O289" s="836">
        <v>1</v>
      </c>
      <c r="P289" s="835">
        <v>774.72</v>
      </c>
      <c r="Q289" s="837">
        <v>1</v>
      </c>
      <c r="R289" s="832">
        <v>3</v>
      </c>
      <c r="S289" s="837">
        <v>1</v>
      </c>
      <c r="T289" s="836">
        <v>1</v>
      </c>
      <c r="U289" s="838">
        <v>1</v>
      </c>
    </row>
    <row r="290" spans="1:21" ht="14.4" customHeight="1" x14ac:dyDescent="0.3">
      <c r="A290" s="831">
        <v>12</v>
      </c>
      <c r="B290" s="832" t="s">
        <v>1362</v>
      </c>
      <c r="C290" s="832" t="s">
        <v>1368</v>
      </c>
      <c r="D290" s="833" t="s">
        <v>2953</v>
      </c>
      <c r="E290" s="834" t="s">
        <v>1379</v>
      </c>
      <c r="F290" s="832" t="s">
        <v>1363</v>
      </c>
      <c r="G290" s="832" t="s">
        <v>1856</v>
      </c>
      <c r="H290" s="832" t="s">
        <v>578</v>
      </c>
      <c r="I290" s="832" t="s">
        <v>1857</v>
      </c>
      <c r="J290" s="832" t="s">
        <v>1858</v>
      </c>
      <c r="K290" s="832" t="s">
        <v>1859</v>
      </c>
      <c r="L290" s="835">
        <v>0</v>
      </c>
      <c r="M290" s="835">
        <v>0</v>
      </c>
      <c r="N290" s="832">
        <v>1</v>
      </c>
      <c r="O290" s="836">
        <v>1</v>
      </c>
      <c r="P290" s="835"/>
      <c r="Q290" s="837"/>
      <c r="R290" s="832"/>
      <c r="S290" s="837">
        <v>0</v>
      </c>
      <c r="T290" s="836"/>
      <c r="U290" s="838">
        <v>0</v>
      </c>
    </row>
    <row r="291" spans="1:21" ht="14.4" customHeight="1" x14ac:dyDescent="0.3">
      <c r="A291" s="831">
        <v>12</v>
      </c>
      <c r="B291" s="832" t="s">
        <v>1362</v>
      </c>
      <c r="C291" s="832" t="s">
        <v>1368</v>
      </c>
      <c r="D291" s="833" t="s">
        <v>2953</v>
      </c>
      <c r="E291" s="834" t="s">
        <v>1379</v>
      </c>
      <c r="F291" s="832" t="s">
        <v>1363</v>
      </c>
      <c r="G291" s="832" t="s">
        <v>1685</v>
      </c>
      <c r="H291" s="832" t="s">
        <v>578</v>
      </c>
      <c r="I291" s="832" t="s">
        <v>1686</v>
      </c>
      <c r="J291" s="832" t="s">
        <v>1687</v>
      </c>
      <c r="K291" s="832" t="s">
        <v>1688</v>
      </c>
      <c r="L291" s="835">
        <v>1546.98</v>
      </c>
      <c r="M291" s="835">
        <v>6187.92</v>
      </c>
      <c r="N291" s="832">
        <v>4</v>
      </c>
      <c r="O291" s="836">
        <v>4</v>
      </c>
      <c r="P291" s="835">
        <v>3093.96</v>
      </c>
      <c r="Q291" s="837">
        <v>0.5</v>
      </c>
      <c r="R291" s="832">
        <v>2</v>
      </c>
      <c r="S291" s="837">
        <v>0.5</v>
      </c>
      <c r="T291" s="836">
        <v>2</v>
      </c>
      <c r="U291" s="838">
        <v>0.5</v>
      </c>
    </row>
    <row r="292" spans="1:21" ht="14.4" customHeight="1" x14ac:dyDescent="0.3">
      <c r="A292" s="831">
        <v>12</v>
      </c>
      <c r="B292" s="832" t="s">
        <v>1362</v>
      </c>
      <c r="C292" s="832" t="s">
        <v>1368</v>
      </c>
      <c r="D292" s="833" t="s">
        <v>2953</v>
      </c>
      <c r="E292" s="834" t="s">
        <v>1379</v>
      </c>
      <c r="F292" s="832" t="s">
        <v>1363</v>
      </c>
      <c r="G292" s="832" t="s">
        <v>1693</v>
      </c>
      <c r="H292" s="832" t="s">
        <v>578</v>
      </c>
      <c r="I292" s="832" t="s">
        <v>1694</v>
      </c>
      <c r="J292" s="832" t="s">
        <v>1695</v>
      </c>
      <c r="K292" s="832" t="s">
        <v>1696</v>
      </c>
      <c r="L292" s="835">
        <v>0</v>
      </c>
      <c r="M292" s="835">
        <v>0</v>
      </c>
      <c r="N292" s="832">
        <v>2</v>
      </c>
      <c r="O292" s="836">
        <v>1</v>
      </c>
      <c r="P292" s="835">
        <v>0</v>
      </c>
      <c r="Q292" s="837"/>
      <c r="R292" s="832">
        <v>2</v>
      </c>
      <c r="S292" s="837">
        <v>1</v>
      </c>
      <c r="T292" s="836">
        <v>1</v>
      </c>
      <c r="U292" s="838">
        <v>1</v>
      </c>
    </row>
    <row r="293" spans="1:21" ht="14.4" customHeight="1" x14ac:dyDescent="0.3">
      <c r="A293" s="831">
        <v>12</v>
      </c>
      <c r="B293" s="832" t="s">
        <v>1362</v>
      </c>
      <c r="C293" s="832" t="s">
        <v>1368</v>
      </c>
      <c r="D293" s="833" t="s">
        <v>2953</v>
      </c>
      <c r="E293" s="834" t="s">
        <v>1379</v>
      </c>
      <c r="F293" s="832" t="s">
        <v>1363</v>
      </c>
      <c r="G293" s="832" t="s">
        <v>1693</v>
      </c>
      <c r="H293" s="832" t="s">
        <v>578</v>
      </c>
      <c r="I293" s="832" t="s">
        <v>1860</v>
      </c>
      <c r="J293" s="832" t="s">
        <v>1695</v>
      </c>
      <c r="K293" s="832" t="s">
        <v>1861</v>
      </c>
      <c r="L293" s="835">
        <v>0</v>
      </c>
      <c r="M293" s="835">
        <v>0</v>
      </c>
      <c r="N293" s="832">
        <v>1</v>
      </c>
      <c r="O293" s="836">
        <v>1</v>
      </c>
      <c r="P293" s="835"/>
      <c r="Q293" s="837"/>
      <c r="R293" s="832"/>
      <c r="S293" s="837">
        <v>0</v>
      </c>
      <c r="T293" s="836"/>
      <c r="U293" s="838">
        <v>0</v>
      </c>
    </row>
    <row r="294" spans="1:21" ht="14.4" customHeight="1" x14ac:dyDescent="0.3">
      <c r="A294" s="831">
        <v>12</v>
      </c>
      <c r="B294" s="832" t="s">
        <v>1362</v>
      </c>
      <c r="C294" s="832" t="s">
        <v>1368</v>
      </c>
      <c r="D294" s="833" t="s">
        <v>2953</v>
      </c>
      <c r="E294" s="834" t="s">
        <v>1379</v>
      </c>
      <c r="F294" s="832" t="s">
        <v>1363</v>
      </c>
      <c r="G294" s="832" t="s">
        <v>1701</v>
      </c>
      <c r="H294" s="832" t="s">
        <v>578</v>
      </c>
      <c r="I294" s="832" t="s">
        <v>1862</v>
      </c>
      <c r="J294" s="832" t="s">
        <v>1703</v>
      </c>
      <c r="K294" s="832" t="s">
        <v>1863</v>
      </c>
      <c r="L294" s="835">
        <v>1674.38</v>
      </c>
      <c r="M294" s="835">
        <v>1674.38</v>
      </c>
      <c r="N294" s="832">
        <v>1</v>
      </c>
      <c r="O294" s="836">
        <v>1</v>
      </c>
      <c r="P294" s="835">
        <v>1674.38</v>
      </c>
      <c r="Q294" s="837">
        <v>1</v>
      </c>
      <c r="R294" s="832">
        <v>1</v>
      </c>
      <c r="S294" s="837">
        <v>1</v>
      </c>
      <c r="T294" s="836">
        <v>1</v>
      </c>
      <c r="U294" s="838">
        <v>1</v>
      </c>
    </row>
    <row r="295" spans="1:21" ht="14.4" customHeight="1" x14ac:dyDescent="0.3">
      <c r="A295" s="831">
        <v>12</v>
      </c>
      <c r="B295" s="832" t="s">
        <v>1362</v>
      </c>
      <c r="C295" s="832" t="s">
        <v>1368</v>
      </c>
      <c r="D295" s="833" t="s">
        <v>2953</v>
      </c>
      <c r="E295" s="834" t="s">
        <v>1379</v>
      </c>
      <c r="F295" s="832" t="s">
        <v>1363</v>
      </c>
      <c r="G295" s="832" t="s">
        <v>1701</v>
      </c>
      <c r="H295" s="832" t="s">
        <v>578</v>
      </c>
      <c r="I295" s="832" t="s">
        <v>1864</v>
      </c>
      <c r="J295" s="832" t="s">
        <v>1703</v>
      </c>
      <c r="K295" s="832" t="s">
        <v>1865</v>
      </c>
      <c r="L295" s="835">
        <v>3024.8</v>
      </c>
      <c r="M295" s="835">
        <v>3024.8</v>
      </c>
      <c r="N295" s="832">
        <v>1</v>
      </c>
      <c r="O295" s="836">
        <v>1</v>
      </c>
      <c r="P295" s="835">
        <v>3024.8</v>
      </c>
      <c r="Q295" s="837">
        <v>1</v>
      </c>
      <c r="R295" s="832">
        <v>1</v>
      </c>
      <c r="S295" s="837">
        <v>1</v>
      </c>
      <c r="T295" s="836">
        <v>1</v>
      </c>
      <c r="U295" s="838">
        <v>1</v>
      </c>
    </row>
    <row r="296" spans="1:21" ht="14.4" customHeight="1" x14ac:dyDescent="0.3">
      <c r="A296" s="831">
        <v>12</v>
      </c>
      <c r="B296" s="832" t="s">
        <v>1362</v>
      </c>
      <c r="C296" s="832" t="s">
        <v>1368</v>
      </c>
      <c r="D296" s="833" t="s">
        <v>2953</v>
      </c>
      <c r="E296" s="834" t="s">
        <v>1379</v>
      </c>
      <c r="F296" s="832" t="s">
        <v>1363</v>
      </c>
      <c r="G296" s="832" t="s">
        <v>1701</v>
      </c>
      <c r="H296" s="832" t="s">
        <v>578</v>
      </c>
      <c r="I296" s="832" t="s">
        <v>1866</v>
      </c>
      <c r="J296" s="832" t="s">
        <v>1703</v>
      </c>
      <c r="K296" s="832" t="s">
        <v>1867</v>
      </c>
      <c r="L296" s="835">
        <v>1512.39</v>
      </c>
      <c r="M296" s="835">
        <v>1512.39</v>
      </c>
      <c r="N296" s="832">
        <v>1</v>
      </c>
      <c r="O296" s="836">
        <v>1</v>
      </c>
      <c r="P296" s="835">
        <v>1512.39</v>
      </c>
      <c r="Q296" s="837">
        <v>1</v>
      </c>
      <c r="R296" s="832">
        <v>1</v>
      </c>
      <c r="S296" s="837">
        <v>1</v>
      </c>
      <c r="T296" s="836">
        <v>1</v>
      </c>
      <c r="U296" s="838">
        <v>1</v>
      </c>
    </row>
    <row r="297" spans="1:21" ht="14.4" customHeight="1" x14ac:dyDescent="0.3">
      <c r="A297" s="831">
        <v>12</v>
      </c>
      <c r="B297" s="832" t="s">
        <v>1362</v>
      </c>
      <c r="C297" s="832" t="s">
        <v>1368</v>
      </c>
      <c r="D297" s="833" t="s">
        <v>2953</v>
      </c>
      <c r="E297" s="834" t="s">
        <v>1379</v>
      </c>
      <c r="F297" s="832" t="s">
        <v>1363</v>
      </c>
      <c r="G297" s="832" t="s">
        <v>1412</v>
      </c>
      <c r="H297" s="832" t="s">
        <v>622</v>
      </c>
      <c r="I297" s="832" t="s">
        <v>1218</v>
      </c>
      <c r="J297" s="832" t="s">
        <v>950</v>
      </c>
      <c r="K297" s="832" t="s">
        <v>1219</v>
      </c>
      <c r="L297" s="835">
        <v>225.06</v>
      </c>
      <c r="M297" s="835">
        <v>225.06</v>
      </c>
      <c r="N297" s="832">
        <v>1</v>
      </c>
      <c r="O297" s="836">
        <v>1</v>
      </c>
      <c r="P297" s="835"/>
      <c r="Q297" s="837">
        <v>0</v>
      </c>
      <c r="R297" s="832"/>
      <c r="S297" s="837">
        <v>0</v>
      </c>
      <c r="T297" s="836"/>
      <c r="U297" s="838">
        <v>0</v>
      </c>
    </row>
    <row r="298" spans="1:21" ht="14.4" customHeight="1" x14ac:dyDescent="0.3">
      <c r="A298" s="831">
        <v>12</v>
      </c>
      <c r="B298" s="832" t="s">
        <v>1362</v>
      </c>
      <c r="C298" s="832" t="s">
        <v>1368</v>
      </c>
      <c r="D298" s="833" t="s">
        <v>2953</v>
      </c>
      <c r="E298" s="834" t="s">
        <v>1379</v>
      </c>
      <c r="F298" s="832" t="s">
        <v>1363</v>
      </c>
      <c r="G298" s="832" t="s">
        <v>1412</v>
      </c>
      <c r="H298" s="832" t="s">
        <v>578</v>
      </c>
      <c r="I298" s="832" t="s">
        <v>1415</v>
      </c>
      <c r="J298" s="832" t="s">
        <v>950</v>
      </c>
      <c r="K298" s="832" t="s">
        <v>1414</v>
      </c>
      <c r="L298" s="835">
        <v>154.36000000000001</v>
      </c>
      <c r="M298" s="835">
        <v>308.72000000000003</v>
      </c>
      <c r="N298" s="832">
        <v>2</v>
      </c>
      <c r="O298" s="836">
        <v>1</v>
      </c>
      <c r="P298" s="835">
        <v>308.72000000000003</v>
      </c>
      <c r="Q298" s="837">
        <v>1</v>
      </c>
      <c r="R298" s="832">
        <v>2</v>
      </c>
      <c r="S298" s="837">
        <v>1</v>
      </c>
      <c r="T298" s="836">
        <v>1</v>
      </c>
      <c r="U298" s="838">
        <v>1</v>
      </c>
    </row>
    <row r="299" spans="1:21" ht="14.4" customHeight="1" x14ac:dyDescent="0.3">
      <c r="A299" s="831">
        <v>12</v>
      </c>
      <c r="B299" s="832" t="s">
        <v>1362</v>
      </c>
      <c r="C299" s="832" t="s">
        <v>1368</v>
      </c>
      <c r="D299" s="833" t="s">
        <v>2953</v>
      </c>
      <c r="E299" s="834" t="s">
        <v>1379</v>
      </c>
      <c r="F299" s="832" t="s">
        <v>1365</v>
      </c>
      <c r="G299" s="832" t="s">
        <v>1416</v>
      </c>
      <c r="H299" s="832" t="s">
        <v>578</v>
      </c>
      <c r="I299" s="832" t="s">
        <v>1705</v>
      </c>
      <c r="J299" s="832" t="s">
        <v>1706</v>
      </c>
      <c r="K299" s="832" t="s">
        <v>1707</v>
      </c>
      <c r="L299" s="835">
        <v>162.71</v>
      </c>
      <c r="M299" s="835">
        <v>1138.97</v>
      </c>
      <c r="N299" s="832">
        <v>7</v>
      </c>
      <c r="O299" s="836">
        <v>1</v>
      </c>
      <c r="P299" s="835">
        <v>1138.97</v>
      </c>
      <c r="Q299" s="837">
        <v>1</v>
      </c>
      <c r="R299" s="832">
        <v>7</v>
      </c>
      <c r="S299" s="837">
        <v>1</v>
      </c>
      <c r="T299" s="836">
        <v>1</v>
      </c>
      <c r="U299" s="838">
        <v>1</v>
      </c>
    </row>
    <row r="300" spans="1:21" ht="14.4" customHeight="1" x14ac:dyDescent="0.3">
      <c r="A300" s="831">
        <v>12</v>
      </c>
      <c r="B300" s="832" t="s">
        <v>1362</v>
      </c>
      <c r="C300" s="832" t="s">
        <v>1368</v>
      </c>
      <c r="D300" s="833" t="s">
        <v>2953</v>
      </c>
      <c r="E300" s="834" t="s">
        <v>1379</v>
      </c>
      <c r="F300" s="832" t="s">
        <v>1365</v>
      </c>
      <c r="G300" s="832" t="s">
        <v>1416</v>
      </c>
      <c r="H300" s="832" t="s">
        <v>578</v>
      </c>
      <c r="I300" s="832" t="s">
        <v>1868</v>
      </c>
      <c r="J300" s="832" t="s">
        <v>1706</v>
      </c>
      <c r="K300" s="832" t="s">
        <v>1869</v>
      </c>
      <c r="L300" s="835">
        <v>203.39</v>
      </c>
      <c r="M300" s="835">
        <v>1627.12</v>
      </c>
      <c r="N300" s="832">
        <v>8</v>
      </c>
      <c r="O300" s="836">
        <v>1</v>
      </c>
      <c r="P300" s="835"/>
      <c r="Q300" s="837">
        <v>0</v>
      </c>
      <c r="R300" s="832"/>
      <c r="S300" s="837">
        <v>0</v>
      </c>
      <c r="T300" s="836"/>
      <c r="U300" s="838">
        <v>0</v>
      </c>
    </row>
    <row r="301" spans="1:21" ht="14.4" customHeight="1" x14ac:dyDescent="0.3">
      <c r="A301" s="831">
        <v>12</v>
      </c>
      <c r="B301" s="832" t="s">
        <v>1362</v>
      </c>
      <c r="C301" s="832" t="s">
        <v>1368</v>
      </c>
      <c r="D301" s="833" t="s">
        <v>2953</v>
      </c>
      <c r="E301" s="834" t="s">
        <v>1380</v>
      </c>
      <c r="F301" s="832" t="s">
        <v>1363</v>
      </c>
      <c r="G301" s="832" t="s">
        <v>1870</v>
      </c>
      <c r="H301" s="832" t="s">
        <v>578</v>
      </c>
      <c r="I301" s="832" t="s">
        <v>1871</v>
      </c>
      <c r="J301" s="832" t="s">
        <v>1872</v>
      </c>
      <c r="K301" s="832" t="s">
        <v>1873</v>
      </c>
      <c r="L301" s="835">
        <v>263.26</v>
      </c>
      <c r="M301" s="835">
        <v>263.26</v>
      </c>
      <c r="N301" s="832">
        <v>1</v>
      </c>
      <c r="O301" s="836">
        <v>1</v>
      </c>
      <c r="P301" s="835">
        <v>263.26</v>
      </c>
      <c r="Q301" s="837">
        <v>1</v>
      </c>
      <c r="R301" s="832">
        <v>1</v>
      </c>
      <c r="S301" s="837">
        <v>1</v>
      </c>
      <c r="T301" s="836">
        <v>1</v>
      </c>
      <c r="U301" s="838">
        <v>1</v>
      </c>
    </row>
    <row r="302" spans="1:21" ht="14.4" customHeight="1" x14ac:dyDescent="0.3">
      <c r="A302" s="831">
        <v>12</v>
      </c>
      <c r="B302" s="832" t="s">
        <v>1362</v>
      </c>
      <c r="C302" s="832" t="s">
        <v>1368</v>
      </c>
      <c r="D302" s="833" t="s">
        <v>2953</v>
      </c>
      <c r="E302" s="834" t="s">
        <v>1380</v>
      </c>
      <c r="F302" s="832" t="s">
        <v>1363</v>
      </c>
      <c r="G302" s="832" t="s">
        <v>1874</v>
      </c>
      <c r="H302" s="832" t="s">
        <v>578</v>
      </c>
      <c r="I302" s="832" t="s">
        <v>1875</v>
      </c>
      <c r="J302" s="832" t="s">
        <v>1876</v>
      </c>
      <c r="K302" s="832" t="s">
        <v>1877</v>
      </c>
      <c r="L302" s="835">
        <v>61.58</v>
      </c>
      <c r="M302" s="835">
        <v>61.58</v>
      </c>
      <c r="N302" s="832">
        <v>1</v>
      </c>
      <c r="O302" s="836">
        <v>1</v>
      </c>
      <c r="P302" s="835">
        <v>61.58</v>
      </c>
      <c r="Q302" s="837">
        <v>1</v>
      </c>
      <c r="R302" s="832">
        <v>1</v>
      </c>
      <c r="S302" s="837">
        <v>1</v>
      </c>
      <c r="T302" s="836">
        <v>1</v>
      </c>
      <c r="U302" s="838">
        <v>1</v>
      </c>
    </row>
    <row r="303" spans="1:21" ht="14.4" customHeight="1" x14ac:dyDescent="0.3">
      <c r="A303" s="831">
        <v>12</v>
      </c>
      <c r="B303" s="832" t="s">
        <v>1362</v>
      </c>
      <c r="C303" s="832" t="s">
        <v>1368</v>
      </c>
      <c r="D303" s="833" t="s">
        <v>2953</v>
      </c>
      <c r="E303" s="834" t="s">
        <v>1380</v>
      </c>
      <c r="F303" s="832" t="s">
        <v>1363</v>
      </c>
      <c r="G303" s="832" t="s">
        <v>1878</v>
      </c>
      <c r="H303" s="832" t="s">
        <v>578</v>
      </c>
      <c r="I303" s="832" t="s">
        <v>1879</v>
      </c>
      <c r="J303" s="832" t="s">
        <v>1344</v>
      </c>
      <c r="K303" s="832" t="s">
        <v>1880</v>
      </c>
      <c r="L303" s="835">
        <v>392.41</v>
      </c>
      <c r="M303" s="835">
        <v>392.41</v>
      </c>
      <c r="N303" s="832">
        <v>1</v>
      </c>
      <c r="O303" s="836">
        <v>0.5</v>
      </c>
      <c r="P303" s="835">
        <v>392.41</v>
      </c>
      <c r="Q303" s="837">
        <v>1</v>
      </c>
      <c r="R303" s="832">
        <v>1</v>
      </c>
      <c r="S303" s="837">
        <v>1</v>
      </c>
      <c r="T303" s="836">
        <v>0.5</v>
      </c>
      <c r="U303" s="838">
        <v>1</v>
      </c>
    </row>
    <row r="304" spans="1:21" ht="14.4" customHeight="1" x14ac:dyDescent="0.3">
      <c r="A304" s="831">
        <v>12</v>
      </c>
      <c r="B304" s="832" t="s">
        <v>1362</v>
      </c>
      <c r="C304" s="832" t="s">
        <v>1368</v>
      </c>
      <c r="D304" s="833" t="s">
        <v>2953</v>
      </c>
      <c r="E304" s="834" t="s">
        <v>1380</v>
      </c>
      <c r="F304" s="832" t="s">
        <v>1363</v>
      </c>
      <c r="G304" s="832" t="s">
        <v>1881</v>
      </c>
      <c r="H304" s="832" t="s">
        <v>622</v>
      </c>
      <c r="I304" s="832" t="s">
        <v>1882</v>
      </c>
      <c r="J304" s="832" t="s">
        <v>1883</v>
      </c>
      <c r="K304" s="832" t="s">
        <v>1884</v>
      </c>
      <c r="L304" s="835">
        <v>103.8</v>
      </c>
      <c r="M304" s="835">
        <v>830.4</v>
      </c>
      <c r="N304" s="832">
        <v>8</v>
      </c>
      <c r="O304" s="836">
        <v>1.5</v>
      </c>
      <c r="P304" s="835">
        <v>830.4</v>
      </c>
      <c r="Q304" s="837">
        <v>1</v>
      </c>
      <c r="R304" s="832">
        <v>8</v>
      </c>
      <c r="S304" s="837">
        <v>1</v>
      </c>
      <c r="T304" s="836">
        <v>1.5</v>
      </c>
      <c r="U304" s="838">
        <v>1</v>
      </c>
    </row>
    <row r="305" spans="1:21" ht="14.4" customHeight="1" x14ac:dyDescent="0.3">
      <c r="A305" s="831">
        <v>12</v>
      </c>
      <c r="B305" s="832" t="s">
        <v>1362</v>
      </c>
      <c r="C305" s="832" t="s">
        <v>1368</v>
      </c>
      <c r="D305" s="833" t="s">
        <v>2953</v>
      </c>
      <c r="E305" s="834" t="s">
        <v>1380</v>
      </c>
      <c r="F305" s="832" t="s">
        <v>1363</v>
      </c>
      <c r="G305" s="832" t="s">
        <v>1885</v>
      </c>
      <c r="H305" s="832" t="s">
        <v>578</v>
      </c>
      <c r="I305" s="832" t="s">
        <v>1886</v>
      </c>
      <c r="J305" s="832" t="s">
        <v>785</v>
      </c>
      <c r="K305" s="832" t="s">
        <v>786</v>
      </c>
      <c r="L305" s="835">
        <v>0</v>
      </c>
      <c r="M305" s="835">
        <v>0</v>
      </c>
      <c r="N305" s="832">
        <v>3</v>
      </c>
      <c r="O305" s="836">
        <v>1</v>
      </c>
      <c r="P305" s="835">
        <v>0</v>
      </c>
      <c r="Q305" s="837"/>
      <c r="R305" s="832">
        <v>3</v>
      </c>
      <c r="S305" s="837">
        <v>1</v>
      </c>
      <c r="T305" s="836">
        <v>1</v>
      </c>
      <c r="U305" s="838">
        <v>1</v>
      </c>
    </row>
    <row r="306" spans="1:21" ht="14.4" customHeight="1" x14ac:dyDescent="0.3">
      <c r="A306" s="831">
        <v>12</v>
      </c>
      <c r="B306" s="832" t="s">
        <v>1362</v>
      </c>
      <c r="C306" s="832" t="s">
        <v>1368</v>
      </c>
      <c r="D306" s="833" t="s">
        <v>2953</v>
      </c>
      <c r="E306" s="834" t="s">
        <v>1380</v>
      </c>
      <c r="F306" s="832" t="s">
        <v>1363</v>
      </c>
      <c r="G306" s="832" t="s">
        <v>1437</v>
      </c>
      <c r="H306" s="832" t="s">
        <v>622</v>
      </c>
      <c r="I306" s="832" t="s">
        <v>1231</v>
      </c>
      <c r="J306" s="832" t="s">
        <v>1229</v>
      </c>
      <c r="K306" s="832" t="s">
        <v>1232</v>
      </c>
      <c r="L306" s="835">
        <v>170.52</v>
      </c>
      <c r="M306" s="835">
        <v>511.56000000000006</v>
      </c>
      <c r="N306" s="832">
        <v>3</v>
      </c>
      <c r="O306" s="836">
        <v>2.5</v>
      </c>
      <c r="P306" s="835">
        <v>511.56000000000006</v>
      </c>
      <c r="Q306" s="837">
        <v>1</v>
      </c>
      <c r="R306" s="832">
        <v>3</v>
      </c>
      <c r="S306" s="837">
        <v>1</v>
      </c>
      <c r="T306" s="836">
        <v>2.5</v>
      </c>
      <c r="U306" s="838">
        <v>1</v>
      </c>
    </row>
    <row r="307" spans="1:21" ht="14.4" customHeight="1" x14ac:dyDescent="0.3">
      <c r="A307" s="831">
        <v>12</v>
      </c>
      <c r="B307" s="832" t="s">
        <v>1362</v>
      </c>
      <c r="C307" s="832" t="s">
        <v>1368</v>
      </c>
      <c r="D307" s="833" t="s">
        <v>2953</v>
      </c>
      <c r="E307" s="834" t="s">
        <v>1380</v>
      </c>
      <c r="F307" s="832" t="s">
        <v>1363</v>
      </c>
      <c r="G307" s="832" t="s">
        <v>1887</v>
      </c>
      <c r="H307" s="832" t="s">
        <v>622</v>
      </c>
      <c r="I307" s="832" t="s">
        <v>1888</v>
      </c>
      <c r="J307" s="832" t="s">
        <v>902</v>
      </c>
      <c r="K307" s="832" t="s">
        <v>1889</v>
      </c>
      <c r="L307" s="835">
        <v>176.32</v>
      </c>
      <c r="M307" s="835">
        <v>176.32</v>
      </c>
      <c r="N307" s="832">
        <v>1</v>
      </c>
      <c r="O307" s="836">
        <v>1</v>
      </c>
      <c r="P307" s="835">
        <v>176.32</v>
      </c>
      <c r="Q307" s="837">
        <v>1</v>
      </c>
      <c r="R307" s="832">
        <v>1</v>
      </c>
      <c r="S307" s="837">
        <v>1</v>
      </c>
      <c r="T307" s="836">
        <v>1</v>
      </c>
      <c r="U307" s="838">
        <v>1</v>
      </c>
    </row>
    <row r="308" spans="1:21" ht="14.4" customHeight="1" x14ac:dyDescent="0.3">
      <c r="A308" s="831">
        <v>12</v>
      </c>
      <c r="B308" s="832" t="s">
        <v>1362</v>
      </c>
      <c r="C308" s="832" t="s">
        <v>1368</v>
      </c>
      <c r="D308" s="833" t="s">
        <v>2953</v>
      </c>
      <c r="E308" s="834" t="s">
        <v>1380</v>
      </c>
      <c r="F308" s="832" t="s">
        <v>1363</v>
      </c>
      <c r="G308" s="832" t="s">
        <v>1529</v>
      </c>
      <c r="H308" s="832" t="s">
        <v>578</v>
      </c>
      <c r="I308" s="832" t="s">
        <v>1530</v>
      </c>
      <c r="J308" s="832" t="s">
        <v>1531</v>
      </c>
      <c r="K308" s="832" t="s">
        <v>1232</v>
      </c>
      <c r="L308" s="835">
        <v>78.33</v>
      </c>
      <c r="M308" s="835">
        <v>861.63</v>
      </c>
      <c r="N308" s="832">
        <v>11</v>
      </c>
      <c r="O308" s="836">
        <v>4</v>
      </c>
      <c r="P308" s="835">
        <v>704.97</v>
      </c>
      <c r="Q308" s="837">
        <v>0.81818181818181823</v>
      </c>
      <c r="R308" s="832">
        <v>9</v>
      </c>
      <c r="S308" s="837">
        <v>0.81818181818181823</v>
      </c>
      <c r="T308" s="836">
        <v>3</v>
      </c>
      <c r="U308" s="838">
        <v>0.75</v>
      </c>
    </row>
    <row r="309" spans="1:21" ht="14.4" customHeight="1" x14ac:dyDescent="0.3">
      <c r="A309" s="831">
        <v>12</v>
      </c>
      <c r="B309" s="832" t="s">
        <v>1362</v>
      </c>
      <c r="C309" s="832" t="s">
        <v>1368</v>
      </c>
      <c r="D309" s="833" t="s">
        <v>2953</v>
      </c>
      <c r="E309" s="834" t="s">
        <v>1380</v>
      </c>
      <c r="F309" s="832" t="s">
        <v>1363</v>
      </c>
      <c r="G309" s="832" t="s">
        <v>1890</v>
      </c>
      <c r="H309" s="832" t="s">
        <v>578</v>
      </c>
      <c r="I309" s="832" t="s">
        <v>1891</v>
      </c>
      <c r="J309" s="832" t="s">
        <v>1892</v>
      </c>
      <c r="K309" s="832" t="s">
        <v>1893</v>
      </c>
      <c r="L309" s="835">
        <v>88.16</v>
      </c>
      <c r="M309" s="835">
        <v>88.16</v>
      </c>
      <c r="N309" s="832">
        <v>1</v>
      </c>
      <c r="O309" s="836">
        <v>1</v>
      </c>
      <c r="P309" s="835">
        <v>88.16</v>
      </c>
      <c r="Q309" s="837">
        <v>1</v>
      </c>
      <c r="R309" s="832">
        <v>1</v>
      </c>
      <c r="S309" s="837">
        <v>1</v>
      </c>
      <c r="T309" s="836">
        <v>1</v>
      </c>
      <c r="U309" s="838">
        <v>1</v>
      </c>
    </row>
    <row r="310" spans="1:21" ht="14.4" customHeight="1" x14ac:dyDescent="0.3">
      <c r="A310" s="831">
        <v>12</v>
      </c>
      <c r="B310" s="832" t="s">
        <v>1362</v>
      </c>
      <c r="C310" s="832" t="s">
        <v>1368</v>
      </c>
      <c r="D310" s="833" t="s">
        <v>2953</v>
      </c>
      <c r="E310" s="834" t="s">
        <v>1380</v>
      </c>
      <c r="F310" s="832" t="s">
        <v>1363</v>
      </c>
      <c r="G310" s="832" t="s">
        <v>1607</v>
      </c>
      <c r="H310" s="832" t="s">
        <v>578</v>
      </c>
      <c r="I310" s="832" t="s">
        <v>1608</v>
      </c>
      <c r="J310" s="832" t="s">
        <v>672</v>
      </c>
      <c r="K310" s="832" t="s">
        <v>1609</v>
      </c>
      <c r="L310" s="835">
        <v>182.22</v>
      </c>
      <c r="M310" s="835">
        <v>364.44</v>
      </c>
      <c r="N310" s="832">
        <v>2</v>
      </c>
      <c r="O310" s="836">
        <v>2</v>
      </c>
      <c r="P310" s="835"/>
      <c r="Q310" s="837">
        <v>0</v>
      </c>
      <c r="R310" s="832"/>
      <c r="S310" s="837">
        <v>0</v>
      </c>
      <c r="T310" s="836"/>
      <c r="U310" s="838">
        <v>0</v>
      </c>
    </row>
    <row r="311" spans="1:21" ht="14.4" customHeight="1" x14ac:dyDescent="0.3">
      <c r="A311" s="831">
        <v>12</v>
      </c>
      <c r="B311" s="832" t="s">
        <v>1362</v>
      </c>
      <c r="C311" s="832" t="s">
        <v>1368</v>
      </c>
      <c r="D311" s="833" t="s">
        <v>2953</v>
      </c>
      <c r="E311" s="834" t="s">
        <v>1380</v>
      </c>
      <c r="F311" s="832" t="s">
        <v>1363</v>
      </c>
      <c r="G311" s="832" t="s">
        <v>1894</v>
      </c>
      <c r="H311" s="832" t="s">
        <v>578</v>
      </c>
      <c r="I311" s="832" t="s">
        <v>1895</v>
      </c>
      <c r="J311" s="832" t="s">
        <v>1896</v>
      </c>
      <c r="K311" s="832" t="s">
        <v>1897</v>
      </c>
      <c r="L311" s="835">
        <v>93.49</v>
      </c>
      <c r="M311" s="835">
        <v>560.93999999999994</v>
      </c>
      <c r="N311" s="832">
        <v>6</v>
      </c>
      <c r="O311" s="836">
        <v>1</v>
      </c>
      <c r="P311" s="835">
        <v>560.93999999999994</v>
      </c>
      <c r="Q311" s="837">
        <v>1</v>
      </c>
      <c r="R311" s="832">
        <v>6</v>
      </c>
      <c r="S311" s="837">
        <v>1</v>
      </c>
      <c r="T311" s="836">
        <v>1</v>
      </c>
      <c r="U311" s="838">
        <v>1</v>
      </c>
    </row>
    <row r="312" spans="1:21" ht="14.4" customHeight="1" x14ac:dyDescent="0.3">
      <c r="A312" s="831">
        <v>12</v>
      </c>
      <c r="B312" s="832" t="s">
        <v>1362</v>
      </c>
      <c r="C312" s="832" t="s">
        <v>1368</v>
      </c>
      <c r="D312" s="833" t="s">
        <v>2953</v>
      </c>
      <c r="E312" s="834" t="s">
        <v>1380</v>
      </c>
      <c r="F312" s="832" t="s">
        <v>1363</v>
      </c>
      <c r="G312" s="832" t="s">
        <v>1894</v>
      </c>
      <c r="H312" s="832" t="s">
        <v>578</v>
      </c>
      <c r="I312" s="832" t="s">
        <v>1898</v>
      </c>
      <c r="J312" s="832" t="s">
        <v>1896</v>
      </c>
      <c r="K312" s="832" t="s">
        <v>1899</v>
      </c>
      <c r="L312" s="835">
        <v>46.75</v>
      </c>
      <c r="M312" s="835">
        <v>561</v>
      </c>
      <c r="N312" s="832">
        <v>12</v>
      </c>
      <c r="O312" s="836">
        <v>3</v>
      </c>
      <c r="P312" s="835">
        <v>561</v>
      </c>
      <c r="Q312" s="837">
        <v>1</v>
      </c>
      <c r="R312" s="832">
        <v>12</v>
      </c>
      <c r="S312" s="837">
        <v>1</v>
      </c>
      <c r="T312" s="836">
        <v>3</v>
      </c>
      <c r="U312" s="838">
        <v>1</v>
      </c>
    </row>
    <row r="313" spans="1:21" ht="14.4" customHeight="1" x14ac:dyDescent="0.3">
      <c r="A313" s="831">
        <v>12</v>
      </c>
      <c r="B313" s="832" t="s">
        <v>1362</v>
      </c>
      <c r="C313" s="832" t="s">
        <v>1368</v>
      </c>
      <c r="D313" s="833" t="s">
        <v>2953</v>
      </c>
      <c r="E313" s="834" t="s">
        <v>1380</v>
      </c>
      <c r="F313" s="832" t="s">
        <v>1363</v>
      </c>
      <c r="G313" s="832" t="s">
        <v>1900</v>
      </c>
      <c r="H313" s="832" t="s">
        <v>578</v>
      </c>
      <c r="I313" s="832" t="s">
        <v>1901</v>
      </c>
      <c r="J313" s="832" t="s">
        <v>1309</v>
      </c>
      <c r="K313" s="832" t="s">
        <v>1889</v>
      </c>
      <c r="L313" s="835">
        <v>395.98</v>
      </c>
      <c r="M313" s="835">
        <v>395.98</v>
      </c>
      <c r="N313" s="832">
        <v>1</v>
      </c>
      <c r="O313" s="836">
        <v>1</v>
      </c>
      <c r="P313" s="835">
        <v>395.98</v>
      </c>
      <c r="Q313" s="837">
        <v>1</v>
      </c>
      <c r="R313" s="832">
        <v>1</v>
      </c>
      <c r="S313" s="837">
        <v>1</v>
      </c>
      <c r="T313" s="836">
        <v>1</v>
      </c>
      <c r="U313" s="838">
        <v>1</v>
      </c>
    </row>
    <row r="314" spans="1:21" ht="14.4" customHeight="1" x14ac:dyDescent="0.3">
      <c r="A314" s="831">
        <v>12</v>
      </c>
      <c r="B314" s="832" t="s">
        <v>1362</v>
      </c>
      <c r="C314" s="832" t="s">
        <v>1368</v>
      </c>
      <c r="D314" s="833" t="s">
        <v>2953</v>
      </c>
      <c r="E314" s="834" t="s">
        <v>1380</v>
      </c>
      <c r="F314" s="832" t="s">
        <v>1363</v>
      </c>
      <c r="G314" s="832" t="s">
        <v>1902</v>
      </c>
      <c r="H314" s="832" t="s">
        <v>578</v>
      </c>
      <c r="I314" s="832" t="s">
        <v>1903</v>
      </c>
      <c r="J314" s="832" t="s">
        <v>1904</v>
      </c>
      <c r="K314" s="832" t="s">
        <v>1905</v>
      </c>
      <c r="L314" s="835">
        <v>93.98</v>
      </c>
      <c r="M314" s="835">
        <v>187.96</v>
      </c>
      <c r="N314" s="832">
        <v>2</v>
      </c>
      <c r="O314" s="836">
        <v>2</v>
      </c>
      <c r="P314" s="835">
        <v>187.96</v>
      </c>
      <c r="Q314" s="837">
        <v>1</v>
      </c>
      <c r="R314" s="832">
        <v>2</v>
      </c>
      <c r="S314" s="837">
        <v>1</v>
      </c>
      <c r="T314" s="836">
        <v>2</v>
      </c>
      <c r="U314" s="838">
        <v>1</v>
      </c>
    </row>
    <row r="315" spans="1:21" ht="14.4" customHeight="1" x14ac:dyDescent="0.3">
      <c r="A315" s="831">
        <v>12</v>
      </c>
      <c r="B315" s="832" t="s">
        <v>1362</v>
      </c>
      <c r="C315" s="832" t="s">
        <v>1368</v>
      </c>
      <c r="D315" s="833" t="s">
        <v>2953</v>
      </c>
      <c r="E315" s="834" t="s">
        <v>1380</v>
      </c>
      <c r="F315" s="832" t="s">
        <v>1363</v>
      </c>
      <c r="G315" s="832" t="s">
        <v>1906</v>
      </c>
      <c r="H315" s="832" t="s">
        <v>578</v>
      </c>
      <c r="I315" s="832" t="s">
        <v>1907</v>
      </c>
      <c r="J315" s="832" t="s">
        <v>1908</v>
      </c>
      <c r="K315" s="832" t="s">
        <v>1909</v>
      </c>
      <c r="L315" s="835">
        <v>121.07</v>
      </c>
      <c r="M315" s="835">
        <v>242.14</v>
      </c>
      <c r="N315" s="832">
        <v>2</v>
      </c>
      <c r="O315" s="836">
        <v>1</v>
      </c>
      <c r="P315" s="835">
        <v>242.14</v>
      </c>
      <c r="Q315" s="837">
        <v>1</v>
      </c>
      <c r="R315" s="832">
        <v>2</v>
      </c>
      <c r="S315" s="837">
        <v>1</v>
      </c>
      <c r="T315" s="836">
        <v>1</v>
      </c>
      <c r="U315" s="838">
        <v>1</v>
      </c>
    </row>
    <row r="316" spans="1:21" ht="14.4" customHeight="1" x14ac:dyDescent="0.3">
      <c r="A316" s="831">
        <v>12</v>
      </c>
      <c r="B316" s="832" t="s">
        <v>1362</v>
      </c>
      <c r="C316" s="832" t="s">
        <v>1368</v>
      </c>
      <c r="D316" s="833" t="s">
        <v>2953</v>
      </c>
      <c r="E316" s="834" t="s">
        <v>1380</v>
      </c>
      <c r="F316" s="832" t="s">
        <v>1363</v>
      </c>
      <c r="G316" s="832" t="s">
        <v>1910</v>
      </c>
      <c r="H316" s="832" t="s">
        <v>578</v>
      </c>
      <c r="I316" s="832" t="s">
        <v>1911</v>
      </c>
      <c r="J316" s="832" t="s">
        <v>1912</v>
      </c>
      <c r="K316" s="832" t="s">
        <v>1913</v>
      </c>
      <c r="L316" s="835">
        <v>0</v>
      </c>
      <c r="M316" s="835">
        <v>0</v>
      </c>
      <c r="N316" s="832">
        <v>1</v>
      </c>
      <c r="O316" s="836">
        <v>1</v>
      </c>
      <c r="P316" s="835"/>
      <c r="Q316" s="837"/>
      <c r="R316" s="832"/>
      <c r="S316" s="837">
        <v>0</v>
      </c>
      <c r="T316" s="836"/>
      <c r="U316" s="838">
        <v>0</v>
      </c>
    </row>
    <row r="317" spans="1:21" ht="14.4" customHeight="1" x14ac:dyDescent="0.3">
      <c r="A317" s="831">
        <v>12</v>
      </c>
      <c r="B317" s="832" t="s">
        <v>1362</v>
      </c>
      <c r="C317" s="832" t="s">
        <v>1368</v>
      </c>
      <c r="D317" s="833" t="s">
        <v>2953</v>
      </c>
      <c r="E317" s="834" t="s">
        <v>1380</v>
      </c>
      <c r="F317" s="832" t="s">
        <v>1363</v>
      </c>
      <c r="G317" s="832" t="s">
        <v>1612</v>
      </c>
      <c r="H317" s="832" t="s">
        <v>578</v>
      </c>
      <c r="I317" s="832" t="s">
        <v>1613</v>
      </c>
      <c r="J317" s="832" t="s">
        <v>798</v>
      </c>
      <c r="K317" s="832" t="s">
        <v>1614</v>
      </c>
      <c r="L317" s="835">
        <v>107.27</v>
      </c>
      <c r="M317" s="835">
        <v>321.81</v>
      </c>
      <c r="N317" s="832">
        <v>3</v>
      </c>
      <c r="O317" s="836">
        <v>1</v>
      </c>
      <c r="P317" s="835">
        <v>321.81</v>
      </c>
      <c r="Q317" s="837">
        <v>1</v>
      </c>
      <c r="R317" s="832">
        <v>3</v>
      </c>
      <c r="S317" s="837">
        <v>1</v>
      </c>
      <c r="T317" s="836">
        <v>1</v>
      </c>
      <c r="U317" s="838">
        <v>1</v>
      </c>
    </row>
    <row r="318" spans="1:21" ht="14.4" customHeight="1" x14ac:dyDescent="0.3">
      <c r="A318" s="831">
        <v>12</v>
      </c>
      <c r="B318" s="832" t="s">
        <v>1362</v>
      </c>
      <c r="C318" s="832" t="s">
        <v>1368</v>
      </c>
      <c r="D318" s="833" t="s">
        <v>2953</v>
      </c>
      <c r="E318" s="834" t="s">
        <v>1380</v>
      </c>
      <c r="F318" s="832" t="s">
        <v>1363</v>
      </c>
      <c r="G318" s="832" t="s">
        <v>1441</v>
      </c>
      <c r="H318" s="832" t="s">
        <v>578</v>
      </c>
      <c r="I318" s="832" t="s">
        <v>1442</v>
      </c>
      <c r="J318" s="832" t="s">
        <v>1443</v>
      </c>
      <c r="K318" s="832" t="s">
        <v>1444</v>
      </c>
      <c r="L318" s="835">
        <v>60.9</v>
      </c>
      <c r="M318" s="835">
        <v>60.9</v>
      </c>
      <c r="N318" s="832">
        <v>1</v>
      </c>
      <c r="O318" s="836">
        <v>1</v>
      </c>
      <c r="P318" s="835"/>
      <c r="Q318" s="837">
        <v>0</v>
      </c>
      <c r="R318" s="832"/>
      <c r="S318" s="837">
        <v>0</v>
      </c>
      <c r="T318" s="836"/>
      <c r="U318" s="838">
        <v>0</v>
      </c>
    </row>
    <row r="319" spans="1:21" ht="14.4" customHeight="1" x14ac:dyDescent="0.3">
      <c r="A319" s="831">
        <v>12</v>
      </c>
      <c r="B319" s="832" t="s">
        <v>1362</v>
      </c>
      <c r="C319" s="832" t="s">
        <v>1368</v>
      </c>
      <c r="D319" s="833" t="s">
        <v>2953</v>
      </c>
      <c r="E319" s="834" t="s">
        <v>1380</v>
      </c>
      <c r="F319" s="832" t="s">
        <v>1363</v>
      </c>
      <c r="G319" s="832" t="s">
        <v>1405</v>
      </c>
      <c r="H319" s="832" t="s">
        <v>578</v>
      </c>
      <c r="I319" s="832" t="s">
        <v>1406</v>
      </c>
      <c r="J319" s="832" t="s">
        <v>1407</v>
      </c>
      <c r="K319" s="832" t="s">
        <v>1408</v>
      </c>
      <c r="L319" s="835">
        <v>48.09</v>
      </c>
      <c r="M319" s="835">
        <v>48.09</v>
      </c>
      <c r="N319" s="832">
        <v>1</v>
      </c>
      <c r="O319" s="836">
        <v>1</v>
      </c>
      <c r="P319" s="835">
        <v>48.09</v>
      </c>
      <c r="Q319" s="837">
        <v>1</v>
      </c>
      <c r="R319" s="832">
        <v>1</v>
      </c>
      <c r="S319" s="837">
        <v>1</v>
      </c>
      <c r="T319" s="836">
        <v>1</v>
      </c>
      <c r="U319" s="838">
        <v>1</v>
      </c>
    </row>
    <row r="320" spans="1:21" ht="14.4" customHeight="1" x14ac:dyDescent="0.3">
      <c r="A320" s="831">
        <v>12</v>
      </c>
      <c r="B320" s="832" t="s">
        <v>1362</v>
      </c>
      <c r="C320" s="832" t="s">
        <v>1368</v>
      </c>
      <c r="D320" s="833" t="s">
        <v>2953</v>
      </c>
      <c r="E320" s="834" t="s">
        <v>1380</v>
      </c>
      <c r="F320" s="832" t="s">
        <v>1363</v>
      </c>
      <c r="G320" s="832" t="s">
        <v>1405</v>
      </c>
      <c r="H320" s="832" t="s">
        <v>578</v>
      </c>
      <c r="I320" s="832" t="s">
        <v>1914</v>
      </c>
      <c r="J320" s="832" t="s">
        <v>1915</v>
      </c>
      <c r="K320" s="832" t="s">
        <v>1916</v>
      </c>
      <c r="L320" s="835">
        <v>89.91</v>
      </c>
      <c r="M320" s="835">
        <v>179.82</v>
      </c>
      <c r="N320" s="832">
        <v>2</v>
      </c>
      <c r="O320" s="836">
        <v>1</v>
      </c>
      <c r="P320" s="835">
        <v>179.82</v>
      </c>
      <c r="Q320" s="837">
        <v>1</v>
      </c>
      <c r="R320" s="832">
        <v>2</v>
      </c>
      <c r="S320" s="837">
        <v>1</v>
      </c>
      <c r="T320" s="836">
        <v>1</v>
      </c>
      <c r="U320" s="838">
        <v>1</v>
      </c>
    </row>
    <row r="321" spans="1:21" ht="14.4" customHeight="1" x14ac:dyDescent="0.3">
      <c r="A321" s="831">
        <v>12</v>
      </c>
      <c r="B321" s="832" t="s">
        <v>1362</v>
      </c>
      <c r="C321" s="832" t="s">
        <v>1368</v>
      </c>
      <c r="D321" s="833" t="s">
        <v>2953</v>
      </c>
      <c r="E321" s="834" t="s">
        <v>1380</v>
      </c>
      <c r="F321" s="832" t="s">
        <v>1363</v>
      </c>
      <c r="G321" s="832" t="s">
        <v>1917</v>
      </c>
      <c r="H321" s="832" t="s">
        <v>578</v>
      </c>
      <c r="I321" s="832" t="s">
        <v>1918</v>
      </c>
      <c r="J321" s="832" t="s">
        <v>877</v>
      </c>
      <c r="K321" s="832" t="s">
        <v>1919</v>
      </c>
      <c r="L321" s="835">
        <v>0</v>
      </c>
      <c r="M321" s="835">
        <v>0</v>
      </c>
      <c r="N321" s="832">
        <v>1</v>
      </c>
      <c r="O321" s="836">
        <v>1</v>
      </c>
      <c r="P321" s="835">
        <v>0</v>
      </c>
      <c r="Q321" s="837"/>
      <c r="R321" s="832">
        <v>1</v>
      </c>
      <c r="S321" s="837">
        <v>1</v>
      </c>
      <c r="T321" s="836">
        <v>1</v>
      </c>
      <c r="U321" s="838">
        <v>1</v>
      </c>
    </row>
    <row r="322" spans="1:21" ht="14.4" customHeight="1" x14ac:dyDescent="0.3">
      <c r="A322" s="831">
        <v>12</v>
      </c>
      <c r="B322" s="832" t="s">
        <v>1362</v>
      </c>
      <c r="C322" s="832" t="s">
        <v>1368</v>
      </c>
      <c r="D322" s="833" t="s">
        <v>2953</v>
      </c>
      <c r="E322" s="834" t="s">
        <v>1380</v>
      </c>
      <c r="F322" s="832" t="s">
        <v>1363</v>
      </c>
      <c r="G322" s="832" t="s">
        <v>1478</v>
      </c>
      <c r="H322" s="832" t="s">
        <v>578</v>
      </c>
      <c r="I322" s="832" t="s">
        <v>1479</v>
      </c>
      <c r="J322" s="832" t="s">
        <v>1480</v>
      </c>
      <c r="K322" s="832" t="s">
        <v>1440</v>
      </c>
      <c r="L322" s="835">
        <v>98.75</v>
      </c>
      <c r="M322" s="835">
        <v>395</v>
      </c>
      <c r="N322" s="832">
        <v>4</v>
      </c>
      <c r="O322" s="836">
        <v>2</v>
      </c>
      <c r="P322" s="835">
        <v>395</v>
      </c>
      <c r="Q322" s="837">
        <v>1</v>
      </c>
      <c r="R322" s="832">
        <v>4</v>
      </c>
      <c r="S322" s="837">
        <v>1</v>
      </c>
      <c r="T322" s="836">
        <v>2</v>
      </c>
      <c r="U322" s="838">
        <v>1</v>
      </c>
    </row>
    <row r="323" spans="1:21" ht="14.4" customHeight="1" x14ac:dyDescent="0.3">
      <c r="A323" s="831">
        <v>12</v>
      </c>
      <c r="B323" s="832" t="s">
        <v>1362</v>
      </c>
      <c r="C323" s="832" t="s">
        <v>1368</v>
      </c>
      <c r="D323" s="833" t="s">
        <v>2953</v>
      </c>
      <c r="E323" s="834" t="s">
        <v>1380</v>
      </c>
      <c r="F323" s="832" t="s">
        <v>1363</v>
      </c>
      <c r="G323" s="832" t="s">
        <v>1478</v>
      </c>
      <c r="H323" s="832" t="s">
        <v>578</v>
      </c>
      <c r="I323" s="832" t="s">
        <v>1920</v>
      </c>
      <c r="J323" s="832" t="s">
        <v>1480</v>
      </c>
      <c r="K323" s="832" t="s">
        <v>1921</v>
      </c>
      <c r="L323" s="835">
        <v>77.599999999999994</v>
      </c>
      <c r="M323" s="835">
        <v>77.599999999999994</v>
      </c>
      <c r="N323" s="832">
        <v>1</v>
      </c>
      <c r="O323" s="836">
        <v>0.5</v>
      </c>
      <c r="P323" s="835">
        <v>77.599999999999994</v>
      </c>
      <c r="Q323" s="837">
        <v>1</v>
      </c>
      <c r="R323" s="832">
        <v>1</v>
      </c>
      <c r="S323" s="837">
        <v>1</v>
      </c>
      <c r="T323" s="836">
        <v>0.5</v>
      </c>
      <c r="U323" s="838">
        <v>1</v>
      </c>
    </row>
    <row r="324" spans="1:21" ht="14.4" customHeight="1" x14ac:dyDescent="0.3">
      <c r="A324" s="831">
        <v>12</v>
      </c>
      <c r="B324" s="832" t="s">
        <v>1362</v>
      </c>
      <c r="C324" s="832" t="s">
        <v>1368</v>
      </c>
      <c r="D324" s="833" t="s">
        <v>2953</v>
      </c>
      <c r="E324" s="834" t="s">
        <v>1380</v>
      </c>
      <c r="F324" s="832" t="s">
        <v>1363</v>
      </c>
      <c r="G324" s="832" t="s">
        <v>1922</v>
      </c>
      <c r="H324" s="832" t="s">
        <v>578</v>
      </c>
      <c r="I324" s="832" t="s">
        <v>1923</v>
      </c>
      <c r="J324" s="832" t="s">
        <v>863</v>
      </c>
      <c r="K324" s="832" t="s">
        <v>1924</v>
      </c>
      <c r="L324" s="835">
        <v>0</v>
      </c>
      <c r="M324" s="835">
        <v>0</v>
      </c>
      <c r="N324" s="832">
        <v>3</v>
      </c>
      <c r="O324" s="836">
        <v>1</v>
      </c>
      <c r="P324" s="835">
        <v>0</v>
      </c>
      <c r="Q324" s="837"/>
      <c r="R324" s="832">
        <v>3</v>
      </c>
      <c r="S324" s="837">
        <v>1</v>
      </c>
      <c r="T324" s="836">
        <v>1</v>
      </c>
      <c r="U324" s="838">
        <v>1</v>
      </c>
    </row>
    <row r="325" spans="1:21" ht="14.4" customHeight="1" x14ac:dyDescent="0.3">
      <c r="A325" s="831">
        <v>12</v>
      </c>
      <c r="B325" s="832" t="s">
        <v>1362</v>
      </c>
      <c r="C325" s="832" t="s">
        <v>1368</v>
      </c>
      <c r="D325" s="833" t="s">
        <v>2953</v>
      </c>
      <c r="E325" s="834" t="s">
        <v>1380</v>
      </c>
      <c r="F325" s="832" t="s">
        <v>1363</v>
      </c>
      <c r="G325" s="832" t="s">
        <v>1925</v>
      </c>
      <c r="H325" s="832" t="s">
        <v>578</v>
      </c>
      <c r="I325" s="832" t="s">
        <v>1926</v>
      </c>
      <c r="J325" s="832" t="s">
        <v>1927</v>
      </c>
      <c r="K325" s="832" t="s">
        <v>1928</v>
      </c>
      <c r="L325" s="835">
        <v>51.71</v>
      </c>
      <c r="M325" s="835">
        <v>51.71</v>
      </c>
      <c r="N325" s="832">
        <v>1</v>
      </c>
      <c r="O325" s="836">
        <v>1</v>
      </c>
      <c r="P325" s="835">
        <v>51.71</v>
      </c>
      <c r="Q325" s="837">
        <v>1</v>
      </c>
      <c r="R325" s="832">
        <v>1</v>
      </c>
      <c r="S325" s="837">
        <v>1</v>
      </c>
      <c r="T325" s="836">
        <v>1</v>
      </c>
      <c r="U325" s="838">
        <v>1</v>
      </c>
    </row>
    <row r="326" spans="1:21" ht="14.4" customHeight="1" x14ac:dyDescent="0.3">
      <c r="A326" s="831">
        <v>12</v>
      </c>
      <c r="B326" s="832" t="s">
        <v>1362</v>
      </c>
      <c r="C326" s="832" t="s">
        <v>1368</v>
      </c>
      <c r="D326" s="833" t="s">
        <v>2953</v>
      </c>
      <c r="E326" s="834" t="s">
        <v>1380</v>
      </c>
      <c r="F326" s="832" t="s">
        <v>1363</v>
      </c>
      <c r="G326" s="832" t="s">
        <v>1929</v>
      </c>
      <c r="H326" s="832" t="s">
        <v>578</v>
      </c>
      <c r="I326" s="832" t="s">
        <v>1930</v>
      </c>
      <c r="J326" s="832" t="s">
        <v>1931</v>
      </c>
      <c r="K326" s="832" t="s">
        <v>1932</v>
      </c>
      <c r="L326" s="835">
        <v>73.989999999999995</v>
      </c>
      <c r="M326" s="835">
        <v>73.989999999999995</v>
      </c>
      <c r="N326" s="832">
        <v>1</v>
      </c>
      <c r="O326" s="836">
        <v>1</v>
      </c>
      <c r="P326" s="835">
        <v>73.989999999999995</v>
      </c>
      <c r="Q326" s="837">
        <v>1</v>
      </c>
      <c r="R326" s="832">
        <v>1</v>
      </c>
      <c r="S326" s="837">
        <v>1</v>
      </c>
      <c r="T326" s="836">
        <v>1</v>
      </c>
      <c r="U326" s="838">
        <v>1</v>
      </c>
    </row>
    <row r="327" spans="1:21" ht="14.4" customHeight="1" x14ac:dyDescent="0.3">
      <c r="A327" s="831">
        <v>12</v>
      </c>
      <c r="B327" s="832" t="s">
        <v>1362</v>
      </c>
      <c r="C327" s="832" t="s">
        <v>1368</v>
      </c>
      <c r="D327" s="833" t="s">
        <v>2953</v>
      </c>
      <c r="E327" s="834" t="s">
        <v>1380</v>
      </c>
      <c r="F327" s="832" t="s">
        <v>1363</v>
      </c>
      <c r="G327" s="832" t="s">
        <v>1933</v>
      </c>
      <c r="H327" s="832" t="s">
        <v>578</v>
      </c>
      <c r="I327" s="832" t="s">
        <v>1934</v>
      </c>
      <c r="J327" s="832" t="s">
        <v>1935</v>
      </c>
      <c r="K327" s="832" t="s">
        <v>1936</v>
      </c>
      <c r="L327" s="835">
        <v>0</v>
      </c>
      <c r="M327" s="835">
        <v>0</v>
      </c>
      <c r="N327" s="832">
        <v>1</v>
      </c>
      <c r="O327" s="836">
        <v>1</v>
      </c>
      <c r="P327" s="835">
        <v>0</v>
      </c>
      <c r="Q327" s="837"/>
      <c r="R327" s="832">
        <v>1</v>
      </c>
      <c r="S327" s="837">
        <v>1</v>
      </c>
      <c r="T327" s="836">
        <v>1</v>
      </c>
      <c r="U327" s="838">
        <v>1</v>
      </c>
    </row>
    <row r="328" spans="1:21" ht="14.4" customHeight="1" x14ac:dyDescent="0.3">
      <c r="A328" s="831">
        <v>12</v>
      </c>
      <c r="B328" s="832" t="s">
        <v>1362</v>
      </c>
      <c r="C328" s="832" t="s">
        <v>1368</v>
      </c>
      <c r="D328" s="833" t="s">
        <v>2953</v>
      </c>
      <c r="E328" s="834" t="s">
        <v>1380</v>
      </c>
      <c r="F328" s="832" t="s">
        <v>1363</v>
      </c>
      <c r="G328" s="832" t="s">
        <v>1937</v>
      </c>
      <c r="H328" s="832" t="s">
        <v>578</v>
      </c>
      <c r="I328" s="832" t="s">
        <v>1938</v>
      </c>
      <c r="J328" s="832" t="s">
        <v>1939</v>
      </c>
      <c r="K328" s="832" t="s">
        <v>1940</v>
      </c>
      <c r="L328" s="835">
        <v>141.62</v>
      </c>
      <c r="M328" s="835">
        <v>424.86</v>
      </c>
      <c r="N328" s="832">
        <v>3</v>
      </c>
      <c r="O328" s="836">
        <v>1</v>
      </c>
      <c r="P328" s="835">
        <v>424.86</v>
      </c>
      <c r="Q328" s="837">
        <v>1</v>
      </c>
      <c r="R328" s="832">
        <v>3</v>
      </c>
      <c r="S328" s="837">
        <v>1</v>
      </c>
      <c r="T328" s="836">
        <v>1</v>
      </c>
      <c r="U328" s="838">
        <v>1</v>
      </c>
    </row>
    <row r="329" spans="1:21" ht="14.4" customHeight="1" x14ac:dyDescent="0.3">
      <c r="A329" s="831">
        <v>12</v>
      </c>
      <c r="B329" s="832" t="s">
        <v>1362</v>
      </c>
      <c r="C329" s="832" t="s">
        <v>1368</v>
      </c>
      <c r="D329" s="833" t="s">
        <v>2953</v>
      </c>
      <c r="E329" s="834" t="s">
        <v>1380</v>
      </c>
      <c r="F329" s="832" t="s">
        <v>1363</v>
      </c>
      <c r="G329" s="832" t="s">
        <v>1633</v>
      </c>
      <c r="H329" s="832" t="s">
        <v>578</v>
      </c>
      <c r="I329" s="832" t="s">
        <v>1941</v>
      </c>
      <c r="J329" s="832" t="s">
        <v>1942</v>
      </c>
      <c r="K329" s="832" t="s">
        <v>1943</v>
      </c>
      <c r="L329" s="835">
        <v>48.42</v>
      </c>
      <c r="M329" s="835">
        <v>145.26</v>
      </c>
      <c r="N329" s="832">
        <v>3</v>
      </c>
      <c r="O329" s="836">
        <v>1</v>
      </c>
      <c r="P329" s="835"/>
      <c r="Q329" s="837">
        <v>0</v>
      </c>
      <c r="R329" s="832"/>
      <c r="S329" s="837">
        <v>0</v>
      </c>
      <c r="T329" s="836"/>
      <c r="U329" s="838">
        <v>0</v>
      </c>
    </row>
    <row r="330" spans="1:21" ht="14.4" customHeight="1" x14ac:dyDescent="0.3">
      <c r="A330" s="831">
        <v>12</v>
      </c>
      <c r="B330" s="832" t="s">
        <v>1362</v>
      </c>
      <c r="C330" s="832" t="s">
        <v>1368</v>
      </c>
      <c r="D330" s="833" t="s">
        <v>2953</v>
      </c>
      <c r="E330" s="834" t="s">
        <v>1380</v>
      </c>
      <c r="F330" s="832" t="s">
        <v>1363</v>
      </c>
      <c r="G330" s="832" t="s">
        <v>1550</v>
      </c>
      <c r="H330" s="832" t="s">
        <v>578</v>
      </c>
      <c r="I330" s="832" t="s">
        <v>1551</v>
      </c>
      <c r="J330" s="832" t="s">
        <v>1552</v>
      </c>
      <c r="K330" s="832" t="s">
        <v>624</v>
      </c>
      <c r="L330" s="835">
        <v>88.1</v>
      </c>
      <c r="M330" s="835">
        <v>176.2</v>
      </c>
      <c r="N330" s="832">
        <v>2</v>
      </c>
      <c r="O330" s="836">
        <v>2</v>
      </c>
      <c r="P330" s="835">
        <v>176.2</v>
      </c>
      <c r="Q330" s="837">
        <v>1</v>
      </c>
      <c r="R330" s="832">
        <v>2</v>
      </c>
      <c r="S330" s="837">
        <v>1</v>
      </c>
      <c r="T330" s="836">
        <v>2</v>
      </c>
      <c r="U330" s="838">
        <v>1</v>
      </c>
    </row>
    <row r="331" spans="1:21" ht="14.4" customHeight="1" x14ac:dyDescent="0.3">
      <c r="A331" s="831">
        <v>12</v>
      </c>
      <c r="B331" s="832" t="s">
        <v>1362</v>
      </c>
      <c r="C331" s="832" t="s">
        <v>1368</v>
      </c>
      <c r="D331" s="833" t="s">
        <v>2953</v>
      </c>
      <c r="E331" s="834" t="s">
        <v>1380</v>
      </c>
      <c r="F331" s="832" t="s">
        <v>1363</v>
      </c>
      <c r="G331" s="832" t="s">
        <v>1498</v>
      </c>
      <c r="H331" s="832" t="s">
        <v>578</v>
      </c>
      <c r="I331" s="832" t="s">
        <v>1944</v>
      </c>
      <c r="J331" s="832" t="s">
        <v>731</v>
      </c>
      <c r="K331" s="832" t="s">
        <v>1500</v>
      </c>
      <c r="L331" s="835">
        <v>103.67</v>
      </c>
      <c r="M331" s="835">
        <v>207.34</v>
      </c>
      <c r="N331" s="832">
        <v>2</v>
      </c>
      <c r="O331" s="836">
        <v>0.5</v>
      </c>
      <c r="P331" s="835">
        <v>207.34</v>
      </c>
      <c r="Q331" s="837">
        <v>1</v>
      </c>
      <c r="R331" s="832">
        <v>2</v>
      </c>
      <c r="S331" s="837">
        <v>1</v>
      </c>
      <c r="T331" s="836">
        <v>0.5</v>
      </c>
      <c r="U331" s="838">
        <v>1</v>
      </c>
    </row>
    <row r="332" spans="1:21" ht="14.4" customHeight="1" x14ac:dyDescent="0.3">
      <c r="A332" s="831">
        <v>12</v>
      </c>
      <c r="B332" s="832" t="s">
        <v>1362</v>
      </c>
      <c r="C332" s="832" t="s">
        <v>1368</v>
      </c>
      <c r="D332" s="833" t="s">
        <v>2953</v>
      </c>
      <c r="E332" s="834" t="s">
        <v>1380</v>
      </c>
      <c r="F332" s="832" t="s">
        <v>1363</v>
      </c>
      <c r="G332" s="832" t="s">
        <v>1498</v>
      </c>
      <c r="H332" s="832" t="s">
        <v>578</v>
      </c>
      <c r="I332" s="832" t="s">
        <v>1499</v>
      </c>
      <c r="J332" s="832" t="s">
        <v>731</v>
      </c>
      <c r="K332" s="832" t="s">
        <v>1500</v>
      </c>
      <c r="L332" s="835">
        <v>103.67</v>
      </c>
      <c r="M332" s="835">
        <v>311.01</v>
      </c>
      <c r="N332" s="832">
        <v>3</v>
      </c>
      <c r="O332" s="836">
        <v>2</v>
      </c>
      <c r="P332" s="835">
        <v>311.01</v>
      </c>
      <c r="Q332" s="837">
        <v>1</v>
      </c>
      <c r="R332" s="832">
        <v>3</v>
      </c>
      <c r="S332" s="837">
        <v>1</v>
      </c>
      <c r="T332" s="836">
        <v>2</v>
      </c>
      <c r="U332" s="838">
        <v>1</v>
      </c>
    </row>
    <row r="333" spans="1:21" ht="14.4" customHeight="1" x14ac:dyDescent="0.3">
      <c r="A333" s="831">
        <v>12</v>
      </c>
      <c r="B333" s="832" t="s">
        <v>1362</v>
      </c>
      <c r="C333" s="832" t="s">
        <v>1368</v>
      </c>
      <c r="D333" s="833" t="s">
        <v>2953</v>
      </c>
      <c r="E333" s="834" t="s">
        <v>1380</v>
      </c>
      <c r="F333" s="832" t="s">
        <v>1363</v>
      </c>
      <c r="G333" s="832" t="s">
        <v>1458</v>
      </c>
      <c r="H333" s="832" t="s">
        <v>578</v>
      </c>
      <c r="I333" s="832" t="s">
        <v>1459</v>
      </c>
      <c r="J333" s="832" t="s">
        <v>618</v>
      </c>
      <c r="K333" s="832" t="s">
        <v>1460</v>
      </c>
      <c r="L333" s="835">
        <v>52.61</v>
      </c>
      <c r="M333" s="835">
        <v>52.61</v>
      </c>
      <c r="N333" s="832">
        <v>1</v>
      </c>
      <c r="O333" s="836">
        <v>1</v>
      </c>
      <c r="P333" s="835"/>
      <c r="Q333" s="837">
        <v>0</v>
      </c>
      <c r="R333" s="832"/>
      <c r="S333" s="837">
        <v>0</v>
      </c>
      <c r="T333" s="836"/>
      <c r="U333" s="838">
        <v>0</v>
      </c>
    </row>
    <row r="334" spans="1:21" ht="14.4" customHeight="1" x14ac:dyDescent="0.3">
      <c r="A334" s="831">
        <v>12</v>
      </c>
      <c r="B334" s="832" t="s">
        <v>1362</v>
      </c>
      <c r="C334" s="832" t="s">
        <v>1368</v>
      </c>
      <c r="D334" s="833" t="s">
        <v>2953</v>
      </c>
      <c r="E334" s="834" t="s">
        <v>1380</v>
      </c>
      <c r="F334" s="832" t="s">
        <v>1363</v>
      </c>
      <c r="G334" s="832" t="s">
        <v>1461</v>
      </c>
      <c r="H334" s="832" t="s">
        <v>578</v>
      </c>
      <c r="I334" s="832" t="s">
        <v>1462</v>
      </c>
      <c r="J334" s="832" t="s">
        <v>1463</v>
      </c>
      <c r="K334" s="832" t="s">
        <v>1464</v>
      </c>
      <c r="L334" s="835">
        <v>104.17</v>
      </c>
      <c r="M334" s="835">
        <v>625.02</v>
      </c>
      <c r="N334" s="832">
        <v>6</v>
      </c>
      <c r="O334" s="836">
        <v>0.5</v>
      </c>
      <c r="P334" s="835"/>
      <c r="Q334" s="837">
        <v>0</v>
      </c>
      <c r="R334" s="832"/>
      <c r="S334" s="837">
        <v>0</v>
      </c>
      <c r="T334" s="836"/>
      <c r="U334" s="838">
        <v>0</v>
      </c>
    </row>
    <row r="335" spans="1:21" ht="14.4" customHeight="1" x14ac:dyDescent="0.3">
      <c r="A335" s="831">
        <v>12</v>
      </c>
      <c r="B335" s="832" t="s">
        <v>1362</v>
      </c>
      <c r="C335" s="832" t="s">
        <v>1368</v>
      </c>
      <c r="D335" s="833" t="s">
        <v>2953</v>
      </c>
      <c r="E335" s="834" t="s">
        <v>1380</v>
      </c>
      <c r="F335" s="832" t="s">
        <v>1363</v>
      </c>
      <c r="G335" s="832" t="s">
        <v>1945</v>
      </c>
      <c r="H335" s="832" t="s">
        <v>578</v>
      </c>
      <c r="I335" s="832" t="s">
        <v>1946</v>
      </c>
      <c r="J335" s="832" t="s">
        <v>1947</v>
      </c>
      <c r="K335" s="832" t="s">
        <v>1948</v>
      </c>
      <c r="L335" s="835">
        <v>0</v>
      </c>
      <c r="M335" s="835">
        <v>0</v>
      </c>
      <c r="N335" s="832">
        <v>3</v>
      </c>
      <c r="O335" s="836">
        <v>2.5</v>
      </c>
      <c r="P335" s="835">
        <v>0</v>
      </c>
      <c r="Q335" s="837"/>
      <c r="R335" s="832">
        <v>3</v>
      </c>
      <c r="S335" s="837">
        <v>1</v>
      </c>
      <c r="T335" s="836">
        <v>2.5</v>
      </c>
      <c r="U335" s="838">
        <v>1</v>
      </c>
    </row>
    <row r="336" spans="1:21" ht="14.4" customHeight="1" x14ac:dyDescent="0.3">
      <c r="A336" s="831">
        <v>12</v>
      </c>
      <c r="B336" s="832" t="s">
        <v>1362</v>
      </c>
      <c r="C336" s="832" t="s">
        <v>1368</v>
      </c>
      <c r="D336" s="833" t="s">
        <v>2953</v>
      </c>
      <c r="E336" s="834" t="s">
        <v>1380</v>
      </c>
      <c r="F336" s="832" t="s">
        <v>1363</v>
      </c>
      <c r="G336" s="832" t="s">
        <v>1945</v>
      </c>
      <c r="H336" s="832" t="s">
        <v>578</v>
      </c>
      <c r="I336" s="832" t="s">
        <v>1949</v>
      </c>
      <c r="J336" s="832" t="s">
        <v>1947</v>
      </c>
      <c r="K336" s="832" t="s">
        <v>1950</v>
      </c>
      <c r="L336" s="835">
        <v>0</v>
      </c>
      <c r="M336" s="835">
        <v>0</v>
      </c>
      <c r="N336" s="832">
        <v>1</v>
      </c>
      <c r="O336" s="836">
        <v>1</v>
      </c>
      <c r="P336" s="835"/>
      <c r="Q336" s="837"/>
      <c r="R336" s="832"/>
      <c r="S336" s="837">
        <v>0</v>
      </c>
      <c r="T336" s="836"/>
      <c r="U336" s="838">
        <v>0</v>
      </c>
    </row>
    <row r="337" spans="1:21" ht="14.4" customHeight="1" x14ac:dyDescent="0.3">
      <c r="A337" s="831">
        <v>12</v>
      </c>
      <c r="B337" s="832" t="s">
        <v>1362</v>
      </c>
      <c r="C337" s="832" t="s">
        <v>1368</v>
      </c>
      <c r="D337" s="833" t="s">
        <v>2953</v>
      </c>
      <c r="E337" s="834" t="s">
        <v>1380</v>
      </c>
      <c r="F337" s="832" t="s">
        <v>1363</v>
      </c>
      <c r="G337" s="832" t="s">
        <v>1951</v>
      </c>
      <c r="H337" s="832" t="s">
        <v>578</v>
      </c>
      <c r="I337" s="832" t="s">
        <v>1952</v>
      </c>
      <c r="J337" s="832" t="s">
        <v>1953</v>
      </c>
      <c r="K337" s="832" t="s">
        <v>1954</v>
      </c>
      <c r="L337" s="835">
        <v>30.5</v>
      </c>
      <c r="M337" s="835">
        <v>30.5</v>
      </c>
      <c r="N337" s="832">
        <v>1</v>
      </c>
      <c r="O337" s="836">
        <v>0.5</v>
      </c>
      <c r="P337" s="835">
        <v>30.5</v>
      </c>
      <c r="Q337" s="837">
        <v>1</v>
      </c>
      <c r="R337" s="832">
        <v>1</v>
      </c>
      <c r="S337" s="837">
        <v>1</v>
      </c>
      <c r="T337" s="836">
        <v>0.5</v>
      </c>
      <c r="U337" s="838">
        <v>1</v>
      </c>
    </row>
    <row r="338" spans="1:21" ht="14.4" customHeight="1" x14ac:dyDescent="0.3">
      <c r="A338" s="831">
        <v>12</v>
      </c>
      <c r="B338" s="832" t="s">
        <v>1362</v>
      </c>
      <c r="C338" s="832" t="s">
        <v>1368</v>
      </c>
      <c r="D338" s="833" t="s">
        <v>2953</v>
      </c>
      <c r="E338" s="834" t="s">
        <v>1380</v>
      </c>
      <c r="F338" s="832" t="s">
        <v>1363</v>
      </c>
      <c r="G338" s="832" t="s">
        <v>1652</v>
      </c>
      <c r="H338" s="832" t="s">
        <v>578</v>
      </c>
      <c r="I338" s="832" t="s">
        <v>1653</v>
      </c>
      <c r="J338" s="832" t="s">
        <v>1654</v>
      </c>
      <c r="K338" s="832" t="s">
        <v>1655</v>
      </c>
      <c r="L338" s="835">
        <v>0</v>
      </c>
      <c r="M338" s="835">
        <v>0</v>
      </c>
      <c r="N338" s="832">
        <v>3</v>
      </c>
      <c r="O338" s="836">
        <v>1.5</v>
      </c>
      <c r="P338" s="835">
        <v>0</v>
      </c>
      <c r="Q338" s="837"/>
      <c r="R338" s="832">
        <v>3</v>
      </c>
      <c r="S338" s="837">
        <v>1</v>
      </c>
      <c r="T338" s="836">
        <v>1.5</v>
      </c>
      <c r="U338" s="838">
        <v>1</v>
      </c>
    </row>
    <row r="339" spans="1:21" ht="14.4" customHeight="1" x14ac:dyDescent="0.3">
      <c r="A339" s="831">
        <v>12</v>
      </c>
      <c r="B339" s="832" t="s">
        <v>1362</v>
      </c>
      <c r="C339" s="832" t="s">
        <v>1368</v>
      </c>
      <c r="D339" s="833" t="s">
        <v>2953</v>
      </c>
      <c r="E339" s="834" t="s">
        <v>1380</v>
      </c>
      <c r="F339" s="832" t="s">
        <v>1363</v>
      </c>
      <c r="G339" s="832" t="s">
        <v>1652</v>
      </c>
      <c r="H339" s="832" t="s">
        <v>578</v>
      </c>
      <c r="I339" s="832" t="s">
        <v>1955</v>
      </c>
      <c r="J339" s="832" t="s">
        <v>1654</v>
      </c>
      <c r="K339" s="832" t="s">
        <v>1659</v>
      </c>
      <c r="L339" s="835">
        <v>0</v>
      </c>
      <c r="M339" s="835">
        <v>0</v>
      </c>
      <c r="N339" s="832">
        <v>1</v>
      </c>
      <c r="O339" s="836">
        <v>1</v>
      </c>
      <c r="P339" s="835">
        <v>0</v>
      </c>
      <c r="Q339" s="837"/>
      <c r="R339" s="832">
        <v>1</v>
      </c>
      <c r="S339" s="837">
        <v>1</v>
      </c>
      <c r="T339" s="836">
        <v>1</v>
      </c>
      <c r="U339" s="838">
        <v>1</v>
      </c>
    </row>
    <row r="340" spans="1:21" ht="14.4" customHeight="1" x14ac:dyDescent="0.3">
      <c r="A340" s="831">
        <v>12</v>
      </c>
      <c r="B340" s="832" t="s">
        <v>1362</v>
      </c>
      <c r="C340" s="832" t="s">
        <v>1368</v>
      </c>
      <c r="D340" s="833" t="s">
        <v>2953</v>
      </c>
      <c r="E340" s="834" t="s">
        <v>1380</v>
      </c>
      <c r="F340" s="832" t="s">
        <v>1363</v>
      </c>
      <c r="G340" s="832" t="s">
        <v>1652</v>
      </c>
      <c r="H340" s="832" t="s">
        <v>578</v>
      </c>
      <c r="I340" s="832" t="s">
        <v>1956</v>
      </c>
      <c r="J340" s="832" t="s">
        <v>1957</v>
      </c>
      <c r="K340" s="832" t="s">
        <v>1958</v>
      </c>
      <c r="L340" s="835">
        <v>0</v>
      </c>
      <c r="M340" s="835">
        <v>0</v>
      </c>
      <c r="N340" s="832">
        <v>3</v>
      </c>
      <c r="O340" s="836">
        <v>0.5</v>
      </c>
      <c r="P340" s="835">
        <v>0</v>
      </c>
      <c r="Q340" s="837"/>
      <c r="R340" s="832">
        <v>3</v>
      </c>
      <c r="S340" s="837">
        <v>1</v>
      </c>
      <c r="T340" s="836">
        <v>0.5</v>
      </c>
      <c r="U340" s="838">
        <v>1</v>
      </c>
    </row>
    <row r="341" spans="1:21" ht="14.4" customHeight="1" x14ac:dyDescent="0.3">
      <c r="A341" s="831">
        <v>12</v>
      </c>
      <c r="B341" s="832" t="s">
        <v>1362</v>
      </c>
      <c r="C341" s="832" t="s">
        <v>1368</v>
      </c>
      <c r="D341" s="833" t="s">
        <v>2953</v>
      </c>
      <c r="E341" s="834" t="s">
        <v>1380</v>
      </c>
      <c r="F341" s="832" t="s">
        <v>1363</v>
      </c>
      <c r="G341" s="832" t="s">
        <v>1516</v>
      </c>
      <c r="H341" s="832" t="s">
        <v>578</v>
      </c>
      <c r="I341" s="832" t="s">
        <v>1660</v>
      </c>
      <c r="J341" s="832" t="s">
        <v>1661</v>
      </c>
      <c r="K341" s="832" t="s">
        <v>1662</v>
      </c>
      <c r="L341" s="835">
        <v>1543.27</v>
      </c>
      <c r="M341" s="835">
        <v>3086.54</v>
      </c>
      <c r="N341" s="832">
        <v>2</v>
      </c>
      <c r="O341" s="836">
        <v>2</v>
      </c>
      <c r="P341" s="835">
        <v>3086.54</v>
      </c>
      <c r="Q341" s="837">
        <v>1</v>
      </c>
      <c r="R341" s="832">
        <v>2</v>
      </c>
      <c r="S341" s="837">
        <v>1</v>
      </c>
      <c r="T341" s="836">
        <v>2</v>
      </c>
      <c r="U341" s="838">
        <v>1</v>
      </c>
    </row>
    <row r="342" spans="1:21" ht="14.4" customHeight="1" x14ac:dyDescent="0.3">
      <c r="A342" s="831">
        <v>12</v>
      </c>
      <c r="B342" s="832" t="s">
        <v>1362</v>
      </c>
      <c r="C342" s="832" t="s">
        <v>1368</v>
      </c>
      <c r="D342" s="833" t="s">
        <v>2953</v>
      </c>
      <c r="E342" s="834" t="s">
        <v>1380</v>
      </c>
      <c r="F342" s="832" t="s">
        <v>1363</v>
      </c>
      <c r="G342" s="832" t="s">
        <v>1470</v>
      </c>
      <c r="H342" s="832" t="s">
        <v>578</v>
      </c>
      <c r="I342" s="832" t="s">
        <v>1959</v>
      </c>
      <c r="J342" s="832" t="s">
        <v>992</v>
      </c>
      <c r="K342" s="832" t="s">
        <v>1483</v>
      </c>
      <c r="L342" s="835">
        <v>42.54</v>
      </c>
      <c r="M342" s="835">
        <v>42.54</v>
      </c>
      <c r="N342" s="832">
        <v>1</v>
      </c>
      <c r="O342" s="836">
        <v>1</v>
      </c>
      <c r="P342" s="835">
        <v>42.54</v>
      </c>
      <c r="Q342" s="837">
        <v>1</v>
      </c>
      <c r="R342" s="832">
        <v>1</v>
      </c>
      <c r="S342" s="837">
        <v>1</v>
      </c>
      <c r="T342" s="836">
        <v>1</v>
      </c>
      <c r="U342" s="838">
        <v>1</v>
      </c>
    </row>
    <row r="343" spans="1:21" ht="14.4" customHeight="1" x14ac:dyDescent="0.3">
      <c r="A343" s="831">
        <v>12</v>
      </c>
      <c r="B343" s="832" t="s">
        <v>1362</v>
      </c>
      <c r="C343" s="832" t="s">
        <v>1368</v>
      </c>
      <c r="D343" s="833" t="s">
        <v>2953</v>
      </c>
      <c r="E343" s="834" t="s">
        <v>1380</v>
      </c>
      <c r="F343" s="832" t="s">
        <v>1363</v>
      </c>
      <c r="G343" s="832" t="s">
        <v>1470</v>
      </c>
      <c r="H343" s="832" t="s">
        <v>578</v>
      </c>
      <c r="I343" s="832" t="s">
        <v>1471</v>
      </c>
      <c r="J343" s="832" t="s">
        <v>1472</v>
      </c>
      <c r="K343" s="832" t="s">
        <v>1473</v>
      </c>
      <c r="L343" s="835">
        <v>59.56</v>
      </c>
      <c r="M343" s="835">
        <v>238.24</v>
      </c>
      <c r="N343" s="832">
        <v>4</v>
      </c>
      <c r="O343" s="836">
        <v>3</v>
      </c>
      <c r="P343" s="835">
        <v>178.68</v>
      </c>
      <c r="Q343" s="837">
        <v>0.75</v>
      </c>
      <c r="R343" s="832">
        <v>3</v>
      </c>
      <c r="S343" s="837">
        <v>0.75</v>
      </c>
      <c r="T343" s="836">
        <v>2</v>
      </c>
      <c r="U343" s="838">
        <v>0.66666666666666663</v>
      </c>
    </row>
    <row r="344" spans="1:21" ht="14.4" customHeight="1" x14ac:dyDescent="0.3">
      <c r="A344" s="831">
        <v>12</v>
      </c>
      <c r="B344" s="832" t="s">
        <v>1362</v>
      </c>
      <c r="C344" s="832" t="s">
        <v>1368</v>
      </c>
      <c r="D344" s="833" t="s">
        <v>2953</v>
      </c>
      <c r="E344" s="834" t="s">
        <v>1380</v>
      </c>
      <c r="F344" s="832" t="s">
        <v>1363</v>
      </c>
      <c r="G344" s="832" t="s">
        <v>1520</v>
      </c>
      <c r="H344" s="832" t="s">
        <v>578</v>
      </c>
      <c r="I344" s="832" t="s">
        <v>1669</v>
      </c>
      <c r="J344" s="832" t="s">
        <v>1670</v>
      </c>
      <c r="K344" s="832" t="s">
        <v>1671</v>
      </c>
      <c r="L344" s="835">
        <v>333.68</v>
      </c>
      <c r="M344" s="835">
        <v>333.68</v>
      </c>
      <c r="N344" s="832">
        <v>1</v>
      </c>
      <c r="O344" s="836">
        <v>1</v>
      </c>
      <c r="P344" s="835">
        <v>333.68</v>
      </c>
      <c r="Q344" s="837">
        <v>1</v>
      </c>
      <c r="R344" s="832">
        <v>1</v>
      </c>
      <c r="S344" s="837">
        <v>1</v>
      </c>
      <c r="T344" s="836">
        <v>1</v>
      </c>
      <c r="U344" s="838">
        <v>1</v>
      </c>
    </row>
    <row r="345" spans="1:21" ht="14.4" customHeight="1" x14ac:dyDescent="0.3">
      <c r="A345" s="831">
        <v>12</v>
      </c>
      <c r="B345" s="832" t="s">
        <v>1362</v>
      </c>
      <c r="C345" s="832" t="s">
        <v>1368</v>
      </c>
      <c r="D345" s="833" t="s">
        <v>2953</v>
      </c>
      <c r="E345" s="834" t="s">
        <v>1380</v>
      </c>
      <c r="F345" s="832" t="s">
        <v>1363</v>
      </c>
      <c r="G345" s="832" t="s">
        <v>1677</v>
      </c>
      <c r="H345" s="832" t="s">
        <v>578</v>
      </c>
      <c r="I345" s="832" t="s">
        <v>1960</v>
      </c>
      <c r="J345" s="832" t="s">
        <v>1679</v>
      </c>
      <c r="K345" s="832" t="s">
        <v>1961</v>
      </c>
      <c r="L345" s="835">
        <v>260.42</v>
      </c>
      <c r="M345" s="835">
        <v>520.84</v>
      </c>
      <c r="N345" s="832">
        <v>2</v>
      </c>
      <c r="O345" s="836">
        <v>0.5</v>
      </c>
      <c r="P345" s="835"/>
      <c r="Q345" s="837">
        <v>0</v>
      </c>
      <c r="R345" s="832"/>
      <c r="S345" s="837">
        <v>0</v>
      </c>
      <c r="T345" s="836"/>
      <c r="U345" s="838">
        <v>0</v>
      </c>
    </row>
    <row r="346" spans="1:21" ht="14.4" customHeight="1" x14ac:dyDescent="0.3">
      <c r="A346" s="831">
        <v>12</v>
      </c>
      <c r="B346" s="832" t="s">
        <v>1362</v>
      </c>
      <c r="C346" s="832" t="s">
        <v>1368</v>
      </c>
      <c r="D346" s="833" t="s">
        <v>2953</v>
      </c>
      <c r="E346" s="834" t="s">
        <v>1380</v>
      </c>
      <c r="F346" s="832" t="s">
        <v>1363</v>
      </c>
      <c r="G346" s="832" t="s">
        <v>1685</v>
      </c>
      <c r="H346" s="832" t="s">
        <v>578</v>
      </c>
      <c r="I346" s="832" t="s">
        <v>1686</v>
      </c>
      <c r="J346" s="832" t="s">
        <v>1687</v>
      </c>
      <c r="K346" s="832" t="s">
        <v>1688</v>
      </c>
      <c r="L346" s="835">
        <v>1546.98</v>
      </c>
      <c r="M346" s="835">
        <v>1546.98</v>
      </c>
      <c r="N346" s="832">
        <v>1</v>
      </c>
      <c r="O346" s="836">
        <v>1</v>
      </c>
      <c r="P346" s="835">
        <v>1546.98</v>
      </c>
      <c r="Q346" s="837">
        <v>1</v>
      </c>
      <c r="R346" s="832">
        <v>1</v>
      </c>
      <c r="S346" s="837">
        <v>1</v>
      </c>
      <c r="T346" s="836">
        <v>1</v>
      </c>
      <c r="U346" s="838">
        <v>1</v>
      </c>
    </row>
    <row r="347" spans="1:21" ht="14.4" customHeight="1" x14ac:dyDescent="0.3">
      <c r="A347" s="831">
        <v>12</v>
      </c>
      <c r="B347" s="832" t="s">
        <v>1362</v>
      </c>
      <c r="C347" s="832" t="s">
        <v>1368</v>
      </c>
      <c r="D347" s="833" t="s">
        <v>2953</v>
      </c>
      <c r="E347" s="834" t="s">
        <v>1380</v>
      </c>
      <c r="F347" s="832" t="s">
        <v>1363</v>
      </c>
      <c r="G347" s="832" t="s">
        <v>1701</v>
      </c>
      <c r="H347" s="832" t="s">
        <v>578</v>
      </c>
      <c r="I347" s="832" t="s">
        <v>1962</v>
      </c>
      <c r="J347" s="832" t="s">
        <v>1703</v>
      </c>
      <c r="K347" s="832" t="s">
        <v>1963</v>
      </c>
      <c r="L347" s="835">
        <v>837.19</v>
      </c>
      <c r="M347" s="835">
        <v>837.19</v>
      </c>
      <c r="N347" s="832">
        <v>1</v>
      </c>
      <c r="O347" s="836">
        <v>1</v>
      </c>
      <c r="P347" s="835">
        <v>837.19</v>
      </c>
      <c r="Q347" s="837">
        <v>1</v>
      </c>
      <c r="R347" s="832">
        <v>1</v>
      </c>
      <c r="S347" s="837">
        <v>1</v>
      </c>
      <c r="T347" s="836">
        <v>1</v>
      </c>
      <c r="U347" s="838">
        <v>1</v>
      </c>
    </row>
    <row r="348" spans="1:21" ht="14.4" customHeight="1" x14ac:dyDescent="0.3">
      <c r="A348" s="831">
        <v>12</v>
      </c>
      <c r="B348" s="832" t="s">
        <v>1362</v>
      </c>
      <c r="C348" s="832" t="s">
        <v>1368</v>
      </c>
      <c r="D348" s="833" t="s">
        <v>2953</v>
      </c>
      <c r="E348" s="834" t="s">
        <v>1380</v>
      </c>
      <c r="F348" s="832" t="s">
        <v>1363</v>
      </c>
      <c r="G348" s="832" t="s">
        <v>1964</v>
      </c>
      <c r="H348" s="832" t="s">
        <v>578</v>
      </c>
      <c r="I348" s="832" t="s">
        <v>1965</v>
      </c>
      <c r="J348" s="832" t="s">
        <v>1966</v>
      </c>
      <c r="K348" s="832" t="s">
        <v>1967</v>
      </c>
      <c r="L348" s="835">
        <v>101.23</v>
      </c>
      <c r="M348" s="835">
        <v>303.69</v>
      </c>
      <c r="N348" s="832">
        <v>3</v>
      </c>
      <c r="O348" s="836">
        <v>1</v>
      </c>
      <c r="P348" s="835"/>
      <c r="Q348" s="837">
        <v>0</v>
      </c>
      <c r="R348" s="832"/>
      <c r="S348" s="837">
        <v>0</v>
      </c>
      <c r="T348" s="836"/>
      <c r="U348" s="838">
        <v>0</v>
      </c>
    </row>
    <row r="349" spans="1:21" ht="14.4" customHeight="1" x14ac:dyDescent="0.3">
      <c r="A349" s="831">
        <v>12</v>
      </c>
      <c r="B349" s="832" t="s">
        <v>1362</v>
      </c>
      <c r="C349" s="832" t="s">
        <v>1368</v>
      </c>
      <c r="D349" s="833" t="s">
        <v>2953</v>
      </c>
      <c r="E349" s="834" t="s">
        <v>1380</v>
      </c>
      <c r="F349" s="832" t="s">
        <v>1363</v>
      </c>
      <c r="G349" s="832" t="s">
        <v>1412</v>
      </c>
      <c r="H349" s="832" t="s">
        <v>622</v>
      </c>
      <c r="I349" s="832" t="s">
        <v>1425</v>
      </c>
      <c r="J349" s="832" t="s">
        <v>950</v>
      </c>
      <c r="K349" s="832" t="s">
        <v>1414</v>
      </c>
      <c r="L349" s="835">
        <v>154.36000000000001</v>
      </c>
      <c r="M349" s="835">
        <v>1389.24</v>
      </c>
      <c r="N349" s="832">
        <v>9</v>
      </c>
      <c r="O349" s="836">
        <v>9</v>
      </c>
      <c r="P349" s="835">
        <v>1080.52</v>
      </c>
      <c r="Q349" s="837">
        <v>0.77777777777777779</v>
      </c>
      <c r="R349" s="832">
        <v>7</v>
      </c>
      <c r="S349" s="837">
        <v>0.77777777777777779</v>
      </c>
      <c r="T349" s="836">
        <v>7</v>
      </c>
      <c r="U349" s="838">
        <v>0.77777777777777779</v>
      </c>
    </row>
    <row r="350" spans="1:21" ht="14.4" customHeight="1" x14ac:dyDescent="0.3">
      <c r="A350" s="831">
        <v>12</v>
      </c>
      <c r="B350" s="832" t="s">
        <v>1362</v>
      </c>
      <c r="C350" s="832" t="s">
        <v>1368</v>
      </c>
      <c r="D350" s="833" t="s">
        <v>2953</v>
      </c>
      <c r="E350" s="834" t="s">
        <v>1380</v>
      </c>
      <c r="F350" s="832" t="s">
        <v>1363</v>
      </c>
      <c r="G350" s="832" t="s">
        <v>1968</v>
      </c>
      <c r="H350" s="832" t="s">
        <v>622</v>
      </c>
      <c r="I350" s="832" t="s">
        <v>1969</v>
      </c>
      <c r="J350" s="832" t="s">
        <v>1970</v>
      </c>
      <c r="K350" s="832" t="s">
        <v>1971</v>
      </c>
      <c r="L350" s="835">
        <v>84.18</v>
      </c>
      <c r="M350" s="835">
        <v>84.18</v>
      </c>
      <c r="N350" s="832">
        <v>1</v>
      </c>
      <c r="O350" s="836">
        <v>0.5</v>
      </c>
      <c r="P350" s="835">
        <v>84.18</v>
      </c>
      <c r="Q350" s="837">
        <v>1</v>
      </c>
      <c r="R350" s="832">
        <v>1</v>
      </c>
      <c r="S350" s="837">
        <v>1</v>
      </c>
      <c r="T350" s="836">
        <v>0.5</v>
      </c>
      <c r="U350" s="838">
        <v>1</v>
      </c>
    </row>
    <row r="351" spans="1:21" ht="14.4" customHeight="1" x14ac:dyDescent="0.3">
      <c r="A351" s="831">
        <v>12</v>
      </c>
      <c r="B351" s="832" t="s">
        <v>1362</v>
      </c>
      <c r="C351" s="832" t="s">
        <v>1368</v>
      </c>
      <c r="D351" s="833" t="s">
        <v>2953</v>
      </c>
      <c r="E351" s="834" t="s">
        <v>1380</v>
      </c>
      <c r="F351" s="832" t="s">
        <v>1363</v>
      </c>
      <c r="G351" s="832" t="s">
        <v>1968</v>
      </c>
      <c r="H351" s="832" t="s">
        <v>622</v>
      </c>
      <c r="I351" s="832" t="s">
        <v>1972</v>
      </c>
      <c r="J351" s="832" t="s">
        <v>1970</v>
      </c>
      <c r="K351" s="832" t="s">
        <v>1212</v>
      </c>
      <c r="L351" s="835">
        <v>49.08</v>
      </c>
      <c r="M351" s="835">
        <v>49.08</v>
      </c>
      <c r="N351" s="832">
        <v>1</v>
      </c>
      <c r="O351" s="836">
        <v>1</v>
      </c>
      <c r="P351" s="835">
        <v>49.08</v>
      </c>
      <c r="Q351" s="837">
        <v>1</v>
      </c>
      <c r="R351" s="832">
        <v>1</v>
      </c>
      <c r="S351" s="837">
        <v>1</v>
      </c>
      <c r="T351" s="836">
        <v>1</v>
      </c>
      <c r="U351" s="838">
        <v>1</v>
      </c>
    </row>
    <row r="352" spans="1:21" ht="14.4" customHeight="1" x14ac:dyDescent="0.3">
      <c r="A352" s="831">
        <v>12</v>
      </c>
      <c r="B352" s="832" t="s">
        <v>1362</v>
      </c>
      <c r="C352" s="832" t="s">
        <v>1368</v>
      </c>
      <c r="D352" s="833" t="s">
        <v>2953</v>
      </c>
      <c r="E352" s="834" t="s">
        <v>1380</v>
      </c>
      <c r="F352" s="832" t="s">
        <v>1363</v>
      </c>
      <c r="G352" s="832" t="s">
        <v>1973</v>
      </c>
      <c r="H352" s="832" t="s">
        <v>578</v>
      </c>
      <c r="I352" s="832" t="s">
        <v>1974</v>
      </c>
      <c r="J352" s="832" t="s">
        <v>1975</v>
      </c>
      <c r="K352" s="832" t="s">
        <v>1976</v>
      </c>
      <c r="L352" s="835">
        <v>79.069999999999993</v>
      </c>
      <c r="M352" s="835">
        <v>158.13999999999999</v>
      </c>
      <c r="N352" s="832">
        <v>2</v>
      </c>
      <c r="O352" s="836">
        <v>1</v>
      </c>
      <c r="P352" s="835">
        <v>158.13999999999999</v>
      </c>
      <c r="Q352" s="837">
        <v>1</v>
      </c>
      <c r="R352" s="832">
        <v>2</v>
      </c>
      <c r="S352" s="837">
        <v>1</v>
      </c>
      <c r="T352" s="836">
        <v>1</v>
      </c>
      <c r="U352" s="838">
        <v>1</v>
      </c>
    </row>
    <row r="353" spans="1:21" ht="14.4" customHeight="1" x14ac:dyDescent="0.3">
      <c r="A353" s="831">
        <v>12</v>
      </c>
      <c r="B353" s="832" t="s">
        <v>1362</v>
      </c>
      <c r="C353" s="832" t="s">
        <v>1368</v>
      </c>
      <c r="D353" s="833" t="s">
        <v>2953</v>
      </c>
      <c r="E353" s="834" t="s">
        <v>1380</v>
      </c>
      <c r="F353" s="832" t="s">
        <v>1364</v>
      </c>
      <c r="G353" s="832" t="s">
        <v>1475</v>
      </c>
      <c r="H353" s="832" t="s">
        <v>578</v>
      </c>
      <c r="I353" s="832" t="s">
        <v>1977</v>
      </c>
      <c r="J353" s="832" t="s">
        <v>1383</v>
      </c>
      <c r="K353" s="832"/>
      <c r="L353" s="835">
        <v>0</v>
      </c>
      <c r="M353" s="835">
        <v>0</v>
      </c>
      <c r="N353" s="832">
        <v>5</v>
      </c>
      <c r="O353" s="836">
        <v>5</v>
      </c>
      <c r="P353" s="835">
        <v>0</v>
      </c>
      <c r="Q353" s="837"/>
      <c r="R353" s="832">
        <v>5</v>
      </c>
      <c r="S353" s="837">
        <v>1</v>
      </c>
      <c r="T353" s="836">
        <v>5</v>
      </c>
      <c r="U353" s="838">
        <v>1</v>
      </c>
    </row>
    <row r="354" spans="1:21" ht="14.4" customHeight="1" x14ac:dyDescent="0.3">
      <c r="A354" s="831">
        <v>12</v>
      </c>
      <c r="B354" s="832" t="s">
        <v>1362</v>
      </c>
      <c r="C354" s="832" t="s">
        <v>1368</v>
      </c>
      <c r="D354" s="833" t="s">
        <v>2953</v>
      </c>
      <c r="E354" s="834" t="s">
        <v>1380</v>
      </c>
      <c r="F354" s="832" t="s">
        <v>1365</v>
      </c>
      <c r="G354" s="832" t="s">
        <v>1978</v>
      </c>
      <c r="H354" s="832" t="s">
        <v>578</v>
      </c>
      <c r="I354" s="832" t="s">
        <v>1979</v>
      </c>
      <c r="J354" s="832" t="s">
        <v>1980</v>
      </c>
      <c r="K354" s="832" t="s">
        <v>1981</v>
      </c>
      <c r="L354" s="835">
        <v>253</v>
      </c>
      <c r="M354" s="835">
        <v>253</v>
      </c>
      <c r="N354" s="832">
        <v>1</v>
      </c>
      <c r="O354" s="836">
        <v>1</v>
      </c>
      <c r="P354" s="835">
        <v>253</v>
      </c>
      <c r="Q354" s="837">
        <v>1</v>
      </c>
      <c r="R354" s="832">
        <v>1</v>
      </c>
      <c r="S354" s="837">
        <v>1</v>
      </c>
      <c r="T354" s="836">
        <v>1</v>
      </c>
      <c r="U354" s="838">
        <v>1</v>
      </c>
    </row>
    <row r="355" spans="1:21" ht="14.4" customHeight="1" x14ac:dyDescent="0.3">
      <c r="A355" s="831">
        <v>12</v>
      </c>
      <c r="B355" s="832" t="s">
        <v>1362</v>
      </c>
      <c r="C355" s="832" t="s">
        <v>1368</v>
      </c>
      <c r="D355" s="833" t="s">
        <v>2953</v>
      </c>
      <c r="E355" s="834" t="s">
        <v>1380</v>
      </c>
      <c r="F355" s="832" t="s">
        <v>1365</v>
      </c>
      <c r="G355" s="832" t="s">
        <v>1978</v>
      </c>
      <c r="H355" s="832" t="s">
        <v>578</v>
      </c>
      <c r="I355" s="832" t="s">
        <v>1982</v>
      </c>
      <c r="J355" s="832" t="s">
        <v>1983</v>
      </c>
      <c r="K355" s="832" t="s">
        <v>1984</v>
      </c>
      <c r="L355" s="835">
        <v>124</v>
      </c>
      <c r="M355" s="835">
        <v>868</v>
      </c>
      <c r="N355" s="832">
        <v>7</v>
      </c>
      <c r="O355" s="836">
        <v>5</v>
      </c>
      <c r="P355" s="835">
        <v>868</v>
      </c>
      <c r="Q355" s="837">
        <v>1</v>
      </c>
      <c r="R355" s="832">
        <v>7</v>
      </c>
      <c r="S355" s="837">
        <v>1</v>
      </c>
      <c r="T355" s="836">
        <v>5</v>
      </c>
      <c r="U355" s="838">
        <v>1</v>
      </c>
    </row>
    <row r="356" spans="1:21" ht="14.4" customHeight="1" x14ac:dyDescent="0.3">
      <c r="A356" s="831">
        <v>12</v>
      </c>
      <c r="B356" s="832" t="s">
        <v>1362</v>
      </c>
      <c r="C356" s="832" t="s">
        <v>1368</v>
      </c>
      <c r="D356" s="833" t="s">
        <v>2953</v>
      </c>
      <c r="E356" s="834" t="s">
        <v>1380</v>
      </c>
      <c r="F356" s="832" t="s">
        <v>1365</v>
      </c>
      <c r="G356" s="832" t="s">
        <v>1978</v>
      </c>
      <c r="H356" s="832" t="s">
        <v>578</v>
      </c>
      <c r="I356" s="832" t="s">
        <v>1985</v>
      </c>
      <c r="J356" s="832" t="s">
        <v>1986</v>
      </c>
      <c r="K356" s="832" t="s">
        <v>1987</v>
      </c>
      <c r="L356" s="835">
        <v>609.38</v>
      </c>
      <c r="M356" s="835">
        <v>7312.5599999999995</v>
      </c>
      <c r="N356" s="832">
        <v>12</v>
      </c>
      <c r="O356" s="836">
        <v>3</v>
      </c>
      <c r="P356" s="835">
        <v>7312.5599999999995</v>
      </c>
      <c r="Q356" s="837">
        <v>1</v>
      </c>
      <c r="R356" s="832">
        <v>12</v>
      </c>
      <c r="S356" s="837">
        <v>1</v>
      </c>
      <c r="T356" s="836">
        <v>3</v>
      </c>
      <c r="U356" s="838">
        <v>1</v>
      </c>
    </row>
    <row r="357" spans="1:21" ht="14.4" customHeight="1" x14ac:dyDescent="0.3">
      <c r="A357" s="831">
        <v>12</v>
      </c>
      <c r="B357" s="832" t="s">
        <v>1362</v>
      </c>
      <c r="C357" s="832" t="s">
        <v>1368</v>
      </c>
      <c r="D357" s="833" t="s">
        <v>2953</v>
      </c>
      <c r="E357" s="834" t="s">
        <v>1380</v>
      </c>
      <c r="F357" s="832" t="s">
        <v>1365</v>
      </c>
      <c r="G357" s="832" t="s">
        <v>1978</v>
      </c>
      <c r="H357" s="832" t="s">
        <v>578</v>
      </c>
      <c r="I357" s="832" t="s">
        <v>1988</v>
      </c>
      <c r="J357" s="832" t="s">
        <v>1989</v>
      </c>
      <c r="K357" s="832" t="s">
        <v>1990</v>
      </c>
      <c r="L357" s="835">
        <v>291.2</v>
      </c>
      <c r="M357" s="835">
        <v>2912</v>
      </c>
      <c r="N357" s="832">
        <v>10</v>
      </c>
      <c r="O357" s="836">
        <v>4</v>
      </c>
      <c r="P357" s="835">
        <v>2912</v>
      </c>
      <c r="Q357" s="837">
        <v>1</v>
      </c>
      <c r="R357" s="832">
        <v>10</v>
      </c>
      <c r="S357" s="837">
        <v>1</v>
      </c>
      <c r="T357" s="836">
        <v>4</v>
      </c>
      <c r="U357" s="838">
        <v>1</v>
      </c>
    </row>
    <row r="358" spans="1:21" ht="14.4" customHeight="1" x14ac:dyDescent="0.3">
      <c r="A358" s="831">
        <v>12</v>
      </c>
      <c r="B358" s="832" t="s">
        <v>1362</v>
      </c>
      <c r="C358" s="832" t="s">
        <v>1368</v>
      </c>
      <c r="D358" s="833" t="s">
        <v>2953</v>
      </c>
      <c r="E358" s="834" t="s">
        <v>1380</v>
      </c>
      <c r="F358" s="832" t="s">
        <v>1365</v>
      </c>
      <c r="G358" s="832" t="s">
        <v>1978</v>
      </c>
      <c r="H358" s="832" t="s">
        <v>578</v>
      </c>
      <c r="I358" s="832" t="s">
        <v>1991</v>
      </c>
      <c r="J358" s="832" t="s">
        <v>1992</v>
      </c>
      <c r="K358" s="832" t="s">
        <v>1716</v>
      </c>
      <c r="L358" s="835">
        <v>161</v>
      </c>
      <c r="M358" s="835">
        <v>1610</v>
      </c>
      <c r="N358" s="832">
        <v>10</v>
      </c>
      <c r="O358" s="836">
        <v>5</v>
      </c>
      <c r="P358" s="835">
        <v>966</v>
      </c>
      <c r="Q358" s="837">
        <v>0.6</v>
      </c>
      <c r="R358" s="832">
        <v>6</v>
      </c>
      <c r="S358" s="837">
        <v>0.6</v>
      </c>
      <c r="T358" s="836">
        <v>3</v>
      </c>
      <c r="U358" s="838">
        <v>0.6</v>
      </c>
    </row>
    <row r="359" spans="1:21" ht="14.4" customHeight="1" x14ac:dyDescent="0.3">
      <c r="A359" s="831">
        <v>12</v>
      </c>
      <c r="B359" s="832" t="s">
        <v>1362</v>
      </c>
      <c r="C359" s="832" t="s">
        <v>1368</v>
      </c>
      <c r="D359" s="833" t="s">
        <v>2953</v>
      </c>
      <c r="E359" s="834" t="s">
        <v>1380</v>
      </c>
      <c r="F359" s="832" t="s">
        <v>1365</v>
      </c>
      <c r="G359" s="832" t="s">
        <v>1978</v>
      </c>
      <c r="H359" s="832" t="s">
        <v>578</v>
      </c>
      <c r="I359" s="832" t="s">
        <v>1993</v>
      </c>
      <c r="J359" s="832" t="s">
        <v>1994</v>
      </c>
      <c r="K359" s="832" t="s">
        <v>1995</v>
      </c>
      <c r="L359" s="835">
        <v>500</v>
      </c>
      <c r="M359" s="835">
        <v>500</v>
      </c>
      <c r="N359" s="832">
        <v>1</v>
      </c>
      <c r="O359" s="836">
        <v>1</v>
      </c>
      <c r="P359" s="835">
        <v>500</v>
      </c>
      <c r="Q359" s="837">
        <v>1</v>
      </c>
      <c r="R359" s="832">
        <v>1</v>
      </c>
      <c r="S359" s="837">
        <v>1</v>
      </c>
      <c r="T359" s="836">
        <v>1</v>
      </c>
      <c r="U359" s="838">
        <v>1</v>
      </c>
    </row>
    <row r="360" spans="1:21" ht="14.4" customHeight="1" x14ac:dyDescent="0.3">
      <c r="A360" s="831">
        <v>12</v>
      </c>
      <c r="B360" s="832" t="s">
        <v>1362</v>
      </c>
      <c r="C360" s="832" t="s">
        <v>1368</v>
      </c>
      <c r="D360" s="833" t="s">
        <v>2953</v>
      </c>
      <c r="E360" s="834" t="s">
        <v>1380</v>
      </c>
      <c r="F360" s="832" t="s">
        <v>1365</v>
      </c>
      <c r="G360" s="832" t="s">
        <v>1978</v>
      </c>
      <c r="H360" s="832" t="s">
        <v>578</v>
      </c>
      <c r="I360" s="832" t="s">
        <v>1996</v>
      </c>
      <c r="J360" s="832" t="s">
        <v>1997</v>
      </c>
      <c r="K360" s="832" t="s">
        <v>1998</v>
      </c>
      <c r="L360" s="835">
        <v>579</v>
      </c>
      <c r="M360" s="835">
        <v>2316</v>
      </c>
      <c r="N360" s="832">
        <v>4</v>
      </c>
      <c r="O360" s="836">
        <v>3</v>
      </c>
      <c r="P360" s="835">
        <v>2316</v>
      </c>
      <c r="Q360" s="837">
        <v>1</v>
      </c>
      <c r="R360" s="832">
        <v>4</v>
      </c>
      <c r="S360" s="837">
        <v>1</v>
      </c>
      <c r="T360" s="836">
        <v>3</v>
      </c>
      <c r="U360" s="838">
        <v>1</v>
      </c>
    </row>
    <row r="361" spans="1:21" ht="14.4" customHeight="1" x14ac:dyDescent="0.3">
      <c r="A361" s="831">
        <v>12</v>
      </c>
      <c r="B361" s="832" t="s">
        <v>1362</v>
      </c>
      <c r="C361" s="832" t="s">
        <v>1368</v>
      </c>
      <c r="D361" s="833" t="s">
        <v>2953</v>
      </c>
      <c r="E361" s="834" t="s">
        <v>1380</v>
      </c>
      <c r="F361" s="832" t="s">
        <v>1365</v>
      </c>
      <c r="G361" s="832" t="s">
        <v>1978</v>
      </c>
      <c r="H361" s="832" t="s">
        <v>578</v>
      </c>
      <c r="I361" s="832" t="s">
        <v>1999</v>
      </c>
      <c r="J361" s="832" t="s">
        <v>2000</v>
      </c>
      <c r="K361" s="832" t="s">
        <v>2001</v>
      </c>
      <c r="L361" s="835">
        <v>513.75</v>
      </c>
      <c r="M361" s="835">
        <v>20550</v>
      </c>
      <c r="N361" s="832">
        <v>40</v>
      </c>
      <c r="O361" s="836">
        <v>9</v>
      </c>
      <c r="P361" s="835">
        <v>20550</v>
      </c>
      <c r="Q361" s="837">
        <v>1</v>
      </c>
      <c r="R361" s="832">
        <v>40</v>
      </c>
      <c r="S361" s="837">
        <v>1</v>
      </c>
      <c r="T361" s="836">
        <v>9</v>
      </c>
      <c r="U361" s="838">
        <v>1</v>
      </c>
    </row>
    <row r="362" spans="1:21" ht="14.4" customHeight="1" x14ac:dyDescent="0.3">
      <c r="A362" s="831">
        <v>12</v>
      </c>
      <c r="B362" s="832" t="s">
        <v>1362</v>
      </c>
      <c r="C362" s="832" t="s">
        <v>1368</v>
      </c>
      <c r="D362" s="833" t="s">
        <v>2953</v>
      </c>
      <c r="E362" s="834" t="s">
        <v>1380</v>
      </c>
      <c r="F362" s="832" t="s">
        <v>1365</v>
      </c>
      <c r="G362" s="832" t="s">
        <v>1978</v>
      </c>
      <c r="H362" s="832" t="s">
        <v>578</v>
      </c>
      <c r="I362" s="832" t="s">
        <v>2002</v>
      </c>
      <c r="J362" s="832" t="s">
        <v>2003</v>
      </c>
      <c r="K362" s="832" t="s">
        <v>2004</v>
      </c>
      <c r="L362" s="835">
        <v>1000</v>
      </c>
      <c r="M362" s="835">
        <v>4000</v>
      </c>
      <c r="N362" s="832">
        <v>4</v>
      </c>
      <c r="O362" s="836">
        <v>2</v>
      </c>
      <c r="P362" s="835">
        <v>4000</v>
      </c>
      <c r="Q362" s="837">
        <v>1</v>
      </c>
      <c r="R362" s="832">
        <v>4</v>
      </c>
      <c r="S362" s="837">
        <v>1</v>
      </c>
      <c r="T362" s="836">
        <v>2</v>
      </c>
      <c r="U362" s="838">
        <v>1</v>
      </c>
    </row>
    <row r="363" spans="1:21" ht="14.4" customHeight="1" x14ac:dyDescent="0.3">
      <c r="A363" s="831">
        <v>12</v>
      </c>
      <c r="B363" s="832" t="s">
        <v>1362</v>
      </c>
      <c r="C363" s="832" t="s">
        <v>1368</v>
      </c>
      <c r="D363" s="833" t="s">
        <v>2953</v>
      </c>
      <c r="E363" s="834" t="s">
        <v>1380</v>
      </c>
      <c r="F363" s="832" t="s">
        <v>1365</v>
      </c>
      <c r="G363" s="832" t="s">
        <v>1978</v>
      </c>
      <c r="H363" s="832" t="s">
        <v>578</v>
      </c>
      <c r="I363" s="832" t="s">
        <v>2005</v>
      </c>
      <c r="J363" s="832" t="s">
        <v>2006</v>
      </c>
      <c r="K363" s="832" t="s">
        <v>2007</v>
      </c>
      <c r="L363" s="835">
        <v>180.25</v>
      </c>
      <c r="M363" s="835">
        <v>721</v>
      </c>
      <c r="N363" s="832">
        <v>4</v>
      </c>
      <c r="O363" s="836">
        <v>2</v>
      </c>
      <c r="P363" s="835">
        <v>721</v>
      </c>
      <c r="Q363" s="837">
        <v>1</v>
      </c>
      <c r="R363" s="832">
        <v>4</v>
      </c>
      <c r="S363" s="837">
        <v>1</v>
      </c>
      <c r="T363" s="836">
        <v>2</v>
      </c>
      <c r="U363" s="838">
        <v>1</v>
      </c>
    </row>
    <row r="364" spans="1:21" ht="14.4" customHeight="1" x14ac:dyDescent="0.3">
      <c r="A364" s="831">
        <v>12</v>
      </c>
      <c r="B364" s="832" t="s">
        <v>1362</v>
      </c>
      <c r="C364" s="832" t="s">
        <v>1368</v>
      </c>
      <c r="D364" s="833" t="s">
        <v>2953</v>
      </c>
      <c r="E364" s="834" t="s">
        <v>1380</v>
      </c>
      <c r="F364" s="832" t="s">
        <v>1365</v>
      </c>
      <c r="G364" s="832" t="s">
        <v>1978</v>
      </c>
      <c r="H364" s="832" t="s">
        <v>578</v>
      </c>
      <c r="I364" s="832" t="s">
        <v>2008</v>
      </c>
      <c r="J364" s="832" t="s">
        <v>2009</v>
      </c>
      <c r="K364" s="832" t="s">
        <v>2010</v>
      </c>
      <c r="L364" s="835">
        <v>1832.09</v>
      </c>
      <c r="M364" s="835">
        <v>20152.989999999998</v>
      </c>
      <c r="N364" s="832">
        <v>11</v>
      </c>
      <c r="O364" s="836">
        <v>3</v>
      </c>
      <c r="P364" s="835">
        <v>20152.989999999998</v>
      </c>
      <c r="Q364" s="837">
        <v>1</v>
      </c>
      <c r="R364" s="832">
        <v>11</v>
      </c>
      <c r="S364" s="837">
        <v>1</v>
      </c>
      <c r="T364" s="836">
        <v>3</v>
      </c>
      <c r="U364" s="838">
        <v>1</v>
      </c>
    </row>
    <row r="365" spans="1:21" ht="14.4" customHeight="1" x14ac:dyDescent="0.3">
      <c r="A365" s="831">
        <v>12</v>
      </c>
      <c r="B365" s="832" t="s">
        <v>1362</v>
      </c>
      <c r="C365" s="832" t="s">
        <v>1368</v>
      </c>
      <c r="D365" s="833" t="s">
        <v>2953</v>
      </c>
      <c r="E365" s="834" t="s">
        <v>1380</v>
      </c>
      <c r="F365" s="832" t="s">
        <v>1365</v>
      </c>
      <c r="G365" s="832" t="s">
        <v>1978</v>
      </c>
      <c r="H365" s="832" t="s">
        <v>578</v>
      </c>
      <c r="I365" s="832" t="s">
        <v>2011</v>
      </c>
      <c r="J365" s="832" t="s">
        <v>2012</v>
      </c>
      <c r="K365" s="832" t="s">
        <v>2013</v>
      </c>
      <c r="L365" s="835">
        <v>476</v>
      </c>
      <c r="M365" s="835">
        <v>476</v>
      </c>
      <c r="N365" s="832">
        <v>1</v>
      </c>
      <c r="O365" s="836">
        <v>1</v>
      </c>
      <c r="P365" s="835">
        <v>476</v>
      </c>
      <c r="Q365" s="837">
        <v>1</v>
      </c>
      <c r="R365" s="832">
        <v>1</v>
      </c>
      <c r="S365" s="837">
        <v>1</v>
      </c>
      <c r="T365" s="836">
        <v>1</v>
      </c>
      <c r="U365" s="838">
        <v>1</v>
      </c>
    </row>
    <row r="366" spans="1:21" ht="14.4" customHeight="1" x14ac:dyDescent="0.3">
      <c r="A366" s="831">
        <v>12</v>
      </c>
      <c r="B366" s="832" t="s">
        <v>1362</v>
      </c>
      <c r="C366" s="832" t="s">
        <v>1368</v>
      </c>
      <c r="D366" s="833" t="s">
        <v>2953</v>
      </c>
      <c r="E366" s="834" t="s">
        <v>1380</v>
      </c>
      <c r="F366" s="832" t="s">
        <v>1365</v>
      </c>
      <c r="G366" s="832" t="s">
        <v>1978</v>
      </c>
      <c r="H366" s="832" t="s">
        <v>578</v>
      </c>
      <c r="I366" s="832" t="s">
        <v>2014</v>
      </c>
      <c r="J366" s="832" t="s">
        <v>2015</v>
      </c>
      <c r="K366" s="832" t="s">
        <v>2016</v>
      </c>
      <c r="L366" s="835">
        <v>196.43</v>
      </c>
      <c r="M366" s="835">
        <v>4321.46</v>
      </c>
      <c r="N366" s="832">
        <v>22</v>
      </c>
      <c r="O366" s="836">
        <v>14</v>
      </c>
      <c r="P366" s="835">
        <v>4321.46</v>
      </c>
      <c r="Q366" s="837">
        <v>1</v>
      </c>
      <c r="R366" s="832">
        <v>22</v>
      </c>
      <c r="S366" s="837">
        <v>1</v>
      </c>
      <c r="T366" s="836">
        <v>14</v>
      </c>
      <c r="U366" s="838">
        <v>1</v>
      </c>
    </row>
    <row r="367" spans="1:21" ht="14.4" customHeight="1" x14ac:dyDescent="0.3">
      <c r="A367" s="831">
        <v>12</v>
      </c>
      <c r="B367" s="832" t="s">
        <v>1362</v>
      </c>
      <c r="C367" s="832" t="s">
        <v>1368</v>
      </c>
      <c r="D367" s="833" t="s">
        <v>2953</v>
      </c>
      <c r="E367" s="834" t="s">
        <v>1380</v>
      </c>
      <c r="F367" s="832" t="s">
        <v>1365</v>
      </c>
      <c r="G367" s="832" t="s">
        <v>1978</v>
      </c>
      <c r="H367" s="832" t="s">
        <v>578</v>
      </c>
      <c r="I367" s="832" t="s">
        <v>2017</v>
      </c>
      <c r="J367" s="832" t="s">
        <v>2018</v>
      </c>
      <c r="K367" s="832" t="s">
        <v>2019</v>
      </c>
      <c r="L367" s="835">
        <v>320</v>
      </c>
      <c r="M367" s="835">
        <v>6400</v>
      </c>
      <c r="N367" s="832">
        <v>20</v>
      </c>
      <c r="O367" s="836">
        <v>8</v>
      </c>
      <c r="P367" s="835">
        <v>4480</v>
      </c>
      <c r="Q367" s="837">
        <v>0.7</v>
      </c>
      <c r="R367" s="832">
        <v>14</v>
      </c>
      <c r="S367" s="837">
        <v>0.7</v>
      </c>
      <c r="T367" s="836">
        <v>6</v>
      </c>
      <c r="U367" s="838">
        <v>0.75</v>
      </c>
    </row>
    <row r="368" spans="1:21" ht="14.4" customHeight="1" x14ac:dyDescent="0.3">
      <c r="A368" s="831">
        <v>12</v>
      </c>
      <c r="B368" s="832" t="s">
        <v>1362</v>
      </c>
      <c r="C368" s="832" t="s">
        <v>1368</v>
      </c>
      <c r="D368" s="833" t="s">
        <v>2953</v>
      </c>
      <c r="E368" s="834" t="s">
        <v>1380</v>
      </c>
      <c r="F368" s="832" t="s">
        <v>1365</v>
      </c>
      <c r="G368" s="832" t="s">
        <v>1978</v>
      </c>
      <c r="H368" s="832" t="s">
        <v>578</v>
      </c>
      <c r="I368" s="832" t="s">
        <v>2020</v>
      </c>
      <c r="J368" s="832" t="s">
        <v>2021</v>
      </c>
      <c r="K368" s="832" t="s">
        <v>2022</v>
      </c>
      <c r="L368" s="835">
        <v>300</v>
      </c>
      <c r="M368" s="835">
        <v>6900</v>
      </c>
      <c r="N368" s="832">
        <v>23</v>
      </c>
      <c r="O368" s="836">
        <v>9</v>
      </c>
      <c r="P368" s="835">
        <v>5100</v>
      </c>
      <c r="Q368" s="837">
        <v>0.73913043478260865</v>
      </c>
      <c r="R368" s="832">
        <v>17</v>
      </c>
      <c r="S368" s="837">
        <v>0.73913043478260865</v>
      </c>
      <c r="T368" s="836">
        <v>7</v>
      </c>
      <c r="U368" s="838">
        <v>0.77777777777777779</v>
      </c>
    </row>
    <row r="369" spans="1:21" ht="14.4" customHeight="1" x14ac:dyDescent="0.3">
      <c r="A369" s="831">
        <v>12</v>
      </c>
      <c r="B369" s="832" t="s">
        <v>1362</v>
      </c>
      <c r="C369" s="832" t="s">
        <v>1368</v>
      </c>
      <c r="D369" s="833" t="s">
        <v>2953</v>
      </c>
      <c r="E369" s="834" t="s">
        <v>1380</v>
      </c>
      <c r="F369" s="832" t="s">
        <v>1365</v>
      </c>
      <c r="G369" s="832" t="s">
        <v>1978</v>
      </c>
      <c r="H369" s="832" t="s">
        <v>578</v>
      </c>
      <c r="I369" s="832" t="s">
        <v>2023</v>
      </c>
      <c r="J369" s="832" t="s">
        <v>2024</v>
      </c>
      <c r="K369" s="832" t="s">
        <v>2025</v>
      </c>
      <c r="L369" s="835">
        <v>369.69</v>
      </c>
      <c r="M369" s="835">
        <v>739.38</v>
      </c>
      <c r="N369" s="832">
        <v>2</v>
      </c>
      <c r="O369" s="836">
        <v>1</v>
      </c>
      <c r="P369" s="835">
        <v>739.38</v>
      </c>
      <c r="Q369" s="837">
        <v>1</v>
      </c>
      <c r="R369" s="832">
        <v>2</v>
      </c>
      <c r="S369" s="837">
        <v>1</v>
      </c>
      <c r="T369" s="836">
        <v>1</v>
      </c>
      <c r="U369" s="838">
        <v>1</v>
      </c>
    </row>
    <row r="370" spans="1:21" ht="14.4" customHeight="1" x14ac:dyDescent="0.3">
      <c r="A370" s="831">
        <v>12</v>
      </c>
      <c r="B370" s="832" t="s">
        <v>1362</v>
      </c>
      <c r="C370" s="832" t="s">
        <v>1368</v>
      </c>
      <c r="D370" s="833" t="s">
        <v>2953</v>
      </c>
      <c r="E370" s="834" t="s">
        <v>1380</v>
      </c>
      <c r="F370" s="832" t="s">
        <v>1365</v>
      </c>
      <c r="G370" s="832" t="s">
        <v>1978</v>
      </c>
      <c r="H370" s="832" t="s">
        <v>578</v>
      </c>
      <c r="I370" s="832" t="s">
        <v>2026</v>
      </c>
      <c r="J370" s="832" t="s">
        <v>2027</v>
      </c>
      <c r="K370" s="832" t="s">
        <v>2028</v>
      </c>
      <c r="L370" s="835">
        <v>500</v>
      </c>
      <c r="M370" s="835">
        <v>2500</v>
      </c>
      <c r="N370" s="832">
        <v>5</v>
      </c>
      <c r="O370" s="836">
        <v>3</v>
      </c>
      <c r="P370" s="835">
        <v>2500</v>
      </c>
      <c r="Q370" s="837">
        <v>1</v>
      </c>
      <c r="R370" s="832">
        <v>5</v>
      </c>
      <c r="S370" s="837">
        <v>1</v>
      </c>
      <c r="T370" s="836">
        <v>3</v>
      </c>
      <c r="U370" s="838">
        <v>1</v>
      </c>
    </row>
    <row r="371" spans="1:21" ht="14.4" customHeight="1" x14ac:dyDescent="0.3">
      <c r="A371" s="831">
        <v>12</v>
      </c>
      <c r="B371" s="832" t="s">
        <v>1362</v>
      </c>
      <c r="C371" s="832" t="s">
        <v>1368</v>
      </c>
      <c r="D371" s="833" t="s">
        <v>2953</v>
      </c>
      <c r="E371" s="834" t="s">
        <v>1380</v>
      </c>
      <c r="F371" s="832" t="s">
        <v>1365</v>
      </c>
      <c r="G371" s="832" t="s">
        <v>1978</v>
      </c>
      <c r="H371" s="832" t="s">
        <v>578</v>
      </c>
      <c r="I371" s="832" t="s">
        <v>2029</v>
      </c>
      <c r="J371" s="832" t="s">
        <v>2030</v>
      </c>
      <c r="K371" s="832" t="s">
        <v>2031</v>
      </c>
      <c r="L371" s="835">
        <v>500</v>
      </c>
      <c r="M371" s="835">
        <v>1000</v>
      </c>
      <c r="N371" s="832">
        <v>2</v>
      </c>
      <c r="O371" s="836">
        <v>1</v>
      </c>
      <c r="P371" s="835">
        <v>1000</v>
      </c>
      <c r="Q371" s="837">
        <v>1</v>
      </c>
      <c r="R371" s="832">
        <v>2</v>
      </c>
      <c r="S371" s="837">
        <v>1</v>
      </c>
      <c r="T371" s="836">
        <v>1</v>
      </c>
      <c r="U371" s="838">
        <v>1</v>
      </c>
    </row>
    <row r="372" spans="1:21" ht="14.4" customHeight="1" x14ac:dyDescent="0.3">
      <c r="A372" s="831">
        <v>12</v>
      </c>
      <c r="B372" s="832" t="s">
        <v>1362</v>
      </c>
      <c r="C372" s="832" t="s">
        <v>1368</v>
      </c>
      <c r="D372" s="833" t="s">
        <v>2953</v>
      </c>
      <c r="E372" s="834" t="s">
        <v>1380</v>
      </c>
      <c r="F372" s="832" t="s">
        <v>1365</v>
      </c>
      <c r="G372" s="832" t="s">
        <v>1978</v>
      </c>
      <c r="H372" s="832" t="s">
        <v>578</v>
      </c>
      <c r="I372" s="832" t="s">
        <v>2032</v>
      </c>
      <c r="J372" s="832" t="s">
        <v>2033</v>
      </c>
      <c r="K372" s="832" t="s">
        <v>2010</v>
      </c>
      <c r="L372" s="835">
        <v>1000</v>
      </c>
      <c r="M372" s="835">
        <v>15000</v>
      </c>
      <c r="N372" s="832">
        <v>15</v>
      </c>
      <c r="O372" s="836">
        <v>11</v>
      </c>
      <c r="P372" s="835">
        <v>15000</v>
      </c>
      <c r="Q372" s="837">
        <v>1</v>
      </c>
      <c r="R372" s="832">
        <v>15</v>
      </c>
      <c r="S372" s="837">
        <v>1</v>
      </c>
      <c r="T372" s="836">
        <v>11</v>
      </c>
      <c r="U372" s="838">
        <v>1</v>
      </c>
    </row>
    <row r="373" spans="1:21" ht="14.4" customHeight="1" x14ac:dyDescent="0.3">
      <c r="A373" s="831">
        <v>12</v>
      </c>
      <c r="B373" s="832" t="s">
        <v>1362</v>
      </c>
      <c r="C373" s="832" t="s">
        <v>1368</v>
      </c>
      <c r="D373" s="833" t="s">
        <v>2953</v>
      </c>
      <c r="E373" s="834" t="s">
        <v>1380</v>
      </c>
      <c r="F373" s="832" t="s">
        <v>1365</v>
      </c>
      <c r="G373" s="832" t="s">
        <v>1978</v>
      </c>
      <c r="H373" s="832" t="s">
        <v>578</v>
      </c>
      <c r="I373" s="832" t="s">
        <v>2034</v>
      </c>
      <c r="J373" s="832" t="s">
        <v>2035</v>
      </c>
      <c r="K373" s="832" t="s">
        <v>2036</v>
      </c>
      <c r="L373" s="835">
        <v>3000</v>
      </c>
      <c r="M373" s="835">
        <v>69000</v>
      </c>
      <c r="N373" s="832">
        <v>23</v>
      </c>
      <c r="O373" s="836">
        <v>7</v>
      </c>
      <c r="P373" s="835">
        <v>69000</v>
      </c>
      <c r="Q373" s="837">
        <v>1</v>
      </c>
      <c r="R373" s="832">
        <v>23</v>
      </c>
      <c r="S373" s="837">
        <v>1</v>
      </c>
      <c r="T373" s="836">
        <v>7</v>
      </c>
      <c r="U373" s="838">
        <v>1</v>
      </c>
    </row>
    <row r="374" spans="1:21" ht="14.4" customHeight="1" x14ac:dyDescent="0.3">
      <c r="A374" s="831">
        <v>12</v>
      </c>
      <c r="B374" s="832" t="s">
        <v>1362</v>
      </c>
      <c r="C374" s="832" t="s">
        <v>1368</v>
      </c>
      <c r="D374" s="833" t="s">
        <v>2953</v>
      </c>
      <c r="E374" s="834" t="s">
        <v>1380</v>
      </c>
      <c r="F374" s="832" t="s">
        <v>1365</v>
      </c>
      <c r="G374" s="832" t="s">
        <v>1978</v>
      </c>
      <c r="H374" s="832" t="s">
        <v>578</v>
      </c>
      <c r="I374" s="832" t="s">
        <v>2037</v>
      </c>
      <c r="J374" s="832" t="s">
        <v>2038</v>
      </c>
      <c r="K374" s="832" t="s">
        <v>2039</v>
      </c>
      <c r="L374" s="835">
        <v>3082.5</v>
      </c>
      <c r="M374" s="835">
        <v>18495</v>
      </c>
      <c r="N374" s="832">
        <v>6</v>
      </c>
      <c r="O374" s="836">
        <v>2</v>
      </c>
      <c r="P374" s="835">
        <v>18495</v>
      </c>
      <c r="Q374" s="837">
        <v>1</v>
      </c>
      <c r="R374" s="832">
        <v>6</v>
      </c>
      <c r="S374" s="837">
        <v>1</v>
      </c>
      <c r="T374" s="836">
        <v>2</v>
      </c>
      <c r="U374" s="838">
        <v>1</v>
      </c>
    </row>
    <row r="375" spans="1:21" ht="14.4" customHeight="1" x14ac:dyDescent="0.3">
      <c r="A375" s="831">
        <v>12</v>
      </c>
      <c r="B375" s="832" t="s">
        <v>1362</v>
      </c>
      <c r="C375" s="832" t="s">
        <v>1368</v>
      </c>
      <c r="D375" s="833" t="s">
        <v>2953</v>
      </c>
      <c r="E375" s="834" t="s">
        <v>1380</v>
      </c>
      <c r="F375" s="832" t="s">
        <v>1365</v>
      </c>
      <c r="G375" s="832" t="s">
        <v>1978</v>
      </c>
      <c r="H375" s="832" t="s">
        <v>578</v>
      </c>
      <c r="I375" s="832" t="s">
        <v>2040</v>
      </c>
      <c r="J375" s="832" t="s">
        <v>2038</v>
      </c>
      <c r="K375" s="832" t="s">
        <v>2041</v>
      </c>
      <c r="L375" s="835">
        <v>3082.5</v>
      </c>
      <c r="M375" s="835">
        <v>36990</v>
      </c>
      <c r="N375" s="832">
        <v>12</v>
      </c>
      <c r="O375" s="836">
        <v>5</v>
      </c>
      <c r="P375" s="835">
        <v>36990</v>
      </c>
      <c r="Q375" s="837">
        <v>1</v>
      </c>
      <c r="R375" s="832">
        <v>12</v>
      </c>
      <c r="S375" s="837">
        <v>1</v>
      </c>
      <c r="T375" s="836">
        <v>5</v>
      </c>
      <c r="U375" s="838">
        <v>1</v>
      </c>
    </row>
    <row r="376" spans="1:21" ht="14.4" customHeight="1" x14ac:dyDescent="0.3">
      <c r="A376" s="831">
        <v>12</v>
      </c>
      <c r="B376" s="832" t="s">
        <v>1362</v>
      </c>
      <c r="C376" s="832" t="s">
        <v>1368</v>
      </c>
      <c r="D376" s="833" t="s">
        <v>2953</v>
      </c>
      <c r="E376" s="834" t="s">
        <v>1380</v>
      </c>
      <c r="F376" s="832" t="s">
        <v>1365</v>
      </c>
      <c r="G376" s="832" t="s">
        <v>1978</v>
      </c>
      <c r="H376" s="832" t="s">
        <v>578</v>
      </c>
      <c r="I376" s="832" t="s">
        <v>2042</v>
      </c>
      <c r="J376" s="832" t="s">
        <v>2043</v>
      </c>
      <c r="K376" s="832" t="s">
        <v>2044</v>
      </c>
      <c r="L376" s="835">
        <v>1101.95</v>
      </c>
      <c r="M376" s="835">
        <v>19835.100000000002</v>
      </c>
      <c r="N376" s="832">
        <v>18</v>
      </c>
      <c r="O376" s="836">
        <v>2</v>
      </c>
      <c r="P376" s="835">
        <v>19835.100000000002</v>
      </c>
      <c r="Q376" s="837">
        <v>1</v>
      </c>
      <c r="R376" s="832">
        <v>18</v>
      </c>
      <c r="S376" s="837">
        <v>1</v>
      </c>
      <c r="T376" s="836">
        <v>2</v>
      </c>
      <c r="U376" s="838">
        <v>1</v>
      </c>
    </row>
    <row r="377" spans="1:21" ht="14.4" customHeight="1" x14ac:dyDescent="0.3">
      <c r="A377" s="831">
        <v>12</v>
      </c>
      <c r="B377" s="832" t="s">
        <v>1362</v>
      </c>
      <c r="C377" s="832" t="s">
        <v>1368</v>
      </c>
      <c r="D377" s="833" t="s">
        <v>2953</v>
      </c>
      <c r="E377" s="834" t="s">
        <v>1380</v>
      </c>
      <c r="F377" s="832" t="s">
        <v>1365</v>
      </c>
      <c r="G377" s="832" t="s">
        <v>1978</v>
      </c>
      <c r="H377" s="832" t="s">
        <v>578</v>
      </c>
      <c r="I377" s="832" t="s">
        <v>2045</v>
      </c>
      <c r="J377" s="832" t="s">
        <v>2043</v>
      </c>
      <c r="K377" s="832" t="s">
        <v>2046</v>
      </c>
      <c r="L377" s="835">
        <v>1101.95</v>
      </c>
      <c r="M377" s="835">
        <v>23140.95</v>
      </c>
      <c r="N377" s="832">
        <v>21</v>
      </c>
      <c r="O377" s="836">
        <v>4</v>
      </c>
      <c r="P377" s="835">
        <v>23140.95</v>
      </c>
      <c r="Q377" s="837">
        <v>1</v>
      </c>
      <c r="R377" s="832">
        <v>21</v>
      </c>
      <c r="S377" s="837">
        <v>1</v>
      </c>
      <c r="T377" s="836">
        <v>4</v>
      </c>
      <c r="U377" s="838">
        <v>1</v>
      </c>
    </row>
    <row r="378" spans="1:21" ht="14.4" customHeight="1" x14ac:dyDescent="0.3">
      <c r="A378" s="831">
        <v>12</v>
      </c>
      <c r="B378" s="832" t="s">
        <v>1362</v>
      </c>
      <c r="C378" s="832" t="s">
        <v>1368</v>
      </c>
      <c r="D378" s="833" t="s">
        <v>2953</v>
      </c>
      <c r="E378" s="834" t="s">
        <v>1380</v>
      </c>
      <c r="F378" s="832" t="s">
        <v>1365</v>
      </c>
      <c r="G378" s="832" t="s">
        <v>1978</v>
      </c>
      <c r="H378" s="832" t="s">
        <v>578</v>
      </c>
      <c r="I378" s="832" t="s">
        <v>2047</v>
      </c>
      <c r="J378" s="832" t="s">
        <v>2048</v>
      </c>
      <c r="K378" s="832" t="s">
        <v>2049</v>
      </c>
      <c r="L378" s="835">
        <v>1027.5</v>
      </c>
      <c r="M378" s="835">
        <v>9247.5</v>
      </c>
      <c r="N378" s="832">
        <v>9</v>
      </c>
      <c r="O378" s="836">
        <v>3</v>
      </c>
      <c r="P378" s="835">
        <v>9247.5</v>
      </c>
      <c r="Q378" s="837">
        <v>1</v>
      </c>
      <c r="R378" s="832">
        <v>9</v>
      </c>
      <c r="S378" s="837">
        <v>1</v>
      </c>
      <c r="T378" s="836">
        <v>3</v>
      </c>
      <c r="U378" s="838">
        <v>1</v>
      </c>
    </row>
    <row r="379" spans="1:21" ht="14.4" customHeight="1" x14ac:dyDescent="0.3">
      <c r="A379" s="831">
        <v>12</v>
      </c>
      <c r="B379" s="832" t="s">
        <v>1362</v>
      </c>
      <c r="C379" s="832" t="s">
        <v>1368</v>
      </c>
      <c r="D379" s="833" t="s">
        <v>2953</v>
      </c>
      <c r="E379" s="834" t="s">
        <v>1380</v>
      </c>
      <c r="F379" s="832" t="s">
        <v>1365</v>
      </c>
      <c r="G379" s="832" t="s">
        <v>1978</v>
      </c>
      <c r="H379" s="832" t="s">
        <v>578</v>
      </c>
      <c r="I379" s="832" t="s">
        <v>2050</v>
      </c>
      <c r="J379" s="832" t="s">
        <v>2051</v>
      </c>
      <c r="K379" s="832" t="s">
        <v>2031</v>
      </c>
      <c r="L379" s="835">
        <v>300</v>
      </c>
      <c r="M379" s="835">
        <v>12600</v>
      </c>
      <c r="N379" s="832">
        <v>42</v>
      </c>
      <c r="O379" s="836">
        <v>17</v>
      </c>
      <c r="P379" s="835">
        <v>12600</v>
      </c>
      <c r="Q379" s="837">
        <v>1</v>
      </c>
      <c r="R379" s="832">
        <v>42</v>
      </c>
      <c r="S379" s="837">
        <v>1</v>
      </c>
      <c r="T379" s="836">
        <v>17</v>
      </c>
      <c r="U379" s="838">
        <v>1</v>
      </c>
    </row>
    <row r="380" spans="1:21" ht="14.4" customHeight="1" x14ac:dyDescent="0.3">
      <c r="A380" s="831">
        <v>12</v>
      </c>
      <c r="B380" s="832" t="s">
        <v>1362</v>
      </c>
      <c r="C380" s="832" t="s">
        <v>1368</v>
      </c>
      <c r="D380" s="833" t="s">
        <v>2953</v>
      </c>
      <c r="E380" s="834" t="s">
        <v>1380</v>
      </c>
      <c r="F380" s="832" t="s">
        <v>1365</v>
      </c>
      <c r="G380" s="832" t="s">
        <v>1978</v>
      </c>
      <c r="H380" s="832" t="s">
        <v>578</v>
      </c>
      <c r="I380" s="832" t="s">
        <v>2052</v>
      </c>
      <c r="J380" s="832" t="s">
        <v>2053</v>
      </c>
      <c r="K380" s="832" t="s">
        <v>2031</v>
      </c>
      <c r="L380" s="835">
        <v>300</v>
      </c>
      <c r="M380" s="835">
        <v>2400</v>
      </c>
      <c r="N380" s="832">
        <v>8</v>
      </c>
      <c r="O380" s="836">
        <v>4</v>
      </c>
      <c r="P380" s="835">
        <v>2400</v>
      </c>
      <c r="Q380" s="837">
        <v>1</v>
      </c>
      <c r="R380" s="832">
        <v>8</v>
      </c>
      <c r="S380" s="837">
        <v>1</v>
      </c>
      <c r="T380" s="836">
        <v>4</v>
      </c>
      <c r="U380" s="838">
        <v>1</v>
      </c>
    </row>
    <row r="381" spans="1:21" ht="14.4" customHeight="1" x14ac:dyDescent="0.3">
      <c r="A381" s="831">
        <v>12</v>
      </c>
      <c r="B381" s="832" t="s">
        <v>1362</v>
      </c>
      <c r="C381" s="832" t="s">
        <v>1368</v>
      </c>
      <c r="D381" s="833" t="s">
        <v>2953</v>
      </c>
      <c r="E381" s="834" t="s">
        <v>1380</v>
      </c>
      <c r="F381" s="832" t="s">
        <v>1365</v>
      </c>
      <c r="G381" s="832" t="s">
        <v>1978</v>
      </c>
      <c r="H381" s="832" t="s">
        <v>578</v>
      </c>
      <c r="I381" s="832" t="s">
        <v>2054</v>
      </c>
      <c r="J381" s="832" t="s">
        <v>2055</v>
      </c>
      <c r="K381" s="832" t="s">
        <v>2056</v>
      </c>
      <c r="L381" s="835">
        <v>525.23</v>
      </c>
      <c r="M381" s="835">
        <v>8403.68</v>
      </c>
      <c r="N381" s="832">
        <v>16</v>
      </c>
      <c r="O381" s="836">
        <v>10</v>
      </c>
      <c r="P381" s="835">
        <v>5777.53</v>
      </c>
      <c r="Q381" s="837">
        <v>0.6875</v>
      </c>
      <c r="R381" s="832">
        <v>11</v>
      </c>
      <c r="S381" s="837">
        <v>0.6875</v>
      </c>
      <c r="T381" s="836">
        <v>8</v>
      </c>
      <c r="U381" s="838">
        <v>0.8</v>
      </c>
    </row>
    <row r="382" spans="1:21" ht="14.4" customHeight="1" x14ac:dyDescent="0.3">
      <c r="A382" s="831">
        <v>12</v>
      </c>
      <c r="B382" s="832" t="s">
        <v>1362</v>
      </c>
      <c r="C382" s="832" t="s">
        <v>1368</v>
      </c>
      <c r="D382" s="833" t="s">
        <v>2953</v>
      </c>
      <c r="E382" s="834" t="s">
        <v>1380</v>
      </c>
      <c r="F382" s="832" t="s">
        <v>1365</v>
      </c>
      <c r="G382" s="832" t="s">
        <v>1978</v>
      </c>
      <c r="H382" s="832" t="s">
        <v>578</v>
      </c>
      <c r="I382" s="832" t="s">
        <v>2057</v>
      </c>
      <c r="J382" s="832" t="s">
        <v>2058</v>
      </c>
      <c r="K382" s="832" t="s">
        <v>1716</v>
      </c>
      <c r="L382" s="835">
        <v>117.42</v>
      </c>
      <c r="M382" s="835">
        <v>704.52</v>
      </c>
      <c r="N382" s="832">
        <v>6</v>
      </c>
      <c r="O382" s="836">
        <v>3</v>
      </c>
      <c r="P382" s="835">
        <v>704.52</v>
      </c>
      <c r="Q382" s="837">
        <v>1</v>
      </c>
      <c r="R382" s="832">
        <v>6</v>
      </c>
      <c r="S382" s="837">
        <v>1</v>
      </c>
      <c r="T382" s="836">
        <v>3</v>
      </c>
      <c r="U382" s="838">
        <v>1</v>
      </c>
    </row>
    <row r="383" spans="1:21" ht="14.4" customHeight="1" x14ac:dyDescent="0.3">
      <c r="A383" s="831">
        <v>12</v>
      </c>
      <c r="B383" s="832" t="s">
        <v>1362</v>
      </c>
      <c r="C383" s="832" t="s">
        <v>1368</v>
      </c>
      <c r="D383" s="833" t="s">
        <v>2953</v>
      </c>
      <c r="E383" s="834" t="s">
        <v>1380</v>
      </c>
      <c r="F383" s="832" t="s">
        <v>1365</v>
      </c>
      <c r="G383" s="832" t="s">
        <v>1978</v>
      </c>
      <c r="H383" s="832" t="s">
        <v>578</v>
      </c>
      <c r="I383" s="832" t="s">
        <v>2059</v>
      </c>
      <c r="J383" s="832" t="s">
        <v>2060</v>
      </c>
      <c r="K383" s="832" t="s">
        <v>2061</v>
      </c>
      <c r="L383" s="835">
        <v>370.4</v>
      </c>
      <c r="M383" s="835">
        <v>740.8</v>
      </c>
      <c r="N383" s="832">
        <v>2</v>
      </c>
      <c r="O383" s="836">
        <v>1</v>
      </c>
      <c r="P383" s="835">
        <v>740.8</v>
      </c>
      <c r="Q383" s="837">
        <v>1</v>
      </c>
      <c r="R383" s="832">
        <v>2</v>
      </c>
      <c r="S383" s="837">
        <v>1</v>
      </c>
      <c r="T383" s="836">
        <v>1</v>
      </c>
      <c r="U383" s="838">
        <v>1</v>
      </c>
    </row>
    <row r="384" spans="1:21" ht="14.4" customHeight="1" x14ac:dyDescent="0.3">
      <c r="A384" s="831">
        <v>12</v>
      </c>
      <c r="B384" s="832" t="s">
        <v>1362</v>
      </c>
      <c r="C384" s="832" t="s">
        <v>1368</v>
      </c>
      <c r="D384" s="833" t="s">
        <v>2953</v>
      </c>
      <c r="E384" s="834" t="s">
        <v>1380</v>
      </c>
      <c r="F384" s="832" t="s">
        <v>1365</v>
      </c>
      <c r="G384" s="832" t="s">
        <v>1978</v>
      </c>
      <c r="H384" s="832" t="s">
        <v>578</v>
      </c>
      <c r="I384" s="832" t="s">
        <v>2062</v>
      </c>
      <c r="J384" s="832" t="s">
        <v>2063</v>
      </c>
      <c r="K384" s="832" t="s">
        <v>2064</v>
      </c>
      <c r="L384" s="835">
        <v>453.2</v>
      </c>
      <c r="M384" s="835">
        <v>453.2</v>
      </c>
      <c r="N384" s="832">
        <v>1</v>
      </c>
      <c r="O384" s="836">
        <v>1</v>
      </c>
      <c r="P384" s="835">
        <v>453.2</v>
      </c>
      <c r="Q384" s="837">
        <v>1</v>
      </c>
      <c r="R384" s="832">
        <v>1</v>
      </c>
      <c r="S384" s="837">
        <v>1</v>
      </c>
      <c r="T384" s="836">
        <v>1</v>
      </c>
      <c r="U384" s="838">
        <v>1</v>
      </c>
    </row>
    <row r="385" spans="1:21" ht="14.4" customHeight="1" x14ac:dyDescent="0.3">
      <c r="A385" s="831">
        <v>12</v>
      </c>
      <c r="B385" s="832" t="s">
        <v>1362</v>
      </c>
      <c r="C385" s="832" t="s">
        <v>1368</v>
      </c>
      <c r="D385" s="833" t="s">
        <v>2953</v>
      </c>
      <c r="E385" s="834" t="s">
        <v>1380</v>
      </c>
      <c r="F385" s="832" t="s">
        <v>1365</v>
      </c>
      <c r="G385" s="832" t="s">
        <v>1978</v>
      </c>
      <c r="H385" s="832" t="s">
        <v>578</v>
      </c>
      <c r="I385" s="832" t="s">
        <v>2065</v>
      </c>
      <c r="J385" s="832" t="s">
        <v>2066</v>
      </c>
      <c r="K385" s="832" t="s">
        <v>2067</v>
      </c>
      <c r="L385" s="835">
        <v>1499.98</v>
      </c>
      <c r="M385" s="835">
        <v>13499.82</v>
      </c>
      <c r="N385" s="832">
        <v>9</v>
      </c>
      <c r="O385" s="836">
        <v>1</v>
      </c>
      <c r="P385" s="835">
        <v>13499.82</v>
      </c>
      <c r="Q385" s="837">
        <v>1</v>
      </c>
      <c r="R385" s="832">
        <v>9</v>
      </c>
      <c r="S385" s="837">
        <v>1</v>
      </c>
      <c r="T385" s="836">
        <v>1</v>
      </c>
      <c r="U385" s="838">
        <v>1</v>
      </c>
    </row>
    <row r="386" spans="1:21" ht="14.4" customHeight="1" x14ac:dyDescent="0.3">
      <c r="A386" s="831">
        <v>12</v>
      </c>
      <c r="B386" s="832" t="s">
        <v>1362</v>
      </c>
      <c r="C386" s="832" t="s">
        <v>1368</v>
      </c>
      <c r="D386" s="833" t="s">
        <v>2953</v>
      </c>
      <c r="E386" s="834" t="s">
        <v>1380</v>
      </c>
      <c r="F386" s="832" t="s">
        <v>1365</v>
      </c>
      <c r="G386" s="832" t="s">
        <v>1978</v>
      </c>
      <c r="H386" s="832" t="s">
        <v>578</v>
      </c>
      <c r="I386" s="832" t="s">
        <v>2068</v>
      </c>
      <c r="J386" s="832" t="s">
        <v>2069</v>
      </c>
      <c r="K386" s="832" t="s">
        <v>2070</v>
      </c>
      <c r="L386" s="835">
        <v>1743</v>
      </c>
      <c r="M386" s="835">
        <v>10458</v>
      </c>
      <c r="N386" s="832">
        <v>6</v>
      </c>
      <c r="O386" s="836">
        <v>2</v>
      </c>
      <c r="P386" s="835">
        <v>10458</v>
      </c>
      <c r="Q386" s="837">
        <v>1</v>
      </c>
      <c r="R386" s="832">
        <v>6</v>
      </c>
      <c r="S386" s="837">
        <v>1</v>
      </c>
      <c r="T386" s="836">
        <v>2</v>
      </c>
      <c r="U386" s="838">
        <v>1</v>
      </c>
    </row>
    <row r="387" spans="1:21" ht="14.4" customHeight="1" x14ac:dyDescent="0.3">
      <c r="A387" s="831">
        <v>12</v>
      </c>
      <c r="B387" s="832" t="s">
        <v>1362</v>
      </c>
      <c r="C387" s="832" t="s">
        <v>1368</v>
      </c>
      <c r="D387" s="833" t="s">
        <v>2953</v>
      </c>
      <c r="E387" s="834" t="s">
        <v>1380</v>
      </c>
      <c r="F387" s="832" t="s">
        <v>1365</v>
      </c>
      <c r="G387" s="832" t="s">
        <v>1978</v>
      </c>
      <c r="H387" s="832" t="s">
        <v>578</v>
      </c>
      <c r="I387" s="832" t="s">
        <v>2071</v>
      </c>
      <c r="J387" s="832" t="s">
        <v>2072</v>
      </c>
      <c r="K387" s="832" t="s">
        <v>2073</v>
      </c>
      <c r="L387" s="835">
        <v>1027.5</v>
      </c>
      <c r="M387" s="835">
        <v>40072.5</v>
      </c>
      <c r="N387" s="832">
        <v>39</v>
      </c>
      <c r="O387" s="836">
        <v>6</v>
      </c>
      <c r="P387" s="835">
        <v>40072.5</v>
      </c>
      <c r="Q387" s="837">
        <v>1</v>
      </c>
      <c r="R387" s="832">
        <v>39</v>
      </c>
      <c r="S387" s="837">
        <v>1</v>
      </c>
      <c r="T387" s="836">
        <v>6</v>
      </c>
      <c r="U387" s="838">
        <v>1</v>
      </c>
    </row>
    <row r="388" spans="1:21" ht="14.4" customHeight="1" x14ac:dyDescent="0.3">
      <c r="A388" s="831">
        <v>12</v>
      </c>
      <c r="B388" s="832" t="s">
        <v>1362</v>
      </c>
      <c r="C388" s="832" t="s">
        <v>1368</v>
      </c>
      <c r="D388" s="833" t="s">
        <v>2953</v>
      </c>
      <c r="E388" s="834" t="s">
        <v>1380</v>
      </c>
      <c r="F388" s="832" t="s">
        <v>1365</v>
      </c>
      <c r="G388" s="832" t="s">
        <v>1978</v>
      </c>
      <c r="H388" s="832" t="s">
        <v>578</v>
      </c>
      <c r="I388" s="832" t="s">
        <v>2074</v>
      </c>
      <c r="J388" s="832" t="s">
        <v>2072</v>
      </c>
      <c r="K388" s="832" t="s">
        <v>2075</v>
      </c>
      <c r="L388" s="835">
        <v>1027.5</v>
      </c>
      <c r="M388" s="835">
        <v>9247.5</v>
      </c>
      <c r="N388" s="832">
        <v>9</v>
      </c>
      <c r="O388" s="836">
        <v>1</v>
      </c>
      <c r="P388" s="835">
        <v>9247.5</v>
      </c>
      <c r="Q388" s="837">
        <v>1</v>
      </c>
      <c r="R388" s="832">
        <v>9</v>
      </c>
      <c r="S388" s="837">
        <v>1</v>
      </c>
      <c r="T388" s="836">
        <v>1</v>
      </c>
      <c r="U388" s="838">
        <v>1</v>
      </c>
    </row>
    <row r="389" spans="1:21" ht="14.4" customHeight="1" x14ac:dyDescent="0.3">
      <c r="A389" s="831">
        <v>12</v>
      </c>
      <c r="B389" s="832" t="s">
        <v>1362</v>
      </c>
      <c r="C389" s="832" t="s">
        <v>1368</v>
      </c>
      <c r="D389" s="833" t="s">
        <v>2953</v>
      </c>
      <c r="E389" s="834" t="s">
        <v>1380</v>
      </c>
      <c r="F389" s="832" t="s">
        <v>1365</v>
      </c>
      <c r="G389" s="832" t="s">
        <v>1978</v>
      </c>
      <c r="H389" s="832" t="s">
        <v>578</v>
      </c>
      <c r="I389" s="832" t="s">
        <v>2076</v>
      </c>
      <c r="J389" s="832" t="s">
        <v>2077</v>
      </c>
      <c r="K389" s="832" t="s">
        <v>2078</v>
      </c>
      <c r="L389" s="835">
        <v>198.08</v>
      </c>
      <c r="M389" s="835">
        <v>11290.559999999998</v>
      </c>
      <c r="N389" s="832">
        <v>57</v>
      </c>
      <c r="O389" s="836">
        <v>23</v>
      </c>
      <c r="P389" s="835">
        <v>7527.0399999999981</v>
      </c>
      <c r="Q389" s="837">
        <v>0.66666666666666663</v>
      </c>
      <c r="R389" s="832">
        <v>38</v>
      </c>
      <c r="S389" s="837">
        <v>0.66666666666666663</v>
      </c>
      <c r="T389" s="836">
        <v>16</v>
      </c>
      <c r="U389" s="838">
        <v>0.69565217391304346</v>
      </c>
    </row>
    <row r="390" spans="1:21" ht="14.4" customHeight="1" x14ac:dyDescent="0.3">
      <c r="A390" s="831">
        <v>12</v>
      </c>
      <c r="B390" s="832" t="s">
        <v>1362</v>
      </c>
      <c r="C390" s="832" t="s">
        <v>1368</v>
      </c>
      <c r="D390" s="833" t="s">
        <v>2953</v>
      </c>
      <c r="E390" s="834" t="s">
        <v>1380</v>
      </c>
      <c r="F390" s="832" t="s">
        <v>1365</v>
      </c>
      <c r="G390" s="832" t="s">
        <v>1978</v>
      </c>
      <c r="H390" s="832" t="s">
        <v>578</v>
      </c>
      <c r="I390" s="832" t="s">
        <v>2079</v>
      </c>
      <c r="J390" s="832" t="s">
        <v>2080</v>
      </c>
      <c r="K390" s="832" t="s">
        <v>2081</v>
      </c>
      <c r="L390" s="835">
        <v>159.5</v>
      </c>
      <c r="M390" s="835">
        <v>478.5</v>
      </c>
      <c r="N390" s="832">
        <v>3</v>
      </c>
      <c r="O390" s="836">
        <v>1</v>
      </c>
      <c r="P390" s="835"/>
      <c r="Q390" s="837">
        <v>0</v>
      </c>
      <c r="R390" s="832"/>
      <c r="S390" s="837">
        <v>0</v>
      </c>
      <c r="T390" s="836"/>
      <c r="U390" s="838">
        <v>0</v>
      </c>
    </row>
    <row r="391" spans="1:21" ht="14.4" customHeight="1" x14ac:dyDescent="0.3">
      <c r="A391" s="831">
        <v>12</v>
      </c>
      <c r="B391" s="832" t="s">
        <v>1362</v>
      </c>
      <c r="C391" s="832" t="s">
        <v>1368</v>
      </c>
      <c r="D391" s="833" t="s">
        <v>2953</v>
      </c>
      <c r="E391" s="834" t="s">
        <v>1380</v>
      </c>
      <c r="F391" s="832" t="s">
        <v>1365</v>
      </c>
      <c r="G391" s="832" t="s">
        <v>1978</v>
      </c>
      <c r="H391" s="832" t="s">
        <v>578</v>
      </c>
      <c r="I391" s="832" t="s">
        <v>2082</v>
      </c>
      <c r="J391" s="832" t="s">
        <v>2083</v>
      </c>
      <c r="K391" s="832" t="s">
        <v>2084</v>
      </c>
      <c r="L391" s="835">
        <v>498.24</v>
      </c>
      <c r="M391" s="835">
        <v>996.48</v>
      </c>
      <c r="N391" s="832">
        <v>2</v>
      </c>
      <c r="O391" s="836">
        <v>2</v>
      </c>
      <c r="P391" s="835"/>
      <c r="Q391" s="837">
        <v>0</v>
      </c>
      <c r="R391" s="832"/>
      <c r="S391" s="837">
        <v>0</v>
      </c>
      <c r="T391" s="836"/>
      <c r="U391" s="838">
        <v>0</v>
      </c>
    </row>
    <row r="392" spans="1:21" ht="14.4" customHeight="1" x14ac:dyDescent="0.3">
      <c r="A392" s="831">
        <v>12</v>
      </c>
      <c r="B392" s="832" t="s">
        <v>1362</v>
      </c>
      <c r="C392" s="832" t="s">
        <v>1368</v>
      </c>
      <c r="D392" s="833" t="s">
        <v>2953</v>
      </c>
      <c r="E392" s="834" t="s">
        <v>1380</v>
      </c>
      <c r="F392" s="832" t="s">
        <v>1365</v>
      </c>
      <c r="G392" s="832" t="s">
        <v>1978</v>
      </c>
      <c r="H392" s="832" t="s">
        <v>578</v>
      </c>
      <c r="I392" s="832" t="s">
        <v>2085</v>
      </c>
      <c r="J392" s="832" t="s">
        <v>2086</v>
      </c>
      <c r="K392" s="832" t="s">
        <v>2087</v>
      </c>
      <c r="L392" s="835">
        <v>479.84</v>
      </c>
      <c r="M392" s="835">
        <v>959.68</v>
      </c>
      <c r="N392" s="832">
        <v>2</v>
      </c>
      <c r="O392" s="836">
        <v>2</v>
      </c>
      <c r="P392" s="835">
        <v>959.68</v>
      </c>
      <c r="Q392" s="837">
        <v>1</v>
      </c>
      <c r="R392" s="832">
        <v>2</v>
      </c>
      <c r="S392" s="837">
        <v>1</v>
      </c>
      <c r="T392" s="836">
        <v>2</v>
      </c>
      <c r="U392" s="838">
        <v>1</v>
      </c>
    </row>
    <row r="393" spans="1:21" ht="14.4" customHeight="1" x14ac:dyDescent="0.3">
      <c r="A393" s="831">
        <v>12</v>
      </c>
      <c r="B393" s="832" t="s">
        <v>1362</v>
      </c>
      <c r="C393" s="832" t="s">
        <v>1368</v>
      </c>
      <c r="D393" s="833" t="s">
        <v>2953</v>
      </c>
      <c r="E393" s="834" t="s">
        <v>1380</v>
      </c>
      <c r="F393" s="832" t="s">
        <v>1365</v>
      </c>
      <c r="G393" s="832" t="s">
        <v>1978</v>
      </c>
      <c r="H393" s="832" t="s">
        <v>578</v>
      </c>
      <c r="I393" s="832" t="s">
        <v>2088</v>
      </c>
      <c r="J393" s="832" t="s">
        <v>2089</v>
      </c>
      <c r="K393" s="832" t="s">
        <v>1995</v>
      </c>
      <c r="L393" s="835">
        <v>556.46</v>
      </c>
      <c r="M393" s="835">
        <v>1669.38</v>
      </c>
      <c r="N393" s="832">
        <v>3</v>
      </c>
      <c r="O393" s="836">
        <v>2</v>
      </c>
      <c r="P393" s="835">
        <v>1669.38</v>
      </c>
      <c r="Q393" s="837">
        <v>1</v>
      </c>
      <c r="R393" s="832">
        <v>3</v>
      </c>
      <c r="S393" s="837">
        <v>1</v>
      </c>
      <c r="T393" s="836">
        <v>2</v>
      </c>
      <c r="U393" s="838">
        <v>1</v>
      </c>
    </row>
    <row r="394" spans="1:21" ht="14.4" customHeight="1" x14ac:dyDescent="0.3">
      <c r="A394" s="831">
        <v>12</v>
      </c>
      <c r="B394" s="832" t="s">
        <v>1362</v>
      </c>
      <c r="C394" s="832" t="s">
        <v>1368</v>
      </c>
      <c r="D394" s="833" t="s">
        <v>2953</v>
      </c>
      <c r="E394" s="834" t="s">
        <v>1380</v>
      </c>
      <c r="F394" s="832" t="s">
        <v>1365</v>
      </c>
      <c r="G394" s="832" t="s">
        <v>1978</v>
      </c>
      <c r="H394" s="832" t="s">
        <v>578</v>
      </c>
      <c r="I394" s="832" t="s">
        <v>2090</v>
      </c>
      <c r="J394" s="832" t="s">
        <v>2091</v>
      </c>
      <c r="K394" s="832" t="s">
        <v>2092</v>
      </c>
      <c r="L394" s="835">
        <v>2055</v>
      </c>
      <c r="M394" s="835">
        <v>24660</v>
      </c>
      <c r="N394" s="832">
        <v>12</v>
      </c>
      <c r="O394" s="836">
        <v>4</v>
      </c>
      <c r="P394" s="835">
        <v>24660</v>
      </c>
      <c r="Q394" s="837">
        <v>1</v>
      </c>
      <c r="R394" s="832">
        <v>12</v>
      </c>
      <c r="S394" s="837">
        <v>1</v>
      </c>
      <c r="T394" s="836">
        <v>4</v>
      </c>
      <c r="U394" s="838">
        <v>1</v>
      </c>
    </row>
    <row r="395" spans="1:21" ht="14.4" customHeight="1" x14ac:dyDescent="0.3">
      <c r="A395" s="831">
        <v>12</v>
      </c>
      <c r="B395" s="832" t="s">
        <v>1362</v>
      </c>
      <c r="C395" s="832" t="s">
        <v>1368</v>
      </c>
      <c r="D395" s="833" t="s">
        <v>2953</v>
      </c>
      <c r="E395" s="834" t="s">
        <v>1380</v>
      </c>
      <c r="F395" s="832" t="s">
        <v>1365</v>
      </c>
      <c r="G395" s="832" t="s">
        <v>1978</v>
      </c>
      <c r="H395" s="832" t="s">
        <v>578</v>
      </c>
      <c r="I395" s="832" t="s">
        <v>2093</v>
      </c>
      <c r="J395" s="832" t="s">
        <v>2094</v>
      </c>
      <c r="K395" s="832" t="s">
        <v>2095</v>
      </c>
      <c r="L395" s="835">
        <v>1070</v>
      </c>
      <c r="M395" s="835">
        <v>78110</v>
      </c>
      <c r="N395" s="832">
        <v>73</v>
      </c>
      <c r="O395" s="836">
        <v>11</v>
      </c>
      <c r="P395" s="835">
        <v>78110</v>
      </c>
      <c r="Q395" s="837">
        <v>1</v>
      </c>
      <c r="R395" s="832">
        <v>73</v>
      </c>
      <c r="S395" s="837">
        <v>1</v>
      </c>
      <c r="T395" s="836">
        <v>11</v>
      </c>
      <c r="U395" s="838">
        <v>1</v>
      </c>
    </row>
    <row r="396" spans="1:21" ht="14.4" customHeight="1" x14ac:dyDescent="0.3">
      <c r="A396" s="831">
        <v>12</v>
      </c>
      <c r="B396" s="832" t="s">
        <v>1362</v>
      </c>
      <c r="C396" s="832" t="s">
        <v>1368</v>
      </c>
      <c r="D396" s="833" t="s">
        <v>2953</v>
      </c>
      <c r="E396" s="834" t="s">
        <v>1380</v>
      </c>
      <c r="F396" s="832" t="s">
        <v>1365</v>
      </c>
      <c r="G396" s="832" t="s">
        <v>1978</v>
      </c>
      <c r="H396" s="832" t="s">
        <v>578</v>
      </c>
      <c r="I396" s="832" t="s">
        <v>2096</v>
      </c>
      <c r="J396" s="832" t="s">
        <v>2097</v>
      </c>
      <c r="K396" s="832" t="s">
        <v>2098</v>
      </c>
      <c r="L396" s="835">
        <v>3060</v>
      </c>
      <c r="M396" s="835">
        <v>85680</v>
      </c>
      <c r="N396" s="832">
        <v>28</v>
      </c>
      <c r="O396" s="836">
        <v>12</v>
      </c>
      <c r="P396" s="835">
        <v>76500</v>
      </c>
      <c r="Q396" s="837">
        <v>0.8928571428571429</v>
      </c>
      <c r="R396" s="832">
        <v>25</v>
      </c>
      <c r="S396" s="837">
        <v>0.8928571428571429</v>
      </c>
      <c r="T396" s="836">
        <v>11</v>
      </c>
      <c r="U396" s="838">
        <v>0.91666666666666663</v>
      </c>
    </row>
    <row r="397" spans="1:21" ht="14.4" customHeight="1" x14ac:dyDescent="0.3">
      <c r="A397" s="831">
        <v>12</v>
      </c>
      <c r="B397" s="832" t="s">
        <v>1362</v>
      </c>
      <c r="C397" s="832" t="s">
        <v>1368</v>
      </c>
      <c r="D397" s="833" t="s">
        <v>2953</v>
      </c>
      <c r="E397" s="834" t="s">
        <v>1380</v>
      </c>
      <c r="F397" s="832" t="s">
        <v>1365</v>
      </c>
      <c r="G397" s="832" t="s">
        <v>1978</v>
      </c>
      <c r="H397" s="832" t="s">
        <v>578</v>
      </c>
      <c r="I397" s="832" t="s">
        <v>2099</v>
      </c>
      <c r="J397" s="832" t="s">
        <v>2100</v>
      </c>
      <c r="K397" s="832" t="s">
        <v>2101</v>
      </c>
      <c r="L397" s="835">
        <v>1124.9000000000001</v>
      </c>
      <c r="M397" s="835">
        <v>41621.300000000003</v>
      </c>
      <c r="N397" s="832">
        <v>37</v>
      </c>
      <c r="O397" s="836">
        <v>11</v>
      </c>
      <c r="P397" s="835">
        <v>41621.300000000003</v>
      </c>
      <c r="Q397" s="837">
        <v>1</v>
      </c>
      <c r="R397" s="832">
        <v>37</v>
      </c>
      <c r="S397" s="837">
        <v>1</v>
      </c>
      <c r="T397" s="836">
        <v>11</v>
      </c>
      <c r="U397" s="838">
        <v>1</v>
      </c>
    </row>
    <row r="398" spans="1:21" ht="14.4" customHeight="1" x14ac:dyDescent="0.3">
      <c r="A398" s="831">
        <v>12</v>
      </c>
      <c r="B398" s="832" t="s">
        <v>1362</v>
      </c>
      <c r="C398" s="832" t="s">
        <v>1368</v>
      </c>
      <c r="D398" s="833" t="s">
        <v>2953</v>
      </c>
      <c r="E398" s="834" t="s">
        <v>1380</v>
      </c>
      <c r="F398" s="832" t="s">
        <v>1365</v>
      </c>
      <c r="G398" s="832" t="s">
        <v>1978</v>
      </c>
      <c r="H398" s="832" t="s">
        <v>578</v>
      </c>
      <c r="I398" s="832" t="s">
        <v>2102</v>
      </c>
      <c r="J398" s="832" t="s">
        <v>2103</v>
      </c>
      <c r="K398" s="832" t="s">
        <v>2104</v>
      </c>
      <c r="L398" s="835">
        <v>1094.47</v>
      </c>
      <c r="M398" s="835">
        <v>9850.23</v>
      </c>
      <c r="N398" s="832">
        <v>9</v>
      </c>
      <c r="O398" s="836">
        <v>1</v>
      </c>
      <c r="P398" s="835">
        <v>9850.23</v>
      </c>
      <c r="Q398" s="837">
        <v>1</v>
      </c>
      <c r="R398" s="832">
        <v>9</v>
      </c>
      <c r="S398" s="837">
        <v>1</v>
      </c>
      <c r="T398" s="836">
        <v>1</v>
      </c>
      <c r="U398" s="838">
        <v>1</v>
      </c>
    </row>
    <row r="399" spans="1:21" ht="14.4" customHeight="1" x14ac:dyDescent="0.3">
      <c r="A399" s="831">
        <v>12</v>
      </c>
      <c r="B399" s="832" t="s">
        <v>1362</v>
      </c>
      <c r="C399" s="832" t="s">
        <v>1368</v>
      </c>
      <c r="D399" s="833" t="s">
        <v>2953</v>
      </c>
      <c r="E399" s="834" t="s">
        <v>1380</v>
      </c>
      <c r="F399" s="832" t="s">
        <v>1365</v>
      </c>
      <c r="G399" s="832" t="s">
        <v>1978</v>
      </c>
      <c r="H399" s="832" t="s">
        <v>578</v>
      </c>
      <c r="I399" s="832" t="s">
        <v>2105</v>
      </c>
      <c r="J399" s="832" t="s">
        <v>2097</v>
      </c>
      <c r="K399" s="832" t="s">
        <v>2106</v>
      </c>
      <c r="L399" s="835">
        <v>3060</v>
      </c>
      <c r="M399" s="835">
        <v>6120</v>
      </c>
      <c r="N399" s="832">
        <v>2</v>
      </c>
      <c r="O399" s="836">
        <v>1</v>
      </c>
      <c r="P399" s="835">
        <v>6120</v>
      </c>
      <c r="Q399" s="837">
        <v>1</v>
      </c>
      <c r="R399" s="832">
        <v>2</v>
      </c>
      <c r="S399" s="837">
        <v>1</v>
      </c>
      <c r="T399" s="836">
        <v>1</v>
      </c>
      <c r="U399" s="838">
        <v>1</v>
      </c>
    </row>
    <row r="400" spans="1:21" ht="14.4" customHeight="1" x14ac:dyDescent="0.3">
      <c r="A400" s="831">
        <v>12</v>
      </c>
      <c r="B400" s="832" t="s">
        <v>1362</v>
      </c>
      <c r="C400" s="832" t="s">
        <v>1368</v>
      </c>
      <c r="D400" s="833" t="s">
        <v>2953</v>
      </c>
      <c r="E400" s="834" t="s">
        <v>1380</v>
      </c>
      <c r="F400" s="832" t="s">
        <v>1365</v>
      </c>
      <c r="G400" s="832" t="s">
        <v>1978</v>
      </c>
      <c r="H400" s="832" t="s">
        <v>578</v>
      </c>
      <c r="I400" s="832" t="s">
        <v>2107</v>
      </c>
      <c r="J400" s="832" t="s">
        <v>2108</v>
      </c>
      <c r="K400" s="832" t="s">
        <v>2109</v>
      </c>
      <c r="L400" s="835">
        <v>1449.99</v>
      </c>
      <c r="M400" s="835">
        <v>17399.88</v>
      </c>
      <c r="N400" s="832">
        <v>12</v>
      </c>
      <c r="O400" s="836">
        <v>2</v>
      </c>
      <c r="P400" s="835">
        <v>17399.88</v>
      </c>
      <c r="Q400" s="837">
        <v>1</v>
      </c>
      <c r="R400" s="832">
        <v>12</v>
      </c>
      <c r="S400" s="837">
        <v>1</v>
      </c>
      <c r="T400" s="836">
        <v>2</v>
      </c>
      <c r="U400" s="838">
        <v>1</v>
      </c>
    </row>
    <row r="401" spans="1:21" ht="14.4" customHeight="1" x14ac:dyDescent="0.3">
      <c r="A401" s="831">
        <v>12</v>
      </c>
      <c r="B401" s="832" t="s">
        <v>1362</v>
      </c>
      <c r="C401" s="832" t="s">
        <v>1368</v>
      </c>
      <c r="D401" s="833" t="s">
        <v>2953</v>
      </c>
      <c r="E401" s="834" t="s">
        <v>1380</v>
      </c>
      <c r="F401" s="832" t="s">
        <v>1365</v>
      </c>
      <c r="G401" s="832" t="s">
        <v>1978</v>
      </c>
      <c r="H401" s="832" t="s">
        <v>578</v>
      </c>
      <c r="I401" s="832" t="s">
        <v>2110</v>
      </c>
      <c r="J401" s="832" t="s">
        <v>2111</v>
      </c>
      <c r="K401" s="832" t="s">
        <v>2112</v>
      </c>
      <c r="L401" s="835">
        <v>304.69</v>
      </c>
      <c r="M401" s="835">
        <v>304.69</v>
      </c>
      <c r="N401" s="832">
        <v>1</v>
      </c>
      <c r="O401" s="836">
        <v>1</v>
      </c>
      <c r="P401" s="835">
        <v>304.69</v>
      </c>
      <c r="Q401" s="837">
        <v>1</v>
      </c>
      <c r="R401" s="832">
        <v>1</v>
      </c>
      <c r="S401" s="837">
        <v>1</v>
      </c>
      <c r="T401" s="836">
        <v>1</v>
      </c>
      <c r="U401" s="838">
        <v>1</v>
      </c>
    </row>
    <row r="402" spans="1:21" ht="14.4" customHeight="1" x14ac:dyDescent="0.3">
      <c r="A402" s="831">
        <v>12</v>
      </c>
      <c r="B402" s="832" t="s">
        <v>1362</v>
      </c>
      <c r="C402" s="832" t="s">
        <v>1368</v>
      </c>
      <c r="D402" s="833" t="s">
        <v>2953</v>
      </c>
      <c r="E402" s="834" t="s">
        <v>1380</v>
      </c>
      <c r="F402" s="832" t="s">
        <v>1365</v>
      </c>
      <c r="G402" s="832" t="s">
        <v>1978</v>
      </c>
      <c r="H402" s="832" t="s">
        <v>578</v>
      </c>
      <c r="I402" s="832" t="s">
        <v>2113</v>
      </c>
      <c r="J402" s="832" t="s">
        <v>2114</v>
      </c>
      <c r="K402" s="832" t="s">
        <v>2115</v>
      </c>
      <c r="L402" s="835">
        <v>1500</v>
      </c>
      <c r="M402" s="835">
        <v>72000</v>
      </c>
      <c r="N402" s="832">
        <v>48</v>
      </c>
      <c r="O402" s="836">
        <v>7</v>
      </c>
      <c r="P402" s="835">
        <v>72000</v>
      </c>
      <c r="Q402" s="837">
        <v>1</v>
      </c>
      <c r="R402" s="832">
        <v>48</v>
      </c>
      <c r="S402" s="837">
        <v>1</v>
      </c>
      <c r="T402" s="836">
        <v>7</v>
      </c>
      <c r="U402" s="838">
        <v>1</v>
      </c>
    </row>
    <row r="403" spans="1:21" ht="14.4" customHeight="1" x14ac:dyDescent="0.3">
      <c r="A403" s="831">
        <v>12</v>
      </c>
      <c r="B403" s="832" t="s">
        <v>1362</v>
      </c>
      <c r="C403" s="832" t="s">
        <v>1368</v>
      </c>
      <c r="D403" s="833" t="s">
        <v>2953</v>
      </c>
      <c r="E403" s="834" t="s">
        <v>1380</v>
      </c>
      <c r="F403" s="832" t="s">
        <v>1365</v>
      </c>
      <c r="G403" s="832" t="s">
        <v>1978</v>
      </c>
      <c r="H403" s="832" t="s">
        <v>578</v>
      </c>
      <c r="I403" s="832" t="s">
        <v>2116</v>
      </c>
      <c r="J403" s="832" t="s">
        <v>2117</v>
      </c>
      <c r="K403" s="832" t="s">
        <v>2118</v>
      </c>
      <c r="L403" s="835">
        <v>3081.5</v>
      </c>
      <c r="M403" s="835">
        <v>18489</v>
      </c>
      <c r="N403" s="832">
        <v>6</v>
      </c>
      <c r="O403" s="836">
        <v>3</v>
      </c>
      <c r="P403" s="835">
        <v>18489</v>
      </c>
      <c r="Q403" s="837">
        <v>1</v>
      </c>
      <c r="R403" s="832">
        <v>6</v>
      </c>
      <c r="S403" s="837">
        <v>1</v>
      </c>
      <c r="T403" s="836">
        <v>3</v>
      </c>
      <c r="U403" s="838">
        <v>1</v>
      </c>
    </row>
    <row r="404" spans="1:21" ht="14.4" customHeight="1" x14ac:dyDescent="0.3">
      <c r="A404" s="831">
        <v>12</v>
      </c>
      <c r="B404" s="832" t="s">
        <v>1362</v>
      </c>
      <c r="C404" s="832" t="s">
        <v>1368</v>
      </c>
      <c r="D404" s="833" t="s">
        <v>2953</v>
      </c>
      <c r="E404" s="834" t="s">
        <v>1380</v>
      </c>
      <c r="F404" s="832" t="s">
        <v>1365</v>
      </c>
      <c r="G404" s="832" t="s">
        <v>1978</v>
      </c>
      <c r="H404" s="832" t="s">
        <v>578</v>
      </c>
      <c r="I404" s="832" t="s">
        <v>2119</v>
      </c>
      <c r="J404" s="832" t="s">
        <v>2120</v>
      </c>
      <c r="K404" s="832" t="s">
        <v>2121</v>
      </c>
      <c r="L404" s="835">
        <v>1027.5</v>
      </c>
      <c r="M404" s="835">
        <v>12330</v>
      </c>
      <c r="N404" s="832">
        <v>12</v>
      </c>
      <c r="O404" s="836">
        <v>2</v>
      </c>
      <c r="P404" s="835">
        <v>12330</v>
      </c>
      <c r="Q404" s="837">
        <v>1</v>
      </c>
      <c r="R404" s="832">
        <v>12</v>
      </c>
      <c r="S404" s="837">
        <v>1</v>
      </c>
      <c r="T404" s="836">
        <v>2</v>
      </c>
      <c r="U404" s="838">
        <v>1</v>
      </c>
    </row>
    <row r="405" spans="1:21" ht="14.4" customHeight="1" x14ac:dyDescent="0.3">
      <c r="A405" s="831">
        <v>12</v>
      </c>
      <c r="B405" s="832" t="s">
        <v>1362</v>
      </c>
      <c r="C405" s="832" t="s">
        <v>1368</v>
      </c>
      <c r="D405" s="833" t="s">
        <v>2953</v>
      </c>
      <c r="E405" s="834" t="s">
        <v>1380</v>
      </c>
      <c r="F405" s="832" t="s">
        <v>1365</v>
      </c>
      <c r="G405" s="832" t="s">
        <v>1978</v>
      </c>
      <c r="H405" s="832" t="s">
        <v>578</v>
      </c>
      <c r="I405" s="832" t="s">
        <v>2122</v>
      </c>
      <c r="J405" s="832" t="s">
        <v>2120</v>
      </c>
      <c r="K405" s="832" t="s">
        <v>2123</v>
      </c>
      <c r="L405" s="835">
        <v>1027.5</v>
      </c>
      <c r="M405" s="835">
        <v>49320</v>
      </c>
      <c r="N405" s="832">
        <v>48</v>
      </c>
      <c r="O405" s="836">
        <v>6</v>
      </c>
      <c r="P405" s="835">
        <v>49320</v>
      </c>
      <c r="Q405" s="837">
        <v>1</v>
      </c>
      <c r="R405" s="832">
        <v>48</v>
      </c>
      <c r="S405" s="837">
        <v>1</v>
      </c>
      <c r="T405" s="836">
        <v>6</v>
      </c>
      <c r="U405" s="838">
        <v>1</v>
      </c>
    </row>
    <row r="406" spans="1:21" ht="14.4" customHeight="1" x14ac:dyDescent="0.3">
      <c r="A406" s="831">
        <v>12</v>
      </c>
      <c r="B406" s="832" t="s">
        <v>1362</v>
      </c>
      <c r="C406" s="832" t="s">
        <v>1368</v>
      </c>
      <c r="D406" s="833" t="s">
        <v>2953</v>
      </c>
      <c r="E406" s="834" t="s">
        <v>1380</v>
      </c>
      <c r="F406" s="832" t="s">
        <v>1365</v>
      </c>
      <c r="G406" s="832" t="s">
        <v>1978</v>
      </c>
      <c r="H406" s="832" t="s">
        <v>578</v>
      </c>
      <c r="I406" s="832" t="s">
        <v>2124</v>
      </c>
      <c r="J406" s="832" t="s">
        <v>2125</v>
      </c>
      <c r="K406" s="832" t="s">
        <v>2126</v>
      </c>
      <c r="L406" s="835">
        <v>445.63</v>
      </c>
      <c r="M406" s="835">
        <v>445.63</v>
      </c>
      <c r="N406" s="832">
        <v>1</v>
      </c>
      <c r="O406" s="836">
        <v>1</v>
      </c>
      <c r="P406" s="835"/>
      <c r="Q406" s="837">
        <v>0</v>
      </c>
      <c r="R406" s="832"/>
      <c r="S406" s="837">
        <v>0</v>
      </c>
      <c r="T406" s="836"/>
      <c r="U406" s="838">
        <v>0</v>
      </c>
    </row>
    <row r="407" spans="1:21" ht="14.4" customHeight="1" x14ac:dyDescent="0.3">
      <c r="A407" s="831">
        <v>12</v>
      </c>
      <c r="B407" s="832" t="s">
        <v>1362</v>
      </c>
      <c r="C407" s="832" t="s">
        <v>1368</v>
      </c>
      <c r="D407" s="833" t="s">
        <v>2953</v>
      </c>
      <c r="E407" s="834" t="s">
        <v>1380</v>
      </c>
      <c r="F407" s="832" t="s">
        <v>1365</v>
      </c>
      <c r="G407" s="832" t="s">
        <v>1978</v>
      </c>
      <c r="H407" s="832" t="s">
        <v>578</v>
      </c>
      <c r="I407" s="832" t="s">
        <v>2127</v>
      </c>
      <c r="J407" s="832" t="s">
        <v>2128</v>
      </c>
      <c r="K407" s="832" t="s">
        <v>2129</v>
      </c>
      <c r="L407" s="835">
        <v>1023.03</v>
      </c>
      <c r="M407" s="835">
        <v>6138.18</v>
      </c>
      <c r="N407" s="832">
        <v>6</v>
      </c>
      <c r="O407" s="836">
        <v>1</v>
      </c>
      <c r="P407" s="835">
        <v>6138.18</v>
      </c>
      <c r="Q407" s="837">
        <v>1</v>
      </c>
      <c r="R407" s="832">
        <v>6</v>
      </c>
      <c r="S407" s="837">
        <v>1</v>
      </c>
      <c r="T407" s="836">
        <v>1</v>
      </c>
      <c r="U407" s="838">
        <v>1</v>
      </c>
    </row>
    <row r="408" spans="1:21" ht="14.4" customHeight="1" x14ac:dyDescent="0.3">
      <c r="A408" s="831">
        <v>12</v>
      </c>
      <c r="B408" s="832" t="s">
        <v>1362</v>
      </c>
      <c r="C408" s="832" t="s">
        <v>1368</v>
      </c>
      <c r="D408" s="833" t="s">
        <v>2953</v>
      </c>
      <c r="E408" s="834" t="s">
        <v>1380</v>
      </c>
      <c r="F408" s="832" t="s">
        <v>1365</v>
      </c>
      <c r="G408" s="832" t="s">
        <v>1978</v>
      </c>
      <c r="H408" s="832" t="s">
        <v>578</v>
      </c>
      <c r="I408" s="832" t="s">
        <v>2130</v>
      </c>
      <c r="J408" s="832" t="s">
        <v>2131</v>
      </c>
      <c r="K408" s="832" t="s">
        <v>2132</v>
      </c>
      <c r="L408" s="835">
        <v>1257.81</v>
      </c>
      <c r="M408" s="835">
        <v>3773.43</v>
      </c>
      <c r="N408" s="832">
        <v>3</v>
      </c>
      <c r="O408" s="836">
        <v>1</v>
      </c>
      <c r="P408" s="835">
        <v>3773.43</v>
      </c>
      <c r="Q408" s="837">
        <v>1</v>
      </c>
      <c r="R408" s="832">
        <v>3</v>
      </c>
      <c r="S408" s="837">
        <v>1</v>
      </c>
      <c r="T408" s="836">
        <v>1</v>
      </c>
      <c r="U408" s="838">
        <v>1</v>
      </c>
    </row>
    <row r="409" spans="1:21" ht="14.4" customHeight="1" x14ac:dyDescent="0.3">
      <c r="A409" s="831">
        <v>12</v>
      </c>
      <c r="B409" s="832" t="s">
        <v>1362</v>
      </c>
      <c r="C409" s="832" t="s">
        <v>1368</v>
      </c>
      <c r="D409" s="833" t="s">
        <v>2953</v>
      </c>
      <c r="E409" s="834" t="s">
        <v>1380</v>
      </c>
      <c r="F409" s="832" t="s">
        <v>1365</v>
      </c>
      <c r="G409" s="832" t="s">
        <v>1978</v>
      </c>
      <c r="H409" s="832" t="s">
        <v>578</v>
      </c>
      <c r="I409" s="832" t="s">
        <v>2133</v>
      </c>
      <c r="J409" s="832" t="s">
        <v>2134</v>
      </c>
      <c r="K409" s="832" t="s">
        <v>2135</v>
      </c>
      <c r="L409" s="835">
        <v>2304</v>
      </c>
      <c r="M409" s="835">
        <v>6912</v>
      </c>
      <c r="N409" s="832">
        <v>3</v>
      </c>
      <c r="O409" s="836">
        <v>1</v>
      </c>
      <c r="P409" s="835">
        <v>6912</v>
      </c>
      <c r="Q409" s="837">
        <v>1</v>
      </c>
      <c r="R409" s="832">
        <v>3</v>
      </c>
      <c r="S409" s="837">
        <v>1</v>
      </c>
      <c r="T409" s="836">
        <v>1</v>
      </c>
      <c r="U409" s="838">
        <v>1</v>
      </c>
    </row>
    <row r="410" spans="1:21" ht="14.4" customHeight="1" x14ac:dyDescent="0.3">
      <c r="A410" s="831">
        <v>12</v>
      </c>
      <c r="B410" s="832" t="s">
        <v>1362</v>
      </c>
      <c r="C410" s="832" t="s">
        <v>1368</v>
      </c>
      <c r="D410" s="833" t="s">
        <v>2953</v>
      </c>
      <c r="E410" s="834" t="s">
        <v>1380</v>
      </c>
      <c r="F410" s="832" t="s">
        <v>1365</v>
      </c>
      <c r="G410" s="832" t="s">
        <v>1978</v>
      </c>
      <c r="H410" s="832" t="s">
        <v>578</v>
      </c>
      <c r="I410" s="832" t="s">
        <v>2136</v>
      </c>
      <c r="J410" s="832" t="s">
        <v>2137</v>
      </c>
      <c r="K410" s="832" t="s">
        <v>2138</v>
      </c>
      <c r="L410" s="835">
        <v>300</v>
      </c>
      <c r="M410" s="835">
        <v>900</v>
      </c>
      <c r="N410" s="832">
        <v>3</v>
      </c>
      <c r="O410" s="836">
        <v>1</v>
      </c>
      <c r="P410" s="835">
        <v>900</v>
      </c>
      <c r="Q410" s="837">
        <v>1</v>
      </c>
      <c r="R410" s="832">
        <v>3</v>
      </c>
      <c r="S410" s="837">
        <v>1</v>
      </c>
      <c r="T410" s="836">
        <v>1</v>
      </c>
      <c r="U410" s="838">
        <v>1</v>
      </c>
    </row>
    <row r="411" spans="1:21" ht="14.4" customHeight="1" x14ac:dyDescent="0.3">
      <c r="A411" s="831">
        <v>12</v>
      </c>
      <c r="B411" s="832" t="s">
        <v>1362</v>
      </c>
      <c r="C411" s="832" t="s">
        <v>1368</v>
      </c>
      <c r="D411" s="833" t="s">
        <v>2953</v>
      </c>
      <c r="E411" s="834" t="s">
        <v>1380</v>
      </c>
      <c r="F411" s="832" t="s">
        <v>1365</v>
      </c>
      <c r="G411" s="832" t="s">
        <v>1978</v>
      </c>
      <c r="H411" s="832" t="s">
        <v>578</v>
      </c>
      <c r="I411" s="832" t="s">
        <v>2139</v>
      </c>
      <c r="J411" s="832" t="s">
        <v>2140</v>
      </c>
      <c r="K411" s="832" t="s">
        <v>2141</v>
      </c>
      <c r="L411" s="835">
        <v>224.7</v>
      </c>
      <c r="M411" s="835">
        <v>1348.2</v>
      </c>
      <c r="N411" s="832">
        <v>6</v>
      </c>
      <c r="O411" s="836">
        <v>6</v>
      </c>
      <c r="P411" s="835">
        <v>1348.2</v>
      </c>
      <c r="Q411" s="837">
        <v>1</v>
      </c>
      <c r="R411" s="832">
        <v>6</v>
      </c>
      <c r="S411" s="837">
        <v>1</v>
      </c>
      <c r="T411" s="836">
        <v>6</v>
      </c>
      <c r="U411" s="838">
        <v>1</v>
      </c>
    </row>
    <row r="412" spans="1:21" ht="14.4" customHeight="1" x14ac:dyDescent="0.3">
      <c r="A412" s="831">
        <v>12</v>
      </c>
      <c r="B412" s="832" t="s">
        <v>1362</v>
      </c>
      <c r="C412" s="832" t="s">
        <v>1368</v>
      </c>
      <c r="D412" s="833" t="s">
        <v>2953</v>
      </c>
      <c r="E412" s="834" t="s">
        <v>1380</v>
      </c>
      <c r="F412" s="832" t="s">
        <v>1365</v>
      </c>
      <c r="G412" s="832" t="s">
        <v>1978</v>
      </c>
      <c r="H412" s="832" t="s">
        <v>578</v>
      </c>
      <c r="I412" s="832" t="s">
        <v>2142</v>
      </c>
      <c r="J412" s="832" t="s">
        <v>2143</v>
      </c>
      <c r="K412" s="832" t="s">
        <v>2144</v>
      </c>
      <c r="L412" s="835">
        <v>128</v>
      </c>
      <c r="M412" s="835">
        <v>1536</v>
      </c>
      <c r="N412" s="832">
        <v>12</v>
      </c>
      <c r="O412" s="836">
        <v>4</v>
      </c>
      <c r="P412" s="835">
        <v>1536</v>
      </c>
      <c r="Q412" s="837">
        <v>1</v>
      </c>
      <c r="R412" s="832">
        <v>12</v>
      </c>
      <c r="S412" s="837">
        <v>1</v>
      </c>
      <c r="T412" s="836">
        <v>4</v>
      </c>
      <c r="U412" s="838">
        <v>1</v>
      </c>
    </row>
    <row r="413" spans="1:21" ht="14.4" customHeight="1" x14ac:dyDescent="0.3">
      <c r="A413" s="831">
        <v>12</v>
      </c>
      <c r="B413" s="832" t="s">
        <v>1362</v>
      </c>
      <c r="C413" s="832" t="s">
        <v>1368</v>
      </c>
      <c r="D413" s="833" t="s">
        <v>2953</v>
      </c>
      <c r="E413" s="834" t="s">
        <v>1380</v>
      </c>
      <c r="F413" s="832" t="s">
        <v>1365</v>
      </c>
      <c r="G413" s="832" t="s">
        <v>1978</v>
      </c>
      <c r="H413" s="832" t="s">
        <v>578</v>
      </c>
      <c r="I413" s="832" t="s">
        <v>2145</v>
      </c>
      <c r="J413" s="832" t="s">
        <v>2146</v>
      </c>
      <c r="K413" s="832" t="s">
        <v>2147</v>
      </c>
      <c r="L413" s="835">
        <v>175</v>
      </c>
      <c r="M413" s="835">
        <v>3675</v>
      </c>
      <c r="N413" s="832">
        <v>21</v>
      </c>
      <c r="O413" s="836">
        <v>7</v>
      </c>
      <c r="P413" s="835">
        <v>3150</v>
      </c>
      <c r="Q413" s="837">
        <v>0.8571428571428571</v>
      </c>
      <c r="R413" s="832">
        <v>18</v>
      </c>
      <c r="S413" s="837">
        <v>0.8571428571428571</v>
      </c>
      <c r="T413" s="836">
        <v>6</v>
      </c>
      <c r="U413" s="838">
        <v>0.8571428571428571</v>
      </c>
    </row>
    <row r="414" spans="1:21" ht="14.4" customHeight="1" x14ac:dyDescent="0.3">
      <c r="A414" s="831">
        <v>12</v>
      </c>
      <c r="B414" s="832" t="s">
        <v>1362</v>
      </c>
      <c r="C414" s="832" t="s">
        <v>1368</v>
      </c>
      <c r="D414" s="833" t="s">
        <v>2953</v>
      </c>
      <c r="E414" s="834" t="s">
        <v>1380</v>
      </c>
      <c r="F414" s="832" t="s">
        <v>1365</v>
      </c>
      <c r="G414" s="832" t="s">
        <v>1978</v>
      </c>
      <c r="H414" s="832" t="s">
        <v>578</v>
      </c>
      <c r="I414" s="832" t="s">
        <v>2148</v>
      </c>
      <c r="J414" s="832" t="s">
        <v>2149</v>
      </c>
      <c r="K414" s="832" t="s">
        <v>1716</v>
      </c>
      <c r="L414" s="835">
        <v>220.68</v>
      </c>
      <c r="M414" s="835">
        <v>441.36</v>
      </c>
      <c r="N414" s="832">
        <v>2</v>
      </c>
      <c r="O414" s="836">
        <v>1</v>
      </c>
      <c r="P414" s="835">
        <v>441.36</v>
      </c>
      <c r="Q414" s="837">
        <v>1</v>
      </c>
      <c r="R414" s="832">
        <v>2</v>
      </c>
      <c r="S414" s="837">
        <v>1</v>
      </c>
      <c r="T414" s="836">
        <v>1</v>
      </c>
      <c r="U414" s="838">
        <v>1</v>
      </c>
    </row>
    <row r="415" spans="1:21" ht="14.4" customHeight="1" x14ac:dyDescent="0.3">
      <c r="A415" s="831">
        <v>12</v>
      </c>
      <c r="B415" s="832" t="s">
        <v>1362</v>
      </c>
      <c r="C415" s="832" t="s">
        <v>1368</v>
      </c>
      <c r="D415" s="833" t="s">
        <v>2953</v>
      </c>
      <c r="E415" s="834" t="s">
        <v>1380</v>
      </c>
      <c r="F415" s="832" t="s">
        <v>1365</v>
      </c>
      <c r="G415" s="832" t="s">
        <v>1978</v>
      </c>
      <c r="H415" s="832" t="s">
        <v>578</v>
      </c>
      <c r="I415" s="832" t="s">
        <v>2150</v>
      </c>
      <c r="J415" s="832" t="s">
        <v>2151</v>
      </c>
      <c r="K415" s="832" t="s">
        <v>2152</v>
      </c>
      <c r="L415" s="835">
        <v>188.16</v>
      </c>
      <c r="M415" s="835">
        <v>376.32</v>
      </c>
      <c r="N415" s="832">
        <v>2</v>
      </c>
      <c r="O415" s="836">
        <v>1</v>
      </c>
      <c r="P415" s="835">
        <v>376.32</v>
      </c>
      <c r="Q415" s="837">
        <v>1</v>
      </c>
      <c r="R415" s="832">
        <v>2</v>
      </c>
      <c r="S415" s="837">
        <v>1</v>
      </c>
      <c r="T415" s="836">
        <v>1</v>
      </c>
      <c r="U415" s="838">
        <v>1</v>
      </c>
    </row>
    <row r="416" spans="1:21" ht="14.4" customHeight="1" x14ac:dyDescent="0.3">
      <c r="A416" s="831">
        <v>12</v>
      </c>
      <c r="B416" s="832" t="s">
        <v>1362</v>
      </c>
      <c r="C416" s="832" t="s">
        <v>1368</v>
      </c>
      <c r="D416" s="833" t="s">
        <v>2953</v>
      </c>
      <c r="E416" s="834" t="s">
        <v>1380</v>
      </c>
      <c r="F416" s="832" t="s">
        <v>1365</v>
      </c>
      <c r="G416" s="832" t="s">
        <v>1978</v>
      </c>
      <c r="H416" s="832" t="s">
        <v>578</v>
      </c>
      <c r="I416" s="832" t="s">
        <v>2153</v>
      </c>
      <c r="J416" s="832" t="s">
        <v>2154</v>
      </c>
      <c r="K416" s="832" t="s">
        <v>2155</v>
      </c>
      <c r="L416" s="835">
        <v>296.39999999999998</v>
      </c>
      <c r="M416" s="835">
        <v>592.79999999999995</v>
      </c>
      <c r="N416" s="832">
        <v>2</v>
      </c>
      <c r="O416" s="836">
        <v>1</v>
      </c>
      <c r="P416" s="835"/>
      <c r="Q416" s="837">
        <v>0</v>
      </c>
      <c r="R416" s="832"/>
      <c r="S416" s="837">
        <v>0</v>
      </c>
      <c r="T416" s="836"/>
      <c r="U416" s="838">
        <v>0</v>
      </c>
    </row>
    <row r="417" spans="1:21" ht="14.4" customHeight="1" x14ac:dyDescent="0.3">
      <c r="A417" s="831">
        <v>12</v>
      </c>
      <c r="B417" s="832" t="s">
        <v>1362</v>
      </c>
      <c r="C417" s="832" t="s">
        <v>1368</v>
      </c>
      <c r="D417" s="833" t="s">
        <v>2953</v>
      </c>
      <c r="E417" s="834" t="s">
        <v>1380</v>
      </c>
      <c r="F417" s="832" t="s">
        <v>1365</v>
      </c>
      <c r="G417" s="832" t="s">
        <v>1978</v>
      </c>
      <c r="H417" s="832" t="s">
        <v>578</v>
      </c>
      <c r="I417" s="832" t="s">
        <v>2156</v>
      </c>
      <c r="J417" s="832" t="s">
        <v>2157</v>
      </c>
      <c r="K417" s="832" t="s">
        <v>2158</v>
      </c>
      <c r="L417" s="835">
        <v>3082.5</v>
      </c>
      <c r="M417" s="835">
        <v>9247.5</v>
      </c>
      <c r="N417" s="832">
        <v>3</v>
      </c>
      <c r="O417" s="836">
        <v>1</v>
      </c>
      <c r="P417" s="835">
        <v>9247.5</v>
      </c>
      <c r="Q417" s="837">
        <v>1</v>
      </c>
      <c r="R417" s="832">
        <v>3</v>
      </c>
      <c r="S417" s="837">
        <v>1</v>
      </c>
      <c r="T417" s="836">
        <v>1</v>
      </c>
      <c r="U417" s="838">
        <v>1</v>
      </c>
    </row>
    <row r="418" spans="1:21" ht="14.4" customHeight="1" x14ac:dyDescent="0.3">
      <c r="A418" s="831">
        <v>12</v>
      </c>
      <c r="B418" s="832" t="s">
        <v>1362</v>
      </c>
      <c r="C418" s="832" t="s">
        <v>1368</v>
      </c>
      <c r="D418" s="833" t="s">
        <v>2953</v>
      </c>
      <c r="E418" s="834" t="s">
        <v>1380</v>
      </c>
      <c r="F418" s="832" t="s">
        <v>1365</v>
      </c>
      <c r="G418" s="832" t="s">
        <v>1978</v>
      </c>
      <c r="H418" s="832" t="s">
        <v>578</v>
      </c>
      <c r="I418" s="832" t="s">
        <v>2159</v>
      </c>
      <c r="J418" s="832" t="s">
        <v>2160</v>
      </c>
      <c r="K418" s="832" t="s">
        <v>2161</v>
      </c>
      <c r="L418" s="835">
        <v>630.11</v>
      </c>
      <c r="M418" s="835">
        <v>1890.33</v>
      </c>
      <c r="N418" s="832">
        <v>3</v>
      </c>
      <c r="O418" s="836">
        <v>1</v>
      </c>
      <c r="P418" s="835">
        <v>1890.33</v>
      </c>
      <c r="Q418" s="837">
        <v>1</v>
      </c>
      <c r="R418" s="832">
        <v>3</v>
      </c>
      <c r="S418" s="837">
        <v>1</v>
      </c>
      <c r="T418" s="836">
        <v>1</v>
      </c>
      <c r="U418" s="838">
        <v>1</v>
      </c>
    </row>
    <row r="419" spans="1:21" ht="14.4" customHeight="1" x14ac:dyDescent="0.3">
      <c r="A419" s="831">
        <v>12</v>
      </c>
      <c r="B419" s="832" t="s">
        <v>1362</v>
      </c>
      <c r="C419" s="832" t="s">
        <v>1368</v>
      </c>
      <c r="D419" s="833" t="s">
        <v>2953</v>
      </c>
      <c r="E419" s="834" t="s">
        <v>1380</v>
      </c>
      <c r="F419" s="832" t="s">
        <v>1365</v>
      </c>
      <c r="G419" s="832" t="s">
        <v>1978</v>
      </c>
      <c r="H419" s="832" t="s">
        <v>578</v>
      </c>
      <c r="I419" s="832" t="s">
        <v>2162</v>
      </c>
      <c r="J419" s="832" t="s">
        <v>2163</v>
      </c>
      <c r="K419" s="832" t="s">
        <v>1998</v>
      </c>
      <c r="L419" s="835">
        <v>497</v>
      </c>
      <c r="M419" s="835">
        <v>994</v>
      </c>
      <c r="N419" s="832">
        <v>2</v>
      </c>
      <c r="O419" s="836">
        <v>1</v>
      </c>
      <c r="P419" s="835">
        <v>994</v>
      </c>
      <c r="Q419" s="837">
        <v>1</v>
      </c>
      <c r="R419" s="832">
        <v>2</v>
      </c>
      <c r="S419" s="837">
        <v>1</v>
      </c>
      <c r="T419" s="836">
        <v>1</v>
      </c>
      <c r="U419" s="838">
        <v>1</v>
      </c>
    </row>
    <row r="420" spans="1:21" ht="14.4" customHeight="1" x14ac:dyDescent="0.3">
      <c r="A420" s="831">
        <v>12</v>
      </c>
      <c r="B420" s="832" t="s">
        <v>1362</v>
      </c>
      <c r="C420" s="832" t="s">
        <v>1368</v>
      </c>
      <c r="D420" s="833" t="s">
        <v>2953</v>
      </c>
      <c r="E420" s="834" t="s">
        <v>1380</v>
      </c>
      <c r="F420" s="832" t="s">
        <v>1365</v>
      </c>
      <c r="G420" s="832" t="s">
        <v>1978</v>
      </c>
      <c r="H420" s="832" t="s">
        <v>578</v>
      </c>
      <c r="I420" s="832" t="s">
        <v>2164</v>
      </c>
      <c r="J420" s="832" t="s">
        <v>2165</v>
      </c>
      <c r="K420" s="832" t="s">
        <v>2166</v>
      </c>
      <c r="L420" s="835">
        <v>175</v>
      </c>
      <c r="M420" s="835">
        <v>525</v>
      </c>
      <c r="N420" s="832">
        <v>3</v>
      </c>
      <c r="O420" s="836">
        <v>1</v>
      </c>
      <c r="P420" s="835">
        <v>525</v>
      </c>
      <c r="Q420" s="837">
        <v>1</v>
      </c>
      <c r="R420" s="832">
        <v>3</v>
      </c>
      <c r="S420" s="837">
        <v>1</v>
      </c>
      <c r="T420" s="836">
        <v>1</v>
      </c>
      <c r="U420" s="838">
        <v>1</v>
      </c>
    </row>
    <row r="421" spans="1:21" ht="14.4" customHeight="1" x14ac:dyDescent="0.3">
      <c r="A421" s="831">
        <v>12</v>
      </c>
      <c r="B421" s="832" t="s">
        <v>1362</v>
      </c>
      <c r="C421" s="832" t="s">
        <v>1368</v>
      </c>
      <c r="D421" s="833" t="s">
        <v>2953</v>
      </c>
      <c r="E421" s="834" t="s">
        <v>1380</v>
      </c>
      <c r="F421" s="832" t="s">
        <v>1365</v>
      </c>
      <c r="G421" s="832" t="s">
        <v>1978</v>
      </c>
      <c r="H421" s="832" t="s">
        <v>578</v>
      </c>
      <c r="I421" s="832" t="s">
        <v>2167</v>
      </c>
      <c r="J421" s="832" t="s">
        <v>2168</v>
      </c>
      <c r="K421" s="832" t="s">
        <v>2169</v>
      </c>
      <c r="L421" s="835">
        <v>1027.5</v>
      </c>
      <c r="M421" s="835">
        <v>3082.5</v>
      </c>
      <c r="N421" s="832">
        <v>3</v>
      </c>
      <c r="O421" s="836">
        <v>1</v>
      </c>
      <c r="P421" s="835">
        <v>3082.5</v>
      </c>
      <c r="Q421" s="837">
        <v>1</v>
      </c>
      <c r="R421" s="832">
        <v>3</v>
      </c>
      <c r="S421" s="837">
        <v>1</v>
      </c>
      <c r="T421" s="836">
        <v>1</v>
      </c>
      <c r="U421" s="838">
        <v>1</v>
      </c>
    </row>
    <row r="422" spans="1:21" ht="14.4" customHeight="1" x14ac:dyDescent="0.3">
      <c r="A422" s="831">
        <v>12</v>
      </c>
      <c r="B422" s="832" t="s">
        <v>1362</v>
      </c>
      <c r="C422" s="832" t="s">
        <v>1368</v>
      </c>
      <c r="D422" s="833" t="s">
        <v>2953</v>
      </c>
      <c r="E422" s="834" t="s">
        <v>1380</v>
      </c>
      <c r="F422" s="832" t="s">
        <v>1365</v>
      </c>
      <c r="G422" s="832" t="s">
        <v>1978</v>
      </c>
      <c r="H422" s="832" t="s">
        <v>578</v>
      </c>
      <c r="I422" s="832" t="s">
        <v>2170</v>
      </c>
      <c r="J422" s="832" t="s">
        <v>2171</v>
      </c>
      <c r="K422" s="832" t="s">
        <v>2172</v>
      </c>
      <c r="L422" s="835">
        <v>1534.35</v>
      </c>
      <c r="M422" s="835">
        <v>6137.4</v>
      </c>
      <c r="N422" s="832">
        <v>4</v>
      </c>
      <c r="O422" s="836">
        <v>1</v>
      </c>
      <c r="P422" s="835">
        <v>6137.4</v>
      </c>
      <c r="Q422" s="837">
        <v>1</v>
      </c>
      <c r="R422" s="832">
        <v>4</v>
      </c>
      <c r="S422" s="837">
        <v>1</v>
      </c>
      <c r="T422" s="836">
        <v>1</v>
      </c>
      <c r="U422" s="838">
        <v>1</v>
      </c>
    </row>
    <row r="423" spans="1:21" ht="14.4" customHeight="1" x14ac:dyDescent="0.3">
      <c r="A423" s="831">
        <v>12</v>
      </c>
      <c r="B423" s="832" t="s">
        <v>1362</v>
      </c>
      <c r="C423" s="832" t="s">
        <v>1368</v>
      </c>
      <c r="D423" s="833" t="s">
        <v>2953</v>
      </c>
      <c r="E423" s="834" t="s">
        <v>1380</v>
      </c>
      <c r="F423" s="832" t="s">
        <v>1365</v>
      </c>
      <c r="G423" s="832" t="s">
        <v>1978</v>
      </c>
      <c r="H423" s="832" t="s">
        <v>578</v>
      </c>
      <c r="I423" s="832" t="s">
        <v>2173</v>
      </c>
      <c r="J423" s="832" t="s">
        <v>2174</v>
      </c>
      <c r="K423" s="832" t="s">
        <v>1990</v>
      </c>
      <c r="L423" s="835">
        <v>299</v>
      </c>
      <c r="M423" s="835">
        <v>299</v>
      </c>
      <c r="N423" s="832">
        <v>1</v>
      </c>
      <c r="O423" s="836">
        <v>1</v>
      </c>
      <c r="P423" s="835">
        <v>299</v>
      </c>
      <c r="Q423" s="837">
        <v>1</v>
      </c>
      <c r="R423" s="832">
        <v>1</v>
      </c>
      <c r="S423" s="837">
        <v>1</v>
      </c>
      <c r="T423" s="836">
        <v>1</v>
      </c>
      <c r="U423" s="838">
        <v>1</v>
      </c>
    </row>
    <row r="424" spans="1:21" ht="14.4" customHeight="1" x14ac:dyDescent="0.3">
      <c r="A424" s="831">
        <v>12</v>
      </c>
      <c r="B424" s="832" t="s">
        <v>1362</v>
      </c>
      <c r="C424" s="832" t="s">
        <v>1368</v>
      </c>
      <c r="D424" s="833" t="s">
        <v>2953</v>
      </c>
      <c r="E424" s="834" t="s">
        <v>1380</v>
      </c>
      <c r="F424" s="832" t="s">
        <v>1365</v>
      </c>
      <c r="G424" s="832" t="s">
        <v>1978</v>
      </c>
      <c r="H424" s="832" t="s">
        <v>578</v>
      </c>
      <c r="I424" s="832" t="s">
        <v>2175</v>
      </c>
      <c r="J424" s="832" t="s">
        <v>2176</v>
      </c>
      <c r="K424" s="832" t="s">
        <v>2177</v>
      </c>
      <c r="L424" s="835">
        <v>1027.45</v>
      </c>
      <c r="M424" s="835">
        <v>9247.0500000000011</v>
      </c>
      <c r="N424" s="832">
        <v>9</v>
      </c>
      <c r="O424" s="836">
        <v>1</v>
      </c>
      <c r="P424" s="835">
        <v>9247.0500000000011</v>
      </c>
      <c r="Q424" s="837">
        <v>1</v>
      </c>
      <c r="R424" s="832">
        <v>9</v>
      </c>
      <c r="S424" s="837">
        <v>1</v>
      </c>
      <c r="T424" s="836">
        <v>1</v>
      </c>
      <c r="U424" s="838">
        <v>1</v>
      </c>
    </row>
    <row r="425" spans="1:21" ht="14.4" customHeight="1" x14ac:dyDescent="0.3">
      <c r="A425" s="831">
        <v>12</v>
      </c>
      <c r="B425" s="832" t="s">
        <v>1362</v>
      </c>
      <c r="C425" s="832" t="s">
        <v>1368</v>
      </c>
      <c r="D425" s="833" t="s">
        <v>2953</v>
      </c>
      <c r="E425" s="834" t="s">
        <v>1380</v>
      </c>
      <c r="F425" s="832" t="s">
        <v>1365</v>
      </c>
      <c r="G425" s="832" t="s">
        <v>1978</v>
      </c>
      <c r="H425" s="832" t="s">
        <v>578</v>
      </c>
      <c r="I425" s="832" t="s">
        <v>2178</v>
      </c>
      <c r="J425" s="832" t="s">
        <v>2072</v>
      </c>
      <c r="K425" s="832" t="s">
        <v>2179</v>
      </c>
      <c r="L425" s="835">
        <v>1027.5</v>
      </c>
      <c r="M425" s="835">
        <v>9247.5</v>
      </c>
      <c r="N425" s="832">
        <v>9</v>
      </c>
      <c r="O425" s="836">
        <v>1</v>
      </c>
      <c r="P425" s="835">
        <v>9247.5</v>
      </c>
      <c r="Q425" s="837">
        <v>1</v>
      </c>
      <c r="R425" s="832">
        <v>9</v>
      </c>
      <c r="S425" s="837">
        <v>1</v>
      </c>
      <c r="T425" s="836">
        <v>1</v>
      </c>
      <c r="U425" s="838">
        <v>1</v>
      </c>
    </row>
    <row r="426" spans="1:21" ht="14.4" customHeight="1" x14ac:dyDescent="0.3">
      <c r="A426" s="831">
        <v>12</v>
      </c>
      <c r="B426" s="832" t="s">
        <v>1362</v>
      </c>
      <c r="C426" s="832" t="s">
        <v>1368</v>
      </c>
      <c r="D426" s="833" t="s">
        <v>2953</v>
      </c>
      <c r="E426" s="834" t="s">
        <v>1380</v>
      </c>
      <c r="F426" s="832" t="s">
        <v>1365</v>
      </c>
      <c r="G426" s="832" t="s">
        <v>1978</v>
      </c>
      <c r="H426" s="832" t="s">
        <v>578</v>
      </c>
      <c r="I426" s="832" t="s">
        <v>2180</v>
      </c>
      <c r="J426" s="832" t="s">
        <v>2181</v>
      </c>
      <c r="K426" s="832" t="s">
        <v>2182</v>
      </c>
      <c r="L426" s="835">
        <v>1487.79</v>
      </c>
      <c r="M426" s="835">
        <v>8926.74</v>
      </c>
      <c r="N426" s="832">
        <v>6</v>
      </c>
      <c r="O426" s="836">
        <v>1</v>
      </c>
      <c r="P426" s="835">
        <v>8926.74</v>
      </c>
      <c r="Q426" s="837">
        <v>1</v>
      </c>
      <c r="R426" s="832">
        <v>6</v>
      </c>
      <c r="S426" s="837">
        <v>1</v>
      </c>
      <c r="T426" s="836">
        <v>1</v>
      </c>
      <c r="U426" s="838">
        <v>1</v>
      </c>
    </row>
    <row r="427" spans="1:21" ht="14.4" customHeight="1" x14ac:dyDescent="0.3">
      <c r="A427" s="831">
        <v>12</v>
      </c>
      <c r="B427" s="832" t="s">
        <v>1362</v>
      </c>
      <c r="C427" s="832" t="s">
        <v>1368</v>
      </c>
      <c r="D427" s="833" t="s">
        <v>2953</v>
      </c>
      <c r="E427" s="834" t="s">
        <v>1380</v>
      </c>
      <c r="F427" s="832" t="s">
        <v>1365</v>
      </c>
      <c r="G427" s="832" t="s">
        <v>1978</v>
      </c>
      <c r="H427" s="832" t="s">
        <v>578</v>
      </c>
      <c r="I427" s="832" t="s">
        <v>2183</v>
      </c>
      <c r="J427" s="832" t="s">
        <v>2184</v>
      </c>
      <c r="K427" s="832" t="s">
        <v>2185</v>
      </c>
      <c r="L427" s="835">
        <v>954.1</v>
      </c>
      <c r="M427" s="835">
        <v>5724.6</v>
      </c>
      <c r="N427" s="832">
        <v>6</v>
      </c>
      <c r="O427" s="836">
        <v>2</v>
      </c>
      <c r="P427" s="835">
        <v>5724.6</v>
      </c>
      <c r="Q427" s="837">
        <v>1</v>
      </c>
      <c r="R427" s="832">
        <v>6</v>
      </c>
      <c r="S427" s="837">
        <v>1</v>
      </c>
      <c r="T427" s="836">
        <v>2</v>
      </c>
      <c r="U427" s="838">
        <v>1</v>
      </c>
    </row>
    <row r="428" spans="1:21" ht="14.4" customHeight="1" x14ac:dyDescent="0.3">
      <c r="A428" s="831">
        <v>12</v>
      </c>
      <c r="B428" s="832" t="s">
        <v>1362</v>
      </c>
      <c r="C428" s="832" t="s">
        <v>1368</v>
      </c>
      <c r="D428" s="833" t="s">
        <v>2953</v>
      </c>
      <c r="E428" s="834" t="s">
        <v>1380</v>
      </c>
      <c r="F428" s="832" t="s">
        <v>1365</v>
      </c>
      <c r="G428" s="832" t="s">
        <v>1978</v>
      </c>
      <c r="H428" s="832" t="s">
        <v>578</v>
      </c>
      <c r="I428" s="832" t="s">
        <v>2186</v>
      </c>
      <c r="J428" s="832" t="s">
        <v>2187</v>
      </c>
      <c r="K428" s="832" t="s">
        <v>2188</v>
      </c>
      <c r="L428" s="835">
        <v>299.89999999999998</v>
      </c>
      <c r="M428" s="835">
        <v>599.79999999999995</v>
      </c>
      <c r="N428" s="832">
        <v>2</v>
      </c>
      <c r="O428" s="836">
        <v>1</v>
      </c>
      <c r="P428" s="835">
        <v>599.79999999999995</v>
      </c>
      <c r="Q428" s="837">
        <v>1</v>
      </c>
      <c r="R428" s="832">
        <v>2</v>
      </c>
      <c r="S428" s="837">
        <v>1</v>
      </c>
      <c r="T428" s="836">
        <v>1</v>
      </c>
      <c r="U428" s="838">
        <v>1</v>
      </c>
    </row>
    <row r="429" spans="1:21" ht="14.4" customHeight="1" x14ac:dyDescent="0.3">
      <c r="A429" s="831">
        <v>12</v>
      </c>
      <c r="B429" s="832" t="s">
        <v>1362</v>
      </c>
      <c r="C429" s="832" t="s">
        <v>1368</v>
      </c>
      <c r="D429" s="833" t="s">
        <v>2953</v>
      </c>
      <c r="E429" s="834" t="s">
        <v>1380</v>
      </c>
      <c r="F429" s="832" t="s">
        <v>1365</v>
      </c>
      <c r="G429" s="832" t="s">
        <v>1978</v>
      </c>
      <c r="H429" s="832" t="s">
        <v>578</v>
      </c>
      <c r="I429" s="832" t="s">
        <v>2189</v>
      </c>
      <c r="J429" s="832" t="s">
        <v>2190</v>
      </c>
      <c r="K429" s="832" t="s">
        <v>2191</v>
      </c>
      <c r="L429" s="835">
        <v>150.6</v>
      </c>
      <c r="M429" s="835">
        <v>903.59999999999991</v>
      </c>
      <c r="N429" s="832">
        <v>6</v>
      </c>
      <c r="O429" s="836">
        <v>2</v>
      </c>
      <c r="P429" s="835">
        <v>451.79999999999995</v>
      </c>
      <c r="Q429" s="837">
        <v>0.5</v>
      </c>
      <c r="R429" s="832">
        <v>3</v>
      </c>
      <c r="S429" s="837">
        <v>0.5</v>
      </c>
      <c r="T429" s="836">
        <v>1</v>
      </c>
      <c r="U429" s="838">
        <v>0.5</v>
      </c>
    </row>
    <row r="430" spans="1:21" ht="14.4" customHeight="1" x14ac:dyDescent="0.3">
      <c r="A430" s="831">
        <v>12</v>
      </c>
      <c r="B430" s="832" t="s">
        <v>1362</v>
      </c>
      <c r="C430" s="832" t="s">
        <v>1368</v>
      </c>
      <c r="D430" s="833" t="s">
        <v>2953</v>
      </c>
      <c r="E430" s="834" t="s">
        <v>1380</v>
      </c>
      <c r="F430" s="832" t="s">
        <v>1365</v>
      </c>
      <c r="G430" s="832" t="s">
        <v>1978</v>
      </c>
      <c r="H430" s="832" t="s">
        <v>578</v>
      </c>
      <c r="I430" s="832" t="s">
        <v>2192</v>
      </c>
      <c r="J430" s="832" t="s">
        <v>2193</v>
      </c>
      <c r="K430" s="832" t="s">
        <v>2194</v>
      </c>
      <c r="L430" s="835">
        <v>1094.47</v>
      </c>
      <c r="M430" s="835">
        <v>9850.23</v>
      </c>
      <c r="N430" s="832">
        <v>9</v>
      </c>
      <c r="O430" s="836">
        <v>1</v>
      </c>
      <c r="P430" s="835">
        <v>9850.23</v>
      </c>
      <c r="Q430" s="837">
        <v>1</v>
      </c>
      <c r="R430" s="832">
        <v>9</v>
      </c>
      <c r="S430" s="837">
        <v>1</v>
      </c>
      <c r="T430" s="836">
        <v>1</v>
      </c>
      <c r="U430" s="838">
        <v>1</v>
      </c>
    </row>
    <row r="431" spans="1:21" ht="14.4" customHeight="1" x14ac:dyDescent="0.3">
      <c r="A431" s="831">
        <v>12</v>
      </c>
      <c r="B431" s="832" t="s">
        <v>1362</v>
      </c>
      <c r="C431" s="832" t="s">
        <v>1368</v>
      </c>
      <c r="D431" s="833" t="s">
        <v>2953</v>
      </c>
      <c r="E431" s="834" t="s">
        <v>1380</v>
      </c>
      <c r="F431" s="832" t="s">
        <v>1365</v>
      </c>
      <c r="G431" s="832" t="s">
        <v>1978</v>
      </c>
      <c r="H431" s="832" t="s">
        <v>578</v>
      </c>
      <c r="I431" s="832" t="s">
        <v>2195</v>
      </c>
      <c r="J431" s="832" t="s">
        <v>2196</v>
      </c>
      <c r="K431" s="832" t="s">
        <v>2197</v>
      </c>
      <c r="L431" s="835">
        <v>871.5</v>
      </c>
      <c r="M431" s="835">
        <v>7843.5</v>
      </c>
      <c r="N431" s="832">
        <v>9</v>
      </c>
      <c r="O431" s="836">
        <v>1</v>
      </c>
      <c r="P431" s="835">
        <v>7843.5</v>
      </c>
      <c r="Q431" s="837">
        <v>1</v>
      </c>
      <c r="R431" s="832">
        <v>9</v>
      </c>
      <c r="S431" s="837">
        <v>1</v>
      </c>
      <c r="T431" s="836">
        <v>1</v>
      </c>
      <c r="U431" s="838">
        <v>1</v>
      </c>
    </row>
    <row r="432" spans="1:21" ht="14.4" customHeight="1" x14ac:dyDescent="0.3">
      <c r="A432" s="831">
        <v>12</v>
      </c>
      <c r="B432" s="832" t="s">
        <v>1362</v>
      </c>
      <c r="C432" s="832" t="s">
        <v>1368</v>
      </c>
      <c r="D432" s="833" t="s">
        <v>2953</v>
      </c>
      <c r="E432" s="834" t="s">
        <v>1380</v>
      </c>
      <c r="F432" s="832" t="s">
        <v>1365</v>
      </c>
      <c r="G432" s="832" t="s">
        <v>1978</v>
      </c>
      <c r="H432" s="832" t="s">
        <v>578</v>
      </c>
      <c r="I432" s="832" t="s">
        <v>2198</v>
      </c>
      <c r="J432" s="832" t="s">
        <v>2199</v>
      </c>
      <c r="K432" s="832" t="s">
        <v>2200</v>
      </c>
      <c r="L432" s="835">
        <v>274.32</v>
      </c>
      <c r="M432" s="835">
        <v>548.64</v>
      </c>
      <c r="N432" s="832">
        <v>2</v>
      </c>
      <c r="O432" s="836">
        <v>1</v>
      </c>
      <c r="P432" s="835">
        <v>548.64</v>
      </c>
      <c r="Q432" s="837">
        <v>1</v>
      </c>
      <c r="R432" s="832">
        <v>2</v>
      </c>
      <c r="S432" s="837">
        <v>1</v>
      </c>
      <c r="T432" s="836">
        <v>1</v>
      </c>
      <c r="U432" s="838">
        <v>1</v>
      </c>
    </row>
    <row r="433" spans="1:21" ht="14.4" customHeight="1" x14ac:dyDescent="0.3">
      <c r="A433" s="831">
        <v>12</v>
      </c>
      <c r="B433" s="832" t="s">
        <v>1362</v>
      </c>
      <c r="C433" s="832" t="s">
        <v>1368</v>
      </c>
      <c r="D433" s="833" t="s">
        <v>2953</v>
      </c>
      <c r="E433" s="834" t="s">
        <v>1380</v>
      </c>
      <c r="F433" s="832" t="s">
        <v>1365</v>
      </c>
      <c r="G433" s="832" t="s">
        <v>1978</v>
      </c>
      <c r="H433" s="832" t="s">
        <v>578</v>
      </c>
      <c r="I433" s="832" t="s">
        <v>2201</v>
      </c>
      <c r="J433" s="832" t="s">
        <v>2202</v>
      </c>
      <c r="K433" s="832" t="s">
        <v>2203</v>
      </c>
      <c r="L433" s="835">
        <v>208.05</v>
      </c>
      <c r="M433" s="835">
        <v>1040.25</v>
      </c>
      <c r="N433" s="832">
        <v>5</v>
      </c>
      <c r="O433" s="836">
        <v>2</v>
      </c>
      <c r="P433" s="835">
        <v>1040.25</v>
      </c>
      <c r="Q433" s="837">
        <v>1</v>
      </c>
      <c r="R433" s="832">
        <v>5</v>
      </c>
      <c r="S433" s="837">
        <v>1</v>
      </c>
      <c r="T433" s="836">
        <v>2</v>
      </c>
      <c r="U433" s="838">
        <v>1</v>
      </c>
    </row>
    <row r="434" spans="1:21" ht="14.4" customHeight="1" x14ac:dyDescent="0.3">
      <c r="A434" s="831">
        <v>12</v>
      </c>
      <c r="B434" s="832" t="s">
        <v>1362</v>
      </c>
      <c r="C434" s="832" t="s">
        <v>1368</v>
      </c>
      <c r="D434" s="833" t="s">
        <v>2953</v>
      </c>
      <c r="E434" s="834" t="s">
        <v>1380</v>
      </c>
      <c r="F434" s="832" t="s">
        <v>1365</v>
      </c>
      <c r="G434" s="832" t="s">
        <v>1978</v>
      </c>
      <c r="H434" s="832" t="s">
        <v>578</v>
      </c>
      <c r="I434" s="832" t="s">
        <v>2204</v>
      </c>
      <c r="J434" s="832" t="s">
        <v>2205</v>
      </c>
      <c r="K434" s="832" t="s">
        <v>2206</v>
      </c>
      <c r="L434" s="835">
        <v>1062.48</v>
      </c>
      <c r="M434" s="835">
        <v>9562.32</v>
      </c>
      <c r="N434" s="832">
        <v>9</v>
      </c>
      <c r="O434" s="836">
        <v>1</v>
      </c>
      <c r="P434" s="835">
        <v>9562.32</v>
      </c>
      <c r="Q434" s="837">
        <v>1</v>
      </c>
      <c r="R434" s="832">
        <v>9</v>
      </c>
      <c r="S434" s="837">
        <v>1</v>
      </c>
      <c r="T434" s="836">
        <v>1</v>
      </c>
      <c r="U434" s="838">
        <v>1</v>
      </c>
    </row>
    <row r="435" spans="1:21" ht="14.4" customHeight="1" x14ac:dyDescent="0.3">
      <c r="A435" s="831">
        <v>12</v>
      </c>
      <c r="B435" s="832" t="s">
        <v>1362</v>
      </c>
      <c r="C435" s="832" t="s">
        <v>1368</v>
      </c>
      <c r="D435" s="833" t="s">
        <v>2953</v>
      </c>
      <c r="E435" s="834" t="s">
        <v>1380</v>
      </c>
      <c r="F435" s="832" t="s">
        <v>1365</v>
      </c>
      <c r="G435" s="832" t="s">
        <v>1978</v>
      </c>
      <c r="H435" s="832" t="s">
        <v>578</v>
      </c>
      <c r="I435" s="832" t="s">
        <v>2207</v>
      </c>
      <c r="J435" s="832" t="s">
        <v>2208</v>
      </c>
      <c r="K435" s="832" t="s">
        <v>2209</v>
      </c>
      <c r="L435" s="835">
        <v>1629.94</v>
      </c>
      <c r="M435" s="835">
        <v>8149.7000000000007</v>
      </c>
      <c r="N435" s="832">
        <v>5</v>
      </c>
      <c r="O435" s="836">
        <v>1</v>
      </c>
      <c r="P435" s="835">
        <v>8149.7000000000007</v>
      </c>
      <c r="Q435" s="837">
        <v>1</v>
      </c>
      <c r="R435" s="832">
        <v>5</v>
      </c>
      <c r="S435" s="837">
        <v>1</v>
      </c>
      <c r="T435" s="836">
        <v>1</v>
      </c>
      <c r="U435" s="838">
        <v>1</v>
      </c>
    </row>
    <row r="436" spans="1:21" ht="14.4" customHeight="1" x14ac:dyDescent="0.3">
      <c r="A436" s="831">
        <v>12</v>
      </c>
      <c r="B436" s="832" t="s">
        <v>1362</v>
      </c>
      <c r="C436" s="832" t="s">
        <v>1368</v>
      </c>
      <c r="D436" s="833" t="s">
        <v>2953</v>
      </c>
      <c r="E436" s="834" t="s">
        <v>1380</v>
      </c>
      <c r="F436" s="832" t="s">
        <v>1365</v>
      </c>
      <c r="G436" s="832" t="s">
        <v>1978</v>
      </c>
      <c r="H436" s="832" t="s">
        <v>578</v>
      </c>
      <c r="I436" s="832" t="s">
        <v>2210</v>
      </c>
      <c r="J436" s="832" t="s">
        <v>2211</v>
      </c>
      <c r="K436" s="832" t="s">
        <v>2212</v>
      </c>
      <c r="L436" s="835">
        <v>1992.32</v>
      </c>
      <c r="M436" s="835">
        <v>9961.6</v>
      </c>
      <c r="N436" s="832">
        <v>5</v>
      </c>
      <c r="O436" s="836">
        <v>1</v>
      </c>
      <c r="P436" s="835">
        <v>9961.6</v>
      </c>
      <c r="Q436" s="837">
        <v>1</v>
      </c>
      <c r="R436" s="832">
        <v>5</v>
      </c>
      <c r="S436" s="837">
        <v>1</v>
      </c>
      <c r="T436" s="836">
        <v>1</v>
      </c>
      <c r="U436" s="838">
        <v>1</v>
      </c>
    </row>
    <row r="437" spans="1:21" ht="14.4" customHeight="1" x14ac:dyDescent="0.3">
      <c r="A437" s="831">
        <v>12</v>
      </c>
      <c r="B437" s="832" t="s">
        <v>1362</v>
      </c>
      <c r="C437" s="832" t="s">
        <v>1368</v>
      </c>
      <c r="D437" s="833" t="s">
        <v>2953</v>
      </c>
      <c r="E437" s="834" t="s">
        <v>1380</v>
      </c>
      <c r="F437" s="832" t="s">
        <v>1365</v>
      </c>
      <c r="G437" s="832" t="s">
        <v>1978</v>
      </c>
      <c r="H437" s="832" t="s">
        <v>578</v>
      </c>
      <c r="I437" s="832" t="s">
        <v>2213</v>
      </c>
      <c r="J437" s="832" t="s">
        <v>2211</v>
      </c>
      <c r="K437" s="832" t="s">
        <v>2214</v>
      </c>
      <c r="L437" s="835">
        <v>1660.31</v>
      </c>
      <c r="M437" s="835">
        <v>8301.5499999999993</v>
      </c>
      <c r="N437" s="832">
        <v>5</v>
      </c>
      <c r="O437" s="836">
        <v>1</v>
      </c>
      <c r="P437" s="835">
        <v>8301.5499999999993</v>
      </c>
      <c r="Q437" s="837">
        <v>1</v>
      </c>
      <c r="R437" s="832">
        <v>5</v>
      </c>
      <c r="S437" s="837">
        <v>1</v>
      </c>
      <c r="T437" s="836">
        <v>1</v>
      </c>
      <c r="U437" s="838">
        <v>1</v>
      </c>
    </row>
    <row r="438" spans="1:21" ht="14.4" customHeight="1" x14ac:dyDescent="0.3">
      <c r="A438" s="831">
        <v>12</v>
      </c>
      <c r="B438" s="832" t="s">
        <v>1362</v>
      </c>
      <c r="C438" s="832" t="s">
        <v>1368</v>
      </c>
      <c r="D438" s="833" t="s">
        <v>2953</v>
      </c>
      <c r="E438" s="834" t="s">
        <v>1380</v>
      </c>
      <c r="F438" s="832" t="s">
        <v>1365</v>
      </c>
      <c r="G438" s="832" t="s">
        <v>1978</v>
      </c>
      <c r="H438" s="832" t="s">
        <v>578</v>
      </c>
      <c r="I438" s="832" t="s">
        <v>2215</v>
      </c>
      <c r="J438" s="832" t="s">
        <v>2216</v>
      </c>
      <c r="K438" s="832" t="s">
        <v>2217</v>
      </c>
      <c r="L438" s="835">
        <v>6231.45</v>
      </c>
      <c r="M438" s="835">
        <v>6231.45</v>
      </c>
      <c r="N438" s="832">
        <v>1</v>
      </c>
      <c r="O438" s="836">
        <v>1</v>
      </c>
      <c r="P438" s="835">
        <v>6231.45</v>
      </c>
      <c r="Q438" s="837">
        <v>1</v>
      </c>
      <c r="R438" s="832">
        <v>1</v>
      </c>
      <c r="S438" s="837">
        <v>1</v>
      </c>
      <c r="T438" s="836">
        <v>1</v>
      </c>
      <c r="U438" s="838">
        <v>1</v>
      </c>
    </row>
    <row r="439" spans="1:21" ht="14.4" customHeight="1" x14ac:dyDescent="0.3">
      <c r="A439" s="831">
        <v>12</v>
      </c>
      <c r="B439" s="832" t="s">
        <v>1362</v>
      </c>
      <c r="C439" s="832" t="s">
        <v>1368</v>
      </c>
      <c r="D439" s="833" t="s">
        <v>2953</v>
      </c>
      <c r="E439" s="834" t="s">
        <v>1380</v>
      </c>
      <c r="F439" s="832" t="s">
        <v>1365</v>
      </c>
      <c r="G439" s="832" t="s">
        <v>1978</v>
      </c>
      <c r="H439" s="832" t="s">
        <v>578</v>
      </c>
      <c r="I439" s="832" t="s">
        <v>2218</v>
      </c>
      <c r="J439" s="832" t="s">
        <v>2219</v>
      </c>
      <c r="K439" s="832" t="s">
        <v>2220</v>
      </c>
      <c r="L439" s="835">
        <v>272.55</v>
      </c>
      <c r="M439" s="835">
        <v>817.65000000000009</v>
      </c>
      <c r="N439" s="832">
        <v>3</v>
      </c>
      <c r="O439" s="836">
        <v>1</v>
      </c>
      <c r="P439" s="835">
        <v>817.65000000000009</v>
      </c>
      <c r="Q439" s="837">
        <v>1</v>
      </c>
      <c r="R439" s="832">
        <v>3</v>
      </c>
      <c r="S439" s="837">
        <v>1</v>
      </c>
      <c r="T439" s="836">
        <v>1</v>
      </c>
      <c r="U439" s="838">
        <v>1</v>
      </c>
    </row>
    <row r="440" spans="1:21" ht="14.4" customHeight="1" x14ac:dyDescent="0.3">
      <c r="A440" s="831">
        <v>12</v>
      </c>
      <c r="B440" s="832" t="s">
        <v>1362</v>
      </c>
      <c r="C440" s="832" t="s">
        <v>1368</v>
      </c>
      <c r="D440" s="833" t="s">
        <v>2953</v>
      </c>
      <c r="E440" s="834" t="s">
        <v>1380</v>
      </c>
      <c r="F440" s="832" t="s">
        <v>1365</v>
      </c>
      <c r="G440" s="832" t="s">
        <v>1978</v>
      </c>
      <c r="H440" s="832" t="s">
        <v>578</v>
      </c>
      <c r="I440" s="832" t="s">
        <v>2221</v>
      </c>
      <c r="J440" s="832" t="s">
        <v>2222</v>
      </c>
      <c r="K440" s="832" t="s">
        <v>2223</v>
      </c>
      <c r="L440" s="835">
        <v>3082.5</v>
      </c>
      <c r="M440" s="835">
        <v>9247.5</v>
      </c>
      <c r="N440" s="832">
        <v>3</v>
      </c>
      <c r="O440" s="836">
        <v>1</v>
      </c>
      <c r="P440" s="835">
        <v>9247.5</v>
      </c>
      <c r="Q440" s="837">
        <v>1</v>
      </c>
      <c r="R440" s="832">
        <v>3</v>
      </c>
      <c r="S440" s="837">
        <v>1</v>
      </c>
      <c r="T440" s="836">
        <v>1</v>
      </c>
      <c r="U440" s="838">
        <v>1</v>
      </c>
    </row>
    <row r="441" spans="1:21" ht="14.4" customHeight="1" x14ac:dyDescent="0.3">
      <c r="A441" s="831">
        <v>12</v>
      </c>
      <c r="B441" s="832" t="s">
        <v>1362</v>
      </c>
      <c r="C441" s="832" t="s">
        <v>1368</v>
      </c>
      <c r="D441" s="833" t="s">
        <v>2953</v>
      </c>
      <c r="E441" s="834" t="s">
        <v>1380</v>
      </c>
      <c r="F441" s="832" t="s">
        <v>1365</v>
      </c>
      <c r="G441" s="832" t="s">
        <v>1978</v>
      </c>
      <c r="H441" s="832" t="s">
        <v>578</v>
      </c>
      <c r="I441" s="832" t="s">
        <v>2224</v>
      </c>
      <c r="J441" s="832" t="s">
        <v>2094</v>
      </c>
      <c r="K441" s="832" t="s">
        <v>2225</v>
      </c>
      <c r="L441" s="835">
        <v>1070</v>
      </c>
      <c r="M441" s="835">
        <v>6420</v>
      </c>
      <c r="N441" s="832">
        <v>6</v>
      </c>
      <c r="O441" s="836">
        <v>1</v>
      </c>
      <c r="P441" s="835">
        <v>6420</v>
      </c>
      <c r="Q441" s="837">
        <v>1</v>
      </c>
      <c r="R441" s="832">
        <v>6</v>
      </c>
      <c r="S441" s="837">
        <v>1</v>
      </c>
      <c r="T441" s="836">
        <v>1</v>
      </c>
      <c r="U441" s="838">
        <v>1</v>
      </c>
    </row>
    <row r="442" spans="1:21" ht="14.4" customHeight="1" x14ac:dyDescent="0.3">
      <c r="A442" s="831">
        <v>12</v>
      </c>
      <c r="B442" s="832" t="s">
        <v>1362</v>
      </c>
      <c r="C442" s="832" t="s">
        <v>1368</v>
      </c>
      <c r="D442" s="833" t="s">
        <v>2953</v>
      </c>
      <c r="E442" s="834" t="s">
        <v>1380</v>
      </c>
      <c r="F442" s="832" t="s">
        <v>1365</v>
      </c>
      <c r="G442" s="832" t="s">
        <v>1525</v>
      </c>
      <c r="H442" s="832" t="s">
        <v>578</v>
      </c>
      <c r="I442" s="832" t="s">
        <v>2226</v>
      </c>
      <c r="J442" s="832" t="s">
        <v>2227</v>
      </c>
      <c r="K442" s="832" t="s">
        <v>2228</v>
      </c>
      <c r="L442" s="835">
        <v>99</v>
      </c>
      <c r="M442" s="835">
        <v>3960</v>
      </c>
      <c r="N442" s="832">
        <v>40</v>
      </c>
      <c r="O442" s="836">
        <v>10</v>
      </c>
      <c r="P442" s="835">
        <v>3960</v>
      </c>
      <c r="Q442" s="837">
        <v>1</v>
      </c>
      <c r="R442" s="832">
        <v>40</v>
      </c>
      <c r="S442" s="837">
        <v>1</v>
      </c>
      <c r="T442" s="836">
        <v>10</v>
      </c>
      <c r="U442" s="838">
        <v>1</v>
      </c>
    </row>
    <row r="443" spans="1:21" ht="14.4" customHeight="1" x14ac:dyDescent="0.3">
      <c r="A443" s="831">
        <v>12</v>
      </c>
      <c r="B443" s="832" t="s">
        <v>1362</v>
      </c>
      <c r="C443" s="832" t="s">
        <v>1368</v>
      </c>
      <c r="D443" s="833" t="s">
        <v>2953</v>
      </c>
      <c r="E443" s="834" t="s">
        <v>1380</v>
      </c>
      <c r="F443" s="832" t="s">
        <v>1365</v>
      </c>
      <c r="G443" s="832" t="s">
        <v>1525</v>
      </c>
      <c r="H443" s="832" t="s">
        <v>578</v>
      </c>
      <c r="I443" s="832" t="s">
        <v>2229</v>
      </c>
      <c r="J443" s="832" t="s">
        <v>2230</v>
      </c>
      <c r="K443" s="832" t="s">
        <v>2231</v>
      </c>
      <c r="L443" s="835">
        <v>50</v>
      </c>
      <c r="M443" s="835">
        <v>900</v>
      </c>
      <c r="N443" s="832">
        <v>18</v>
      </c>
      <c r="O443" s="836">
        <v>9</v>
      </c>
      <c r="P443" s="835">
        <v>900</v>
      </c>
      <c r="Q443" s="837">
        <v>1</v>
      </c>
      <c r="R443" s="832">
        <v>18</v>
      </c>
      <c r="S443" s="837">
        <v>1</v>
      </c>
      <c r="T443" s="836">
        <v>9</v>
      </c>
      <c r="U443" s="838">
        <v>1</v>
      </c>
    </row>
    <row r="444" spans="1:21" ht="14.4" customHeight="1" x14ac:dyDescent="0.3">
      <c r="A444" s="831">
        <v>12</v>
      </c>
      <c r="B444" s="832" t="s">
        <v>1362</v>
      </c>
      <c r="C444" s="832" t="s">
        <v>1368</v>
      </c>
      <c r="D444" s="833" t="s">
        <v>2953</v>
      </c>
      <c r="E444" s="834" t="s">
        <v>1380</v>
      </c>
      <c r="F444" s="832" t="s">
        <v>1365</v>
      </c>
      <c r="G444" s="832" t="s">
        <v>1416</v>
      </c>
      <c r="H444" s="832" t="s">
        <v>578</v>
      </c>
      <c r="I444" s="832" t="s">
        <v>2232</v>
      </c>
      <c r="J444" s="832" t="s">
        <v>2233</v>
      </c>
      <c r="K444" s="832" t="s">
        <v>2234</v>
      </c>
      <c r="L444" s="835">
        <v>420</v>
      </c>
      <c r="M444" s="835">
        <v>16800</v>
      </c>
      <c r="N444" s="832">
        <v>40</v>
      </c>
      <c r="O444" s="836">
        <v>20</v>
      </c>
      <c r="P444" s="835">
        <v>15960</v>
      </c>
      <c r="Q444" s="837">
        <v>0.95</v>
      </c>
      <c r="R444" s="832">
        <v>38</v>
      </c>
      <c r="S444" s="837">
        <v>0.95</v>
      </c>
      <c r="T444" s="836">
        <v>19</v>
      </c>
      <c r="U444" s="838">
        <v>0.95</v>
      </c>
    </row>
    <row r="445" spans="1:21" ht="14.4" customHeight="1" x14ac:dyDescent="0.3">
      <c r="A445" s="831">
        <v>12</v>
      </c>
      <c r="B445" s="832" t="s">
        <v>1362</v>
      </c>
      <c r="C445" s="832" t="s">
        <v>1368</v>
      </c>
      <c r="D445" s="833" t="s">
        <v>2953</v>
      </c>
      <c r="E445" s="834" t="s">
        <v>1380</v>
      </c>
      <c r="F445" s="832" t="s">
        <v>1365</v>
      </c>
      <c r="G445" s="832" t="s">
        <v>1416</v>
      </c>
      <c r="H445" s="832" t="s">
        <v>578</v>
      </c>
      <c r="I445" s="832" t="s">
        <v>1714</v>
      </c>
      <c r="J445" s="832" t="s">
        <v>1715</v>
      </c>
      <c r="K445" s="832" t="s">
        <v>1716</v>
      </c>
      <c r="L445" s="835">
        <v>87</v>
      </c>
      <c r="M445" s="835">
        <v>174</v>
      </c>
      <c r="N445" s="832">
        <v>2</v>
      </c>
      <c r="O445" s="836">
        <v>2</v>
      </c>
      <c r="P445" s="835"/>
      <c r="Q445" s="837">
        <v>0</v>
      </c>
      <c r="R445" s="832"/>
      <c r="S445" s="837">
        <v>0</v>
      </c>
      <c r="T445" s="836"/>
      <c r="U445" s="838">
        <v>0</v>
      </c>
    </row>
    <row r="446" spans="1:21" ht="14.4" customHeight="1" x14ac:dyDescent="0.3">
      <c r="A446" s="831">
        <v>12</v>
      </c>
      <c r="B446" s="832" t="s">
        <v>1362</v>
      </c>
      <c r="C446" s="832" t="s">
        <v>1368</v>
      </c>
      <c r="D446" s="833" t="s">
        <v>2953</v>
      </c>
      <c r="E446" s="834" t="s">
        <v>1380</v>
      </c>
      <c r="F446" s="832" t="s">
        <v>1365</v>
      </c>
      <c r="G446" s="832" t="s">
        <v>1416</v>
      </c>
      <c r="H446" s="832" t="s">
        <v>578</v>
      </c>
      <c r="I446" s="832" t="s">
        <v>1729</v>
      </c>
      <c r="J446" s="832" t="s">
        <v>1730</v>
      </c>
      <c r="K446" s="832" t="s">
        <v>1731</v>
      </c>
      <c r="L446" s="835">
        <v>16.940000000000001</v>
      </c>
      <c r="M446" s="835">
        <v>508.20000000000005</v>
      </c>
      <c r="N446" s="832">
        <v>30</v>
      </c>
      <c r="O446" s="836">
        <v>1</v>
      </c>
      <c r="P446" s="835"/>
      <c r="Q446" s="837">
        <v>0</v>
      </c>
      <c r="R446" s="832"/>
      <c r="S446" s="837">
        <v>0</v>
      </c>
      <c r="T446" s="836"/>
      <c r="U446" s="838">
        <v>0</v>
      </c>
    </row>
    <row r="447" spans="1:21" ht="14.4" customHeight="1" x14ac:dyDescent="0.3">
      <c r="A447" s="831">
        <v>12</v>
      </c>
      <c r="B447" s="832" t="s">
        <v>1362</v>
      </c>
      <c r="C447" s="832" t="s">
        <v>1368</v>
      </c>
      <c r="D447" s="833" t="s">
        <v>2953</v>
      </c>
      <c r="E447" s="834" t="s">
        <v>1380</v>
      </c>
      <c r="F447" s="832" t="s">
        <v>1365</v>
      </c>
      <c r="G447" s="832" t="s">
        <v>1416</v>
      </c>
      <c r="H447" s="832" t="s">
        <v>578</v>
      </c>
      <c r="I447" s="832" t="s">
        <v>2235</v>
      </c>
      <c r="J447" s="832" t="s">
        <v>2236</v>
      </c>
      <c r="K447" s="832" t="s">
        <v>2237</v>
      </c>
      <c r="L447" s="835">
        <v>79</v>
      </c>
      <c r="M447" s="835">
        <v>1343</v>
      </c>
      <c r="N447" s="832">
        <v>17</v>
      </c>
      <c r="O447" s="836">
        <v>1</v>
      </c>
      <c r="P447" s="835"/>
      <c r="Q447" s="837">
        <v>0</v>
      </c>
      <c r="R447" s="832"/>
      <c r="S447" s="837">
        <v>0</v>
      </c>
      <c r="T447" s="836"/>
      <c r="U447" s="838">
        <v>0</v>
      </c>
    </row>
    <row r="448" spans="1:21" ht="14.4" customHeight="1" x14ac:dyDescent="0.3">
      <c r="A448" s="831">
        <v>12</v>
      </c>
      <c r="B448" s="832" t="s">
        <v>1362</v>
      </c>
      <c r="C448" s="832" t="s">
        <v>1368</v>
      </c>
      <c r="D448" s="833" t="s">
        <v>2953</v>
      </c>
      <c r="E448" s="834" t="s">
        <v>1380</v>
      </c>
      <c r="F448" s="832" t="s">
        <v>1365</v>
      </c>
      <c r="G448" s="832" t="s">
        <v>1416</v>
      </c>
      <c r="H448" s="832" t="s">
        <v>578</v>
      </c>
      <c r="I448" s="832" t="s">
        <v>1757</v>
      </c>
      <c r="J448" s="832" t="s">
        <v>1758</v>
      </c>
      <c r="K448" s="832" t="s">
        <v>1759</v>
      </c>
      <c r="L448" s="835">
        <v>100</v>
      </c>
      <c r="M448" s="835">
        <v>1200</v>
      </c>
      <c r="N448" s="832">
        <v>12</v>
      </c>
      <c r="O448" s="836">
        <v>1</v>
      </c>
      <c r="P448" s="835">
        <v>1200</v>
      </c>
      <c r="Q448" s="837">
        <v>1</v>
      </c>
      <c r="R448" s="832">
        <v>12</v>
      </c>
      <c r="S448" s="837">
        <v>1</v>
      </c>
      <c r="T448" s="836">
        <v>1</v>
      </c>
      <c r="U448" s="838">
        <v>1</v>
      </c>
    </row>
    <row r="449" spans="1:21" ht="14.4" customHeight="1" x14ac:dyDescent="0.3">
      <c r="A449" s="831">
        <v>12</v>
      </c>
      <c r="B449" s="832" t="s">
        <v>1362</v>
      </c>
      <c r="C449" s="832" t="s">
        <v>1368</v>
      </c>
      <c r="D449" s="833" t="s">
        <v>2953</v>
      </c>
      <c r="E449" s="834" t="s">
        <v>1381</v>
      </c>
      <c r="F449" s="832" t="s">
        <v>1363</v>
      </c>
      <c r="G449" s="832" t="s">
        <v>2238</v>
      </c>
      <c r="H449" s="832" t="s">
        <v>578</v>
      </c>
      <c r="I449" s="832" t="s">
        <v>2239</v>
      </c>
      <c r="J449" s="832" t="s">
        <v>2240</v>
      </c>
      <c r="K449" s="832" t="s">
        <v>2241</v>
      </c>
      <c r="L449" s="835">
        <v>36.270000000000003</v>
      </c>
      <c r="M449" s="835">
        <v>72.540000000000006</v>
      </c>
      <c r="N449" s="832">
        <v>2</v>
      </c>
      <c r="O449" s="836">
        <v>1</v>
      </c>
      <c r="P449" s="835">
        <v>72.540000000000006</v>
      </c>
      <c r="Q449" s="837">
        <v>1</v>
      </c>
      <c r="R449" s="832">
        <v>2</v>
      </c>
      <c r="S449" s="837">
        <v>1</v>
      </c>
      <c r="T449" s="836">
        <v>1</v>
      </c>
      <c r="U449" s="838">
        <v>1</v>
      </c>
    </row>
    <row r="450" spans="1:21" ht="14.4" customHeight="1" x14ac:dyDescent="0.3">
      <c r="A450" s="831">
        <v>12</v>
      </c>
      <c r="B450" s="832" t="s">
        <v>1362</v>
      </c>
      <c r="C450" s="832" t="s">
        <v>1368</v>
      </c>
      <c r="D450" s="833" t="s">
        <v>2953</v>
      </c>
      <c r="E450" s="834" t="s">
        <v>1381</v>
      </c>
      <c r="F450" s="832" t="s">
        <v>1363</v>
      </c>
      <c r="G450" s="832" t="s">
        <v>1581</v>
      </c>
      <c r="H450" s="832" t="s">
        <v>578</v>
      </c>
      <c r="I450" s="832" t="s">
        <v>1582</v>
      </c>
      <c r="J450" s="832" t="s">
        <v>1583</v>
      </c>
      <c r="K450" s="832" t="s">
        <v>1584</v>
      </c>
      <c r="L450" s="835">
        <v>0</v>
      </c>
      <c r="M450" s="835">
        <v>0</v>
      </c>
      <c r="N450" s="832">
        <v>4</v>
      </c>
      <c r="O450" s="836">
        <v>3</v>
      </c>
      <c r="P450" s="835">
        <v>0</v>
      </c>
      <c r="Q450" s="837"/>
      <c r="R450" s="832">
        <v>4</v>
      </c>
      <c r="S450" s="837">
        <v>1</v>
      </c>
      <c r="T450" s="836">
        <v>3</v>
      </c>
      <c r="U450" s="838">
        <v>1</v>
      </c>
    </row>
    <row r="451" spans="1:21" ht="14.4" customHeight="1" x14ac:dyDescent="0.3">
      <c r="A451" s="831">
        <v>12</v>
      </c>
      <c r="B451" s="832" t="s">
        <v>1362</v>
      </c>
      <c r="C451" s="832" t="s">
        <v>1368</v>
      </c>
      <c r="D451" s="833" t="s">
        <v>2953</v>
      </c>
      <c r="E451" s="834" t="s">
        <v>1381</v>
      </c>
      <c r="F451" s="832" t="s">
        <v>1363</v>
      </c>
      <c r="G451" s="832" t="s">
        <v>1581</v>
      </c>
      <c r="H451" s="832" t="s">
        <v>578</v>
      </c>
      <c r="I451" s="832" t="s">
        <v>1585</v>
      </c>
      <c r="J451" s="832" t="s">
        <v>1586</v>
      </c>
      <c r="K451" s="832" t="s">
        <v>1587</v>
      </c>
      <c r="L451" s="835">
        <v>0</v>
      </c>
      <c r="M451" s="835">
        <v>0</v>
      </c>
      <c r="N451" s="832">
        <v>2</v>
      </c>
      <c r="O451" s="836">
        <v>2</v>
      </c>
      <c r="P451" s="835"/>
      <c r="Q451" s="837"/>
      <c r="R451" s="832"/>
      <c r="S451" s="837">
        <v>0</v>
      </c>
      <c r="T451" s="836"/>
      <c r="U451" s="838">
        <v>0</v>
      </c>
    </row>
    <row r="452" spans="1:21" ht="14.4" customHeight="1" x14ac:dyDescent="0.3">
      <c r="A452" s="831">
        <v>12</v>
      </c>
      <c r="B452" s="832" t="s">
        <v>1362</v>
      </c>
      <c r="C452" s="832" t="s">
        <v>1368</v>
      </c>
      <c r="D452" s="833" t="s">
        <v>2953</v>
      </c>
      <c r="E452" s="834" t="s">
        <v>1381</v>
      </c>
      <c r="F452" s="832" t="s">
        <v>1363</v>
      </c>
      <c r="G452" s="832" t="s">
        <v>1401</v>
      </c>
      <c r="H452" s="832" t="s">
        <v>622</v>
      </c>
      <c r="I452" s="832" t="s">
        <v>1808</v>
      </c>
      <c r="J452" s="832" t="s">
        <v>1403</v>
      </c>
      <c r="K452" s="832" t="s">
        <v>1809</v>
      </c>
      <c r="L452" s="835">
        <v>3818.86</v>
      </c>
      <c r="M452" s="835">
        <v>11456.58</v>
      </c>
      <c r="N452" s="832">
        <v>3</v>
      </c>
      <c r="O452" s="836">
        <v>3</v>
      </c>
      <c r="P452" s="835">
        <v>3818.86</v>
      </c>
      <c r="Q452" s="837">
        <v>0.33333333333333337</v>
      </c>
      <c r="R452" s="832">
        <v>1</v>
      </c>
      <c r="S452" s="837">
        <v>0.33333333333333331</v>
      </c>
      <c r="T452" s="836">
        <v>1</v>
      </c>
      <c r="U452" s="838">
        <v>0.33333333333333331</v>
      </c>
    </row>
    <row r="453" spans="1:21" ht="14.4" customHeight="1" x14ac:dyDescent="0.3">
      <c r="A453" s="831">
        <v>12</v>
      </c>
      <c r="B453" s="832" t="s">
        <v>1362</v>
      </c>
      <c r="C453" s="832" t="s">
        <v>1368</v>
      </c>
      <c r="D453" s="833" t="s">
        <v>2953</v>
      </c>
      <c r="E453" s="834" t="s">
        <v>1381</v>
      </c>
      <c r="F453" s="832" t="s">
        <v>1363</v>
      </c>
      <c r="G453" s="832" t="s">
        <v>1437</v>
      </c>
      <c r="H453" s="832" t="s">
        <v>578</v>
      </c>
      <c r="I453" s="832" t="s">
        <v>1477</v>
      </c>
      <c r="J453" s="832" t="s">
        <v>1439</v>
      </c>
      <c r="K453" s="832" t="s">
        <v>1232</v>
      </c>
      <c r="L453" s="835">
        <v>170.52</v>
      </c>
      <c r="M453" s="835">
        <v>1023.1200000000001</v>
      </c>
      <c r="N453" s="832">
        <v>6</v>
      </c>
      <c r="O453" s="836">
        <v>3.5</v>
      </c>
      <c r="P453" s="835">
        <v>511.56000000000006</v>
      </c>
      <c r="Q453" s="837">
        <v>0.5</v>
      </c>
      <c r="R453" s="832">
        <v>3</v>
      </c>
      <c r="S453" s="837">
        <v>0.5</v>
      </c>
      <c r="T453" s="836">
        <v>2</v>
      </c>
      <c r="U453" s="838">
        <v>0.5714285714285714</v>
      </c>
    </row>
    <row r="454" spans="1:21" ht="14.4" customHeight="1" x14ac:dyDescent="0.3">
      <c r="A454" s="831">
        <v>12</v>
      </c>
      <c r="B454" s="832" t="s">
        <v>1362</v>
      </c>
      <c r="C454" s="832" t="s">
        <v>1368</v>
      </c>
      <c r="D454" s="833" t="s">
        <v>2953</v>
      </c>
      <c r="E454" s="834" t="s">
        <v>1381</v>
      </c>
      <c r="F454" s="832" t="s">
        <v>1363</v>
      </c>
      <c r="G454" s="832" t="s">
        <v>1437</v>
      </c>
      <c r="H454" s="832" t="s">
        <v>622</v>
      </c>
      <c r="I454" s="832" t="s">
        <v>1231</v>
      </c>
      <c r="J454" s="832" t="s">
        <v>1229</v>
      </c>
      <c r="K454" s="832" t="s">
        <v>1232</v>
      </c>
      <c r="L454" s="835">
        <v>170.52</v>
      </c>
      <c r="M454" s="835">
        <v>170.52</v>
      </c>
      <c r="N454" s="832">
        <v>1</v>
      </c>
      <c r="O454" s="836">
        <v>0.5</v>
      </c>
      <c r="P454" s="835">
        <v>170.52</v>
      </c>
      <c r="Q454" s="837">
        <v>1</v>
      </c>
      <c r="R454" s="832">
        <v>1</v>
      </c>
      <c r="S454" s="837">
        <v>1</v>
      </c>
      <c r="T454" s="836">
        <v>0.5</v>
      </c>
      <c r="U454" s="838">
        <v>1</v>
      </c>
    </row>
    <row r="455" spans="1:21" ht="14.4" customHeight="1" x14ac:dyDescent="0.3">
      <c r="A455" s="831">
        <v>12</v>
      </c>
      <c r="B455" s="832" t="s">
        <v>1362</v>
      </c>
      <c r="C455" s="832" t="s">
        <v>1368</v>
      </c>
      <c r="D455" s="833" t="s">
        <v>2953</v>
      </c>
      <c r="E455" s="834" t="s">
        <v>1381</v>
      </c>
      <c r="F455" s="832" t="s">
        <v>1363</v>
      </c>
      <c r="G455" s="832" t="s">
        <v>1529</v>
      </c>
      <c r="H455" s="832" t="s">
        <v>578</v>
      </c>
      <c r="I455" s="832" t="s">
        <v>1530</v>
      </c>
      <c r="J455" s="832" t="s">
        <v>1531</v>
      </c>
      <c r="K455" s="832" t="s">
        <v>1232</v>
      </c>
      <c r="L455" s="835">
        <v>78.33</v>
      </c>
      <c r="M455" s="835">
        <v>626.64</v>
      </c>
      <c r="N455" s="832">
        <v>8</v>
      </c>
      <c r="O455" s="836">
        <v>2</v>
      </c>
      <c r="P455" s="835">
        <v>156.66</v>
      </c>
      <c r="Q455" s="837">
        <v>0.25</v>
      </c>
      <c r="R455" s="832">
        <v>2</v>
      </c>
      <c r="S455" s="837">
        <v>0.25</v>
      </c>
      <c r="T455" s="836">
        <v>1</v>
      </c>
      <c r="U455" s="838">
        <v>0.5</v>
      </c>
    </row>
    <row r="456" spans="1:21" ht="14.4" customHeight="1" x14ac:dyDescent="0.3">
      <c r="A456" s="831">
        <v>12</v>
      </c>
      <c r="B456" s="832" t="s">
        <v>1362</v>
      </c>
      <c r="C456" s="832" t="s">
        <v>1368</v>
      </c>
      <c r="D456" s="833" t="s">
        <v>2953</v>
      </c>
      <c r="E456" s="834" t="s">
        <v>1381</v>
      </c>
      <c r="F456" s="832" t="s">
        <v>1363</v>
      </c>
      <c r="G456" s="832" t="s">
        <v>1595</v>
      </c>
      <c r="H456" s="832" t="s">
        <v>578</v>
      </c>
      <c r="I456" s="832" t="s">
        <v>1599</v>
      </c>
      <c r="J456" s="832" t="s">
        <v>1597</v>
      </c>
      <c r="K456" s="832" t="s">
        <v>1600</v>
      </c>
      <c r="L456" s="835">
        <v>1154.81</v>
      </c>
      <c r="M456" s="835">
        <v>3464.43</v>
      </c>
      <c r="N456" s="832">
        <v>3</v>
      </c>
      <c r="O456" s="836">
        <v>0.5</v>
      </c>
      <c r="P456" s="835"/>
      <c r="Q456" s="837">
        <v>0</v>
      </c>
      <c r="R456" s="832"/>
      <c r="S456" s="837">
        <v>0</v>
      </c>
      <c r="T456" s="836"/>
      <c r="U456" s="838">
        <v>0</v>
      </c>
    </row>
    <row r="457" spans="1:21" ht="14.4" customHeight="1" x14ac:dyDescent="0.3">
      <c r="A457" s="831">
        <v>12</v>
      </c>
      <c r="B457" s="832" t="s">
        <v>1362</v>
      </c>
      <c r="C457" s="832" t="s">
        <v>1368</v>
      </c>
      <c r="D457" s="833" t="s">
        <v>2953</v>
      </c>
      <c r="E457" s="834" t="s">
        <v>1381</v>
      </c>
      <c r="F457" s="832" t="s">
        <v>1363</v>
      </c>
      <c r="G457" s="832" t="s">
        <v>2242</v>
      </c>
      <c r="H457" s="832" t="s">
        <v>578</v>
      </c>
      <c r="I457" s="832" t="s">
        <v>2243</v>
      </c>
      <c r="J457" s="832" t="s">
        <v>676</v>
      </c>
      <c r="K457" s="832" t="s">
        <v>2244</v>
      </c>
      <c r="L457" s="835">
        <v>18.809999999999999</v>
      </c>
      <c r="M457" s="835">
        <v>18.809999999999999</v>
      </c>
      <c r="N457" s="832">
        <v>1</v>
      </c>
      <c r="O457" s="836">
        <v>1</v>
      </c>
      <c r="P457" s="835">
        <v>18.809999999999999</v>
      </c>
      <c r="Q457" s="837">
        <v>1</v>
      </c>
      <c r="R457" s="832">
        <v>1</v>
      </c>
      <c r="S457" s="837">
        <v>1</v>
      </c>
      <c r="T457" s="836">
        <v>1</v>
      </c>
      <c r="U457" s="838">
        <v>1</v>
      </c>
    </row>
    <row r="458" spans="1:21" ht="14.4" customHeight="1" x14ac:dyDescent="0.3">
      <c r="A458" s="831">
        <v>12</v>
      </c>
      <c r="B458" s="832" t="s">
        <v>1362</v>
      </c>
      <c r="C458" s="832" t="s">
        <v>1368</v>
      </c>
      <c r="D458" s="833" t="s">
        <v>2953</v>
      </c>
      <c r="E458" s="834" t="s">
        <v>1381</v>
      </c>
      <c r="F458" s="832" t="s">
        <v>1363</v>
      </c>
      <c r="G458" s="832" t="s">
        <v>2245</v>
      </c>
      <c r="H458" s="832" t="s">
        <v>622</v>
      </c>
      <c r="I458" s="832" t="s">
        <v>2246</v>
      </c>
      <c r="J458" s="832" t="s">
        <v>2247</v>
      </c>
      <c r="K458" s="832" t="s">
        <v>2248</v>
      </c>
      <c r="L458" s="835">
        <v>300.31</v>
      </c>
      <c r="M458" s="835">
        <v>300.31</v>
      </c>
      <c r="N458" s="832">
        <v>1</v>
      </c>
      <c r="O458" s="836">
        <v>1</v>
      </c>
      <c r="P458" s="835"/>
      <c r="Q458" s="837">
        <v>0</v>
      </c>
      <c r="R458" s="832"/>
      <c r="S458" s="837">
        <v>0</v>
      </c>
      <c r="T458" s="836"/>
      <c r="U458" s="838">
        <v>0</v>
      </c>
    </row>
    <row r="459" spans="1:21" ht="14.4" customHeight="1" x14ac:dyDescent="0.3">
      <c r="A459" s="831">
        <v>12</v>
      </c>
      <c r="B459" s="832" t="s">
        <v>1362</v>
      </c>
      <c r="C459" s="832" t="s">
        <v>1368</v>
      </c>
      <c r="D459" s="833" t="s">
        <v>2953</v>
      </c>
      <c r="E459" s="834" t="s">
        <v>1381</v>
      </c>
      <c r="F459" s="832" t="s">
        <v>1363</v>
      </c>
      <c r="G459" s="832" t="s">
        <v>1560</v>
      </c>
      <c r="H459" s="832" t="s">
        <v>578</v>
      </c>
      <c r="I459" s="832" t="s">
        <v>1561</v>
      </c>
      <c r="J459" s="832" t="s">
        <v>1562</v>
      </c>
      <c r="K459" s="832" t="s">
        <v>1563</v>
      </c>
      <c r="L459" s="835">
        <v>2592.6799999999998</v>
      </c>
      <c r="M459" s="835">
        <v>2592.6799999999998</v>
      </c>
      <c r="N459" s="832">
        <v>1</v>
      </c>
      <c r="O459" s="836">
        <v>1</v>
      </c>
      <c r="P459" s="835">
        <v>2592.6799999999998</v>
      </c>
      <c r="Q459" s="837">
        <v>1</v>
      </c>
      <c r="R459" s="832">
        <v>1</v>
      </c>
      <c r="S459" s="837">
        <v>1</v>
      </c>
      <c r="T459" s="836">
        <v>1</v>
      </c>
      <c r="U459" s="838">
        <v>1</v>
      </c>
    </row>
    <row r="460" spans="1:21" ht="14.4" customHeight="1" x14ac:dyDescent="0.3">
      <c r="A460" s="831">
        <v>12</v>
      </c>
      <c r="B460" s="832" t="s">
        <v>1362</v>
      </c>
      <c r="C460" s="832" t="s">
        <v>1368</v>
      </c>
      <c r="D460" s="833" t="s">
        <v>2953</v>
      </c>
      <c r="E460" s="834" t="s">
        <v>1381</v>
      </c>
      <c r="F460" s="832" t="s">
        <v>1363</v>
      </c>
      <c r="G460" s="832" t="s">
        <v>1560</v>
      </c>
      <c r="H460" s="832" t="s">
        <v>578</v>
      </c>
      <c r="I460" s="832" t="s">
        <v>1610</v>
      </c>
      <c r="J460" s="832" t="s">
        <v>1562</v>
      </c>
      <c r="K460" s="832" t="s">
        <v>1611</v>
      </c>
      <c r="L460" s="835">
        <v>1296.3499999999999</v>
      </c>
      <c r="M460" s="835">
        <v>5185.3999999999996</v>
      </c>
      <c r="N460" s="832">
        <v>4</v>
      </c>
      <c r="O460" s="836">
        <v>4</v>
      </c>
      <c r="P460" s="835">
        <v>2592.6999999999998</v>
      </c>
      <c r="Q460" s="837">
        <v>0.5</v>
      </c>
      <c r="R460" s="832">
        <v>2</v>
      </c>
      <c r="S460" s="837">
        <v>0.5</v>
      </c>
      <c r="T460" s="836">
        <v>2</v>
      </c>
      <c r="U460" s="838">
        <v>0.5</v>
      </c>
    </row>
    <row r="461" spans="1:21" ht="14.4" customHeight="1" x14ac:dyDescent="0.3">
      <c r="A461" s="831">
        <v>12</v>
      </c>
      <c r="B461" s="832" t="s">
        <v>1362</v>
      </c>
      <c r="C461" s="832" t="s">
        <v>1368</v>
      </c>
      <c r="D461" s="833" t="s">
        <v>2953</v>
      </c>
      <c r="E461" s="834" t="s">
        <v>1381</v>
      </c>
      <c r="F461" s="832" t="s">
        <v>1363</v>
      </c>
      <c r="G461" s="832" t="s">
        <v>1910</v>
      </c>
      <c r="H461" s="832" t="s">
        <v>578</v>
      </c>
      <c r="I461" s="832" t="s">
        <v>2249</v>
      </c>
      <c r="J461" s="832" t="s">
        <v>2250</v>
      </c>
      <c r="K461" s="832" t="s">
        <v>2251</v>
      </c>
      <c r="L461" s="835">
        <v>0</v>
      </c>
      <c r="M461" s="835">
        <v>0</v>
      </c>
      <c r="N461" s="832">
        <v>1</v>
      </c>
      <c r="O461" s="836">
        <v>1</v>
      </c>
      <c r="P461" s="835"/>
      <c r="Q461" s="837"/>
      <c r="R461" s="832"/>
      <c r="S461" s="837">
        <v>0</v>
      </c>
      <c r="T461" s="836"/>
      <c r="U461" s="838">
        <v>0</v>
      </c>
    </row>
    <row r="462" spans="1:21" ht="14.4" customHeight="1" x14ac:dyDescent="0.3">
      <c r="A462" s="831">
        <v>12</v>
      </c>
      <c r="B462" s="832" t="s">
        <v>1362</v>
      </c>
      <c r="C462" s="832" t="s">
        <v>1368</v>
      </c>
      <c r="D462" s="833" t="s">
        <v>2953</v>
      </c>
      <c r="E462" s="834" t="s">
        <v>1381</v>
      </c>
      <c r="F462" s="832" t="s">
        <v>1363</v>
      </c>
      <c r="G462" s="832" t="s">
        <v>1612</v>
      </c>
      <c r="H462" s="832" t="s">
        <v>578</v>
      </c>
      <c r="I462" s="832" t="s">
        <v>1613</v>
      </c>
      <c r="J462" s="832" t="s">
        <v>798</v>
      </c>
      <c r="K462" s="832" t="s">
        <v>1614</v>
      </c>
      <c r="L462" s="835">
        <v>107.27</v>
      </c>
      <c r="M462" s="835">
        <v>321.81</v>
      </c>
      <c r="N462" s="832">
        <v>3</v>
      </c>
      <c r="O462" s="836">
        <v>0.5</v>
      </c>
      <c r="P462" s="835">
        <v>321.81</v>
      </c>
      <c r="Q462" s="837">
        <v>1</v>
      </c>
      <c r="R462" s="832">
        <v>3</v>
      </c>
      <c r="S462" s="837">
        <v>1</v>
      </c>
      <c r="T462" s="836">
        <v>0.5</v>
      </c>
      <c r="U462" s="838">
        <v>1</v>
      </c>
    </row>
    <row r="463" spans="1:21" ht="14.4" customHeight="1" x14ac:dyDescent="0.3">
      <c r="A463" s="831">
        <v>12</v>
      </c>
      <c r="B463" s="832" t="s">
        <v>1362</v>
      </c>
      <c r="C463" s="832" t="s">
        <v>1368</v>
      </c>
      <c r="D463" s="833" t="s">
        <v>2953</v>
      </c>
      <c r="E463" s="834" t="s">
        <v>1381</v>
      </c>
      <c r="F463" s="832" t="s">
        <v>1363</v>
      </c>
      <c r="G463" s="832" t="s">
        <v>1828</v>
      </c>
      <c r="H463" s="832" t="s">
        <v>578</v>
      </c>
      <c r="I463" s="832" t="s">
        <v>1829</v>
      </c>
      <c r="J463" s="832" t="s">
        <v>1830</v>
      </c>
      <c r="K463" s="832" t="s">
        <v>1831</v>
      </c>
      <c r="L463" s="835">
        <v>34.15</v>
      </c>
      <c r="M463" s="835">
        <v>34.15</v>
      </c>
      <c r="N463" s="832">
        <v>1</v>
      </c>
      <c r="O463" s="836">
        <v>0.5</v>
      </c>
      <c r="P463" s="835">
        <v>34.15</v>
      </c>
      <c r="Q463" s="837">
        <v>1</v>
      </c>
      <c r="R463" s="832">
        <v>1</v>
      </c>
      <c r="S463" s="837">
        <v>1</v>
      </c>
      <c r="T463" s="836">
        <v>0.5</v>
      </c>
      <c r="U463" s="838">
        <v>1</v>
      </c>
    </row>
    <row r="464" spans="1:21" ht="14.4" customHeight="1" x14ac:dyDescent="0.3">
      <c r="A464" s="831">
        <v>12</v>
      </c>
      <c r="B464" s="832" t="s">
        <v>1362</v>
      </c>
      <c r="C464" s="832" t="s">
        <v>1368</v>
      </c>
      <c r="D464" s="833" t="s">
        <v>2953</v>
      </c>
      <c r="E464" s="834" t="s">
        <v>1381</v>
      </c>
      <c r="F464" s="832" t="s">
        <v>1363</v>
      </c>
      <c r="G464" s="832" t="s">
        <v>1828</v>
      </c>
      <c r="H464" s="832" t="s">
        <v>578</v>
      </c>
      <c r="I464" s="832" t="s">
        <v>2252</v>
      </c>
      <c r="J464" s="832" t="s">
        <v>1830</v>
      </c>
      <c r="K464" s="832" t="s">
        <v>1831</v>
      </c>
      <c r="L464" s="835">
        <v>34.15</v>
      </c>
      <c r="M464" s="835">
        <v>34.15</v>
      </c>
      <c r="N464" s="832">
        <v>1</v>
      </c>
      <c r="O464" s="836">
        <v>1</v>
      </c>
      <c r="P464" s="835">
        <v>34.15</v>
      </c>
      <c r="Q464" s="837">
        <v>1</v>
      </c>
      <c r="R464" s="832">
        <v>1</v>
      </c>
      <c r="S464" s="837">
        <v>1</v>
      </c>
      <c r="T464" s="836">
        <v>1</v>
      </c>
      <c r="U464" s="838">
        <v>1</v>
      </c>
    </row>
    <row r="465" spans="1:21" ht="14.4" customHeight="1" x14ac:dyDescent="0.3">
      <c r="A465" s="831">
        <v>12</v>
      </c>
      <c r="B465" s="832" t="s">
        <v>1362</v>
      </c>
      <c r="C465" s="832" t="s">
        <v>1368</v>
      </c>
      <c r="D465" s="833" t="s">
        <v>2953</v>
      </c>
      <c r="E465" s="834" t="s">
        <v>1381</v>
      </c>
      <c r="F465" s="832" t="s">
        <v>1363</v>
      </c>
      <c r="G465" s="832" t="s">
        <v>1441</v>
      </c>
      <c r="H465" s="832" t="s">
        <v>578</v>
      </c>
      <c r="I465" s="832" t="s">
        <v>2253</v>
      </c>
      <c r="J465" s="832" t="s">
        <v>1443</v>
      </c>
      <c r="K465" s="832" t="s">
        <v>2254</v>
      </c>
      <c r="L465" s="835">
        <v>30.46</v>
      </c>
      <c r="M465" s="835">
        <v>30.46</v>
      </c>
      <c r="N465" s="832">
        <v>1</v>
      </c>
      <c r="O465" s="836">
        <v>1</v>
      </c>
      <c r="P465" s="835"/>
      <c r="Q465" s="837">
        <v>0</v>
      </c>
      <c r="R465" s="832"/>
      <c r="S465" s="837">
        <v>0</v>
      </c>
      <c r="T465" s="836"/>
      <c r="U465" s="838">
        <v>0</v>
      </c>
    </row>
    <row r="466" spans="1:21" ht="14.4" customHeight="1" x14ac:dyDescent="0.3">
      <c r="A466" s="831">
        <v>12</v>
      </c>
      <c r="B466" s="832" t="s">
        <v>1362</v>
      </c>
      <c r="C466" s="832" t="s">
        <v>1368</v>
      </c>
      <c r="D466" s="833" t="s">
        <v>2953</v>
      </c>
      <c r="E466" s="834" t="s">
        <v>1381</v>
      </c>
      <c r="F466" s="832" t="s">
        <v>1363</v>
      </c>
      <c r="G466" s="832" t="s">
        <v>1441</v>
      </c>
      <c r="H466" s="832" t="s">
        <v>578</v>
      </c>
      <c r="I466" s="832" t="s">
        <v>1442</v>
      </c>
      <c r="J466" s="832" t="s">
        <v>1443</v>
      </c>
      <c r="K466" s="832" t="s">
        <v>1444</v>
      </c>
      <c r="L466" s="835">
        <v>60.9</v>
      </c>
      <c r="M466" s="835">
        <v>121.8</v>
      </c>
      <c r="N466" s="832">
        <v>2</v>
      </c>
      <c r="O466" s="836">
        <v>1</v>
      </c>
      <c r="P466" s="835">
        <v>121.8</v>
      </c>
      <c r="Q466" s="837">
        <v>1</v>
      </c>
      <c r="R466" s="832">
        <v>2</v>
      </c>
      <c r="S466" s="837">
        <v>1</v>
      </c>
      <c r="T466" s="836">
        <v>1</v>
      </c>
      <c r="U466" s="838">
        <v>1</v>
      </c>
    </row>
    <row r="467" spans="1:21" ht="14.4" customHeight="1" x14ac:dyDescent="0.3">
      <c r="A467" s="831">
        <v>12</v>
      </c>
      <c r="B467" s="832" t="s">
        <v>1362</v>
      </c>
      <c r="C467" s="832" t="s">
        <v>1368</v>
      </c>
      <c r="D467" s="833" t="s">
        <v>2953</v>
      </c>
      <c r="E467" s="834" t="s">
        <v>1381</v>
      </c>
      <c r="F467" s="832" t="s">
        <v>1363</v>
      </c>
      <c r="G467" s="832" t="s">
        <v>1405</v>
      </c>
      <c r="H467" s="832" t="s">
        <v>578</v>
      </c>
      <c r="I467" s="832" t="s">
        <v>1406</v>
      </c>
      <c r="J467" s="832" t="s">
        <v>1407</v>
      </c>
      <c r="K467" s="832" t="s">
        <v>1408</v>
      </c>
      <c r="L467" s="835">
        <v>48.09</v>
      </c>
      <c r="M467" s="835">
        <v>48.09</v>
      </c>
      <c r="N467" s="832">
        <v>1</v>
      </c>
      <c r="O467" s="836">
        <v>1</v>
      </c>
      <c r="P467" s="835">
        <v>48.09</v>
      </c>
      <c r="Q467" s="837">
        <v>1</v>
      </c>
      <c r="R467" s="832">
        <v>1</v>
      </c>
      <c r="S467" s="837">
        <v>1</v>
      </c>
      <c r="T467" s="836">
        <v>1</v>
      </c>
      <c r="U467" s="838">
        <v>1</v>
      </c>
    </row>
    <row r="468" spans="1:21" ht="14.4" customHeight="1" x14ac:dyDescent="0.3">
      <c r="A468" s="831">
        <v>12</v>
      </c>
      <c r="B468" s="832" t="s">
        <v>1362</v>
      </c>
      <c r="C468" s="832" t="s">
        <v>1368</v>
      </c>
      <c r="D468" s="833" t="s">
        <v>2953</v>
      </c>
      <c r="E468" s="834" t="s">
        <v>1381</v>
      </c>
      <c r="F468" s="832" t="s">
        <v>1363</v>
      </c>
      <c r="G468" s="832" t="s">
        <v>1405</v>
      </c>
      <c r="H468" s="832" t="s">
        <v>578</v>
      </c>
      <c r="I468" s="832" t="s">
        <v>1914</v>
      </c>
      <c r="J468" s="832" t="s">
        <v>1915</v>
      </c>
      <c r="K468" s="832" t="s">
        <v>1916</v>
      </c>
      <c r="L468" s="835">
        <v>89.91</v>
      </c>
      <c r="M468" s="835">
        <v>179.82</v>
      </c>
      <c r="N468" s="832">
        <v>2</v>
      </c>
      <c r="O468" s="836">
        <v>1</v>
      </c>
      <c r="P468" s="835"/>
      <c r="Q468" s="837">
        <v>0</v>
      </c>
      <c r="R468" s="832"/>
      <c r="S468" s="837">
        <v>0</v>
      </c>
      <c r="T468" s="836"/>
      <c r="U468" s="838">
        <v>0</v>
      </c>
    </row>
    <row r="469" spans="1:21" ht="14.4" customHeight="1" x14ac:dyDescent="0.3">
      <c r="A469" s="831">
        <v>12</v>
      </c>
      <c r="B469" s="832" t="s">
        <v>1362</v>
      </c>
      <c r="C469" s="832" t="s">
        <v>1368</v>
      </c>
      <c r="D469" s="833" t="s">
        <v>2953</v>
      </c>
      <c r="E469" s="834" t="s">
        <v>1381</v>
      </c>
      <c r="F469" s="832" t="s">
        <v>1363</v>
      </c>
      <c r="G469" s="832" t="s">
        <v>2255</v>
      </c>
      <c r="H469" s="832" t="s">
        <v>578</v>
      </c>
      <c r="I469" s="832" t="s">
        <v>2256</v>
      </c>
      <c r="J469" s="832" t="s">
        <v>2257</v>
      </c>
      <c r="K469" s="832" t="s">
        <v>2258</v>
      </c>
      <c r="L469" s="835">
        <v>61.97</v>
      </c>
      <c r="M469" s="835">
        <v>123.94</v>
      </c>
      <c r="N469" s="832">
        <v>2</v>
      </c>
      <c r="O469" s="836">
        <v>1</v>
      </c>
      <c r="P469" s="835">
        <v>123.94</v>
      </c>
      <c r="Q469" s="837">
        <v>1</v>
      </c>
      <c r="R469" s="832">
        <v>2</v>
      </c>
      <c r="S469" s="837">
        <v>1</v>
      </c>
      <c r="T469" s="836">
        <v>1</v>
      </c>
      <c r="U469" s="838">
        <v>1</v>
      </c>
    </row>
    <row r="470" spans="1:21" ht="14.4" customHeight="1" x14ac:dyDescent="0.3">
      <c r="A470" s="831">
        <v>12</v>
      </c>
      <c r="B470" s="832" t="s">
        <v>1362</v>
      </c>
      <c r="C470" s="832" t="s">
        <v>1368</v>
      </c>
      <c r="D470" s="833" t="s">
        <v>2953</v>
      </c>
      <c r="E470" s="834" t="s">
        <v>1381</v>
      </c>
      <c r="F470" s="832" t="s">
        <v>1363</v>
      </c>
      <c r="G470" s="832" t="s">
        <v>1409</v>
      </c>
      <c r="H470" s="832" t="s">
        <v>578</v>
      </c>
      <c r="I470" s="832" t="s">
        <v>1410</v>
      </c>
      <c r="J470" s="832" t="s">
        <v>829</v>
      </c>
      <c r="K470" s="832" t="s">
        <v>1411</v>
      </c>
      <c r="L470" s="835">
        <v>163.54</v>
      </c>
      <c r="M470" s="835">
        <v>327.08</v>
      </c>
      <c r="N470" s="832">
        <v>2</v>
      </c>
      <c r="O470" s="836">
        <v>1</v>
      </c>
      <c r="P470" s="835">
        <v>163.54</v>
      </c>
      <c r="Q470" s="837">
        <v>0.5</v>
      </c>
      <c r="R470" s="832">
        <v>1</v>
      </c>
      <c r="S470" s="837">
        <v>0.5</v>
      </c>
      <c r="T470" s="836">
        <v>0.5</v>
      </c>
      <c r="U470" s="838">
        <v>0.5</v>
      </c>
    </row>
    <row r="471" spans="1:21" ht="14.4" customHeight="1" x14ac:dyDescent="0.3">
      <c r="A471" s="831">
        <v>12</v>
      </c>
      <c r="B471" s="832" t="s">
        <v>1362</v>
      </c>
      <c r="C471" s="832" t="s">
        <v>1368</v>
      </c>
      <c r="D471" s="833" t="s">
        <v>2953</v>
      </c>
      <c r="E471" s="834" t="s">
        <v>1381</v>
      </c>
      <c r="F471" s="832" t="s">
        <v>1363</v>
      </c>
      <c r="G471" s="832" t="s">
        <v>2259</v>
      </c>
      <c r="H471" s="832" t="s">
        <v>578</v>
      </c>
      <c r="I471" s="832" t="s">
        <v>2260</v>
      </c>
      <c r="J471" s="832" t="s">
        <v>2261</v>
      </c>
      <c r="K471" s="832" t="s">
        <v>2262</v>
      </c>
      <c r="L471" s="835">
        <v>97.96</v>
      </c>
      <c r="M471" s="835">
        <v>97.96</v>
      </c>
      <c r="N471" s="832">
        <v>1</v>
      </c>
      <c r="O471" s="836">
        <v>0.5</v>
      </c>
      <c r="P471" s="835">
        <v>97.96</v>
      </c>
      <c r="Q471" s="837">
        <v>1</v>
      </c>
      <c r="R471" s="832">
        <v>1</v>
      </c>
      <c r="S471" s="837">
        <v>1</v>
      </c>
      <c r="T471" s="836">
        <v>0.5</v>
      </c>
      <c r="U471" s="838">
        <v>1</v>
      </c>
    </row>
    <row r="472" spans="1:21" ht="14.4" customHeight="1" x14ac:dyDescent="0.3">
      <c r="A472" s="831">
        <v>12</v>
      </c>
      <c r="B472" s="832" t="s">
        <v>1362</v>
      </c>
      <c r="C472" s="832" t="s">
        <v>1368</v>
      </c>
      <c r="D472" s="833" t="s">
        <v>2953</v>
      </c>
      <c r="E472" s="834" t="s">
        <v>1381</v>
      </c>
      <c r="F472" s="832" t="s">
        <v>1363</v>
      </c>
      <c r="G472" s="832" t="s">
        <v>1550</v>
      </c>
      <c r="H472" s="832" t="s">
        <v>578</v>
      </c>
      <c r="I472" s="832" t="s">
        <v>1551</v>
      </c>
      <c r="J472" s="832" t="s">
        <v>1552</v>
      </c>
      <c r="K472" s="832" t="s">
        <v>624</v>
      </c>
      <c r="L472" s="835">
        <v>88.1</v>
      </c>
      <c r="M472" s="835">
        <v>264.29999999999995</v>
      </c>
      <c r="N472" s="832">
        <v>3</v>
      </c>
      <c r="O472" s="836">
        <v>2</v>
      </c>
      <c r="P472" s="835">
        <v>88.1</v>
      </c>
      <c r="Q472" s="837">
        <v>0.33333333333333337</v>
      </c>
      <c r="R472" s="832">
        <v>1</v>
      </c>
      <c r="S472" s="837">
        <v>0.33333333333333331</v>
      </c>
      <c r="T472" s="836">
        <v>1</v>
      </c>
      <c r="U472" s="838">
        <v>0.5</v>
      </c>
    </row>
    <row r="473" spans="1:21" ht="14.4" customHeight="1" x14ac:dyDescent="0.3">
      <c r="A473" s="831">
        <v>12</v>
      </c>
      <c r="B473" s="832" t="s">
        <v>1362</v>
      </c>
      <c r="C473" s="832" t="s">
        <v>1368</v>
      </c>
      <c r="D473" s="833" t="s">
        <v>2953</v>
      </c>
      <c r="E473" s="834" t="s">
        <v>1381</v>
      </c>
      <c r="F473" s="832" t="s">
        <v>1363</v>
      </c>
      <c r="G473" s="832" t="s">
        <v>1550</v>
      </c>
      <c r="H473" s="832" t="s">
        <v>578</v>
      </c>
      <c r="I473" s="832" t="s">
        <v>1551</v>
      </c>
      <c r="J473" s="832" t="s">
        <v>1552</v>
      </c>
      <c r="K473" s="832" t="s">
        <v>624</v>
      </c>
      <c r="L473" s="835">
        <v>174.59</v>
      </c>
      <c r="M473" s="835">
        <v>174.59</v>
      </c>
      <c r="N473" s="832">
        <v>1</v>
      </c>
      <c r="O473" s="836">
        <v>0.5</v>
      </c>
      <c r="P473" s="835">
        <v>174.59</v>
      </c>
      <c r="Q473" s="837">
        <v>1</v>
      </c>
      <c r="R473" s="832">
        <v>1</v>
      </c>
      <c r="S473" s="837">
        <v>1</v>
      </c>
      <c r="T473" s="836">
        <v>0.5</v>
      </c>
      <c r="U473" s="838">
        <v>1</v>
      </c>
    </row>
    <row r="474" spans="1:21" ht="14.4" customHeight="1" x14ac:dyDescent="0.3">
      <c r="A474" s="831">
        <v>12</v>
      </c>
      <c r="B474" s="832" t="s">
        <v>1362</v>
      </c>
      <c r="C474" s="832" t="s">
        <v>1368</v>
      </c>
      <c r="D474" s="833" t="s">
        <v>2953</v>
      </c>
      <c r="E474" s="834" t="s">
        <v>1381</v>
      </c>
      <c r="F474" s="832" t="s">
        <v>1363</v>
      </c>
      <c r="G474" s="832" t="s">
        <v>1638</v>
      </c>
      <c r="H474" s="832" t="s">
        <v>578</v>
      </c>
      <c r="I474" s="832" t="s">
        <v>1639</v>
      </c>
      <c r="J474" s="832" t="s">
        <v>986</v>
      </c>
      <c r="K474" s="832" t="s">
        <v>1640</v>
      </c>
      <c r="L474" s="835">
        <v>75.739999999999995</v>
      </c>
      <c r="M474" s="835">
        <v>75.739999999999995</v>
      </c>
      <c r="N474" s="832">
        <v>1</v>
      </c>
      <c r="O474" s="836">
        <v>1</v>
      </c>
      <c r="P474" s="835">
        <v>75.739999999999995</v>
      </c>
      <c r="Q474" s="837">
        <v>1</v>
      </c>
      <c r="R474" s="832">
        <v>1</v>
      </c>
      <c r="S474" s="837">
        <v>1</v>
      </c>
      <c r="T474" s="836">
        <v>1</v>
      </c>
      <c r="U474" s="838">
        <v>1</v>
      </c>
    </row>
    <row r="475" spans="1:21" ht="14.4" customHeight="1" x14ac:dyDescent="0.3">
      <c r="A475" s="831">
        <v>12</v>
      </c>
      <c r="B475" s="832" t="s">
        <v>1362</v>
      </c>
      <c r="C475" s="832" t="s">
        <v>1368</v>
      </c>
      <c r="D475" s="833" t="s">
        <v>2953</v>
      </c>
      <c r="E475" s="834" t="s">
        <v>1381</v>
      </c>
      <c r="F475" s="832" t="s">
        <v>1363</v>
      </c>
      <c r="G475" s="832" t="s">
        <v>1505</v>
      </c>
      <c r="H475" s="832" t="s">
        <v>578</v>
      </c>
      <c r="I475" s="832" t="s">
        <v>1506</v>
      </c>
      <c r="J475" s="832" t="s">
        <v>988</v>
      </c>
      <c r="K475" s="832" t="s">
        <v>1507</v>
      </c>
      <c r="L475" s="835">
        <v>78.33</v>
      </c>
      <c r="M475" s="835">
        <v>3054.87</v>
      </c>
      <c r="N475" s="832">
        <v>39</v>
      </c>
      <c r="O475" s="836">
        <v>18</v>
      </c>
      <c r="P475" s="835">
        <v>2584.89</v>
      </c>
      <c r="Q475" s="837">
        <v>0.84615384615384615</v>
      </c>
      <c r="R475" s="832">
        <v>33</v>
      </c>
      <c r="S475" s="837">
        <v>0.84615384615384615</v>
      </c>
      <c r="T475" s="836">
        <v>15.5</v>
      </c>
      <c r="U475" s="838">
        <v>0.86111111111111116</v>
      </c>
    </row>
    <row r="476" spans="1:21" ht="14.4" customHeight="1" x14ac:dyDescent="0.3">
      <c r="A476" s="831">
        <v>12</v>
      </c>
      <c r="B476" s="832" t="s">
        <v>1362</v>
      </c>
      <c r="C476" s="832" t="s">
        <v>1368</v>
      </c>
      <c r="D476" s="833" t="s">
        <v>2953</v>
      </c>
      <c r="E476" s="834" t="s">
        <v>1381</v>
      </c>
      <c r="F476" s="832" t="s">
        <v>1363</v>
      </c>
      <c r="G476" s="832" t="s">
        <v>1498</v>
      </c>
      <c r="H476" s="832" t="s">
        <v>578</v>
      </c>
      <c r="I476" s="832" t="s">
        <v>1499</v>
      </c>
      <c r="J476" s="832" t="s">
        <v>731</v>
      </c>
      <c r="K476" s="832" t="s">
        <v>1500</v>
      </c>
      <c r="L476" s="835">
        <v>103.67</v>
      </c>
      <c r="M476" s="835">
        <v>103.67</v>
      </c>
      <c r="N476" s="832">
        <v>1</v>
      </c>
      <c r="O476" s="836">
        <v>0.5</v>
      </c>
      <c r="P476" s="835">
        <v>103.67</v>
      </c>
      <c r="Q476" s="837">
        <v>1</v>
      </c>
      <c r="R476" s="832">
        <v>1</v>
      </c>
      <c r="S476" s="837">
        <v>1</v>
      </c>
      <c r="T476" s="836">
        <v>0.5</v>
      </c>
      <c r="U476" s="838">
        <v>1</v>
      </c>
    </row>
    <row r="477" spans="1:21" ht="14.4" customHeight="1" x14ac:dyDescent="0.3">
      <c r="A477" s="831">
        <v>12</v>
      </c>
      <c r="B477" s="832" t="s">
        <v>1362</v>
      </c>
      <c r="C477" s="832" t="s">
        <v>1368</v>
      </c>
      <c r="D477" s="833" t="s">
        <v>2953</v>
      </c>
      <c r="E477" s="834" t="s">
        <v>1381</v>
      </c>
      <c r="F477" s="832" t="s">
        <v>1363</v>
      </c>
      <c r="G477" s="832" t="s">
        <v>2263</v>
      </c>
      <c r="H477" s="832" t="s">
        <v>578</v>
      </c>
      <c r="I477" s="832" t="s">
        <v>2264</v>
      </c>
      <c r="J477" s="832" t="s">
        <v>2265</v>
      </c>
      <c r="K477" s="832" t="s">
        <v>2266</v>
      </c>
      <c r="L477" s="835">
        <v>138.88999999999999</v>
      </c>
      <c r="M477" s="835">
        <v>138.88999999999999</v>
      </c>
      <c r="N477" s="832">
        <v>1</v>
      </c>
      <c r="O477" s="836">
        <v>0.5</v>
      </c>
      <c r="P477" s="835"/>
      <c r="Q477" s="837">
        <v>0</v>
      </c>
      <c r="R477" s="832"/>
      <c r="S477" s="837">
        <v>0</v>
      </c>
      <c r="T477" s="836"/>
      <c r="U477" s="838">
        <v>0</v>
      </c>
    </row>
    <row r="478" spans="1:21" ht="14.4" customHeight="1" x14ac:dyDescent="0.3">
      <c r="A478" s="831">
        <v>12</v>
      </c>
      <c r="B478" s="832" t="s">
        <v>1362</v>
      </c>
      <c r="C478" s="832" t="s">
        <v>1368</v>
      </c>
      <c r="D478" s="833" t="s">
        <v>2953</v>
      </c>
      <c r="E478" s="834" t="s">
        <v>1381</v>
      </c>
      <c r="F478" s="832" t="s">
        <v>1363</v>
      </c>
      <c r="G478" s="832" t="s">
        <v>2267</v>
      </c>
      <c r="H478" s="832" t="s">
        <v>622</v>
      </c>
      <c r="I478" s="832" t="s">
        <v>2268</v>
      </c>
      <c r="J478" s="832" t="s">
        <v>2269</v>
      </c>
      <c r="K478" s="832" t="s">
        <v>2270</v>
      </c>
      <c r="L478" s="835">
        <v>57.6</v>
      </c>
      <c r="M478" s="835">
        <v>57.6</v>
      </c>
      <c r="N478" s="832">
        <v>1</v>
      </c>
      <c r="O478" s="836">
        <v>1</v>
      </c>
      <c r="P478" s="835">
        <v>57.6</v>
      </c>
      <c r="Q478" s="837">
        <v>1</v>
      </c>
      <c r="R478" s="832">
        <v>1</v>
      </c>
      <c r="S478" s="837">
        <v>1</v>
      </c>
      <c r="T478" s="836">
        <v>1</v>
      </c>
      <c r="U478" s="838">
        <v>1</v>
      </c>
    </row>
    <row r="479" spans="1:21" ht="14.4" customHeight="1" x14ac:dyDescent="0.3">
      <c r="A479" s="831">
        <v>12</v>
      </c>
      <c r="B479" s="832" t="s">
        <v>1362</v>
      </c>
      <c r="C479" s="832" t="s">
        <v>1368</v>
      </c>
      <c r="D479" s="833" t="s">
        <v>2953</v>
      </c>
      <c r="E479" s="834" t="s">
        <v>1381</v>
      </c>
      <c r="F479" s="832" t="s">
        <v>1363</v>
      </c>
      <c r="G479" s="832" t="s">
        <v>1458</v>
      </c>
      <c r="H479" s="832" t="s">
        <v>578</v>
      </c>
      <c r="I479" s="832" t="s">
        <v>1558</v>
      </c>
      <c r="J479" s="832" t="s">
        <v>618</v>
      </c>
      <c r="K479" s="832" t="s">
        <v>1559</v>
      </c>
      <c r="L479" s="835">
        <v>108.44</v>
      </c>
      <c r="M479" s="835">
        <v>108.44</v>
      </c>
      <c r="N479" s="832">
        <v>1</v>
      </c>
      <c r="O479" s="836">
        <v>0.5</v>
      </c>
      <c r="P479" s="835">
        <v>108.44</v>
      </c>
      <c r="Q479" s="837">
        <v>1</v>
      </c>
      <c r="R479" s="832">
        <v>1</v>
      </c>
      <c r="S479" s="837">
        <v>1</v>
      </c>
      <c r="T479" s="836">
        <v>0.5</v>
      </c>
      <c r="U479" s="838">
        <v>1</v>
      </c>
    </row>
    <row r="480" spans="1:21" ht="14.4" customHeight="1" x14ac:dyDescent="0.3">
      <c r="A480" s="831">
        <v>12</v>
      </c>
      <c r="B480" s="832" t="s">
        <v>1362</v>
      </c>
      <c r="C480" s="832" t="s">
        <v>1368</v>
      </c>
      <c r="D480" s="833" t="s">
        <v>2953</v>
      </c>
      <c r="E480" s="834" t="s">
        <v>1381</v>
      </c>
      <c r="F480" s="832" t="s">
        <v>1363</v>
      </c>
      <c r="G480" s="832" t="s">
        <v>1458</v>
      </c>
      <c r="H480" s="832" t="s">
        <v>578</v>
      </c>
      <c r="I480" s="832" t="s">
        <v>1459</v>
      </c>
      <c r="J480" s="832" t="s">
        <v>618</v>
      </c>
      <c r="K480" s="832" t="s">
        <v>1460</v>
      </c>
      <c r="L480" s="835">
        <v>52.61</v>
      </c>
      <c r="M480" s="835">
        <v>210.44</v>
      </c>
      <c r="N480" s="832">
        <v>4</v>
      </c>
      <c r="O480" s="836">
        <v>2.5</v>
      </c>
      <c r="P480" s="835">
        <v>157.82999999999998</v>
      </c>
      <c r="Q480" s="837">
        <v>0.74999999999999989</v>
      </c>
      <c r="R480" s="832">
        <v>3</v>
      </c>
      <c r="S480" s="837">
        <v>0.75</v>
      </c>
      <c r="T480" s="836">
        <v>2</v>
      </c>
      <c r="U480" s="838">
        <v>0.8</v>
      </c>
    </row>
    <row r="481" spans="1:21" ht="14.4" customHeight="1" x14ac:dyDescent="0.3">
      <c r="A481" s="831">
        <v>12</v>
      </c>
      <c r="B481" s="832" t="s">
        <v>1362</v>
      </c>
      <c r="C481" s="832" t="s">
        <v>1368</v>
      </c>
      <c r="D481" s="833" t="s">
        <v>2953</v>
      </c>
      <c r="E481" s="834" t="s">
        <v>1381</v>
      </c>
      <c r="F481" s="832" t="s">
        <v>1363</v>
      </c>
      <c r="G481" s="832" t="s">
        <v>1461</v>
      </c>
      <c r="H481" s="832" t="s">
        <v>578</v>
      </c>
      <c r="I481" s="832" t="s">
        <v>1641</v>
      </c>
      <c r="J481" s="832" t="s">
        <v>1642</v>
      </c>
      <c r="K481" s="832" t="s">
        <v>1643</v>
      </c>
      <c r="L481" s="835">
        <v>432.12</v>
      </c>
      <c r="M481" s="835">
        <v>1296.3600000000001</v>
      </c>
      <c r="N481" s="832">
        <v>3</v>
      </c>
      <c r="O481" s="836">
        <v>1</v>
      </c>
      <c r="P481" s="835">
        <v>1296.3600000000001</v>
      </c>
      <c r="Q481" s="837">
        <v>1</v>
      </c>
      <c r="R481" s="832">
        <v>3</v>
      </c>
      <c r="S481" s="837">
        <v>1</v>
      </c>
      <c r="T481" s="836">
        <v>1</v>
      </c>
      <c r="U481" s="838">
        <v>1</v>
      </c>
    </row>
    <row r="482" spans="1:21" ht="14.4" customHeight="1" x14ac:dyDescent="0.3">
      <c r="A482" s="831">
        <v>12</v>
      </c>
      <c r="B482" s="832" t="s">
        <v>1362</v>
      </c>
      <c r="C482" s="832" t="s">
        <v>1368</v>
      </c>
      <c r="D482" s="833" t="s">
        <v>2953</v>
      </c>
      <c r="E482" s="834" t="s">
        <v>1381</v>
      </c>
      <c r="F482" s="832" t="s">
        <v>1363</v>
      </c>
      <c r="G482" s="832" t="s">
        <v>1461</v>
      </c>
      <c r="H482" s="832" t="s">
        <v>578</v>
      </c>
      <c r="I482" s="832" t="s">
        <v>1837</v>
      </c>
      <c r="J482" s="832" t="s">
        <v>1642</v>
      </c>
      <c r="K482" s="832" t="s">
        <v>1643</v>
      </c>
      <c r="L482" s="835">
        <v>432.12</v>
      </c>
      <c r="M482" s="835">
        <v>1296.3600000000001</v>
      </c>
      <c r="N482" s="832">
        <v>3</v>
      </c>
      <c r="O482" s="836">
        <v>1</v>
      </c>
      <c r="P482" s="835"/>
      <c r="Q482" s="837">
        <v>0</v>
      </c>
      <c r="R482" s="832"/>
      <c r="S482" s="837">
        <v>0</v>
      </c>
      <c r="T482" s="836"/>
      <c r="U482" s="838">
        <v>0</v>
      </c>
    </row>
    <row r="483" spans="1:21" ht="14.4" customHeight="1" x14ac:dyDescent="0.3">
      <c r="A483" s="831">
        <v>12</v>
      </c>
      <c r="B483" s="832" t="s">
        <v>1362</v>
      </c>
      <c r="C483" s="832" t="s">
        <v>1368</v>
      </c>
      <c r="D483" s="833" t="s">
        <v>2953</v>
      </c>
      <c r="E483" s="834" t="s">
        <v>1381</v>
      </c>
      <c r="F483" s="832" t="s">
        <v>1363</v>
      </c>
      <c r="G483" s="832" t="s">
        <v>1465</v>
      </c>
      <c r="H483" s="832" t="s">
        <v>578</v>
      </c>
      <c r="I483" s="832" t="s">
        <v>1466</v>
      </c>
      <c r="J483" s="832" t="s">
        <v>1467</v>
      </c>
      <c r="K483" s="832" t="s">
        <v>1468</v>
      </c>
      <c r="L483" s="835">
        <v>308.69</v>
      </c>
      <c r="M483" s="835">
        <v>2160.83</v>
      </c>
      <c r="N483" s="832">
        <v>7</v>
      </c>
      <c r="O483" s="836">
        <v>3</v>
      </c>
      <c r="P483" s="835">
        <v>1234.76</v>
      </c>
      <c r="Q483" s="837">
        <v>0.5714285714285714</v>
      </c>
      <c r="R483" s="832">
        <v>4</v>
      </c>
      <c r="S483" s="837">
        <v>0.5714285714285714</v>
      </c>
      <c r="T483" s="836">
        <v>2</v>
      </c>
      <c r="U483" s="838">
        <v>0.66666666666666663</v>
      </c>
    </row>
    <row r="484" spans="1:21" ht="14.4" customHeight="1" x14ac:dyDescent="0.3">
      <c r="A484" s="831">
        <v>12</v>
      </c>
      <c r="B484" s="832" t="s">
        <v>1362</v>
      </c>
      <c r="C484" s="832" t="s">
        <v>1368</v>
      </c>
      <c r="D484" s="833" t="s">
        <v>2953</v>
      </c>
      <c r="E484" s="834" t="s">
        <v>1381</v>
      </c>
      <c r="F484" s="832" t="s">
        <v>1363</v>
      </c>
      <c r="G484" s="832" t="s">
        <v>1652</v>
      </c>
      <c r="H484" s="832" t="s">
        <v>578</v>
      </c>
      <c r="I484" s="832" t="s">
        <v>1653</v>
      </c>
      <c r="J484" s="832" t="s">
        <v>1654</v>
      </c>
      <c r="K484" s="832" t="s">
        <v>1655</v>
      </c>
      <c r="L484" s="835">
        <v>0</v>
      </c>
      <c r="M484" s="835">
        <v>0</v>
      </c>
      <c r="N484" s="832">
        <v>12</v>
      </c>
      <c r="O484" s="836">
        <v>5.5</v>
      </c>
      <c r="P484" s="835">
        <v>0</v>
      </c>
      <c r="Q484" s="837"/>
      <c r="R484" s="832">
        <v>11</v>
      </c>
      <c r="S484" s="837">
        <v>0.91666666666666663</v>
      </c>
      <c r="T484" s="836">
        <v>4.5</v>
      </c>
      <c r="U484" s="838">
        <v>0.81818181818181823</v>
      </c>
    </row>
    <row r="485" spans="1:21" ht="14.4" customHeight="1" x14ac:dyDescent="0.3">
      <c r="A485" s="831">
        <v>12</v>
      </c>
      <c r="B485" s="832" t="s">
        <v>1362</v>
      </c>
      <c r="C485" s="832" t="s">
        <v>1368</v>
      </c>
      <c r="D485" s="833" t="s">
        <v>2953</v>
      </c>
      <c r="E485" s="834" t="s">
        <v>1381</v>
      </c>
      <c r="F485" s="832" t="s">
        <v>1363</v>
      </c>
      <c r="G485" s="832" t="s">
        <v>1652</v>
      </c>
      <c r="H485" s="832" t="s">
        <v>578</v>
      </c>
      <c r="I485" s="832" t="s">
        <v>2271</v>
      </c>
      <c r="J485" s="832" t="s">
        <v>1957</v>
      </c>
      <c r="K485" s="832" t="s">
        <v>2272</v>
      </c>
      <c r="L485" s="835">
        <v>0</v>
      </c>
      <c r="M485" s="835">
        <v>0</v>
      </c>
      <c r="N485" s="832">
        <v>1</v>
      </c>
      <c r="O485" s="836">
        <v>1</v>
      </c>
      <c r="P485" s="835">
        <v>0</v>
      </c>
      <c r="Q485" s="837"/>
      <c r="R485" s="832">
        <v>1</v>
      </c>
      <c r="S485" s="837">
        <v>1</v>
      </c>
      <c r="T485" s="836">
        <v>1</v>
      </c>
      <c r="U485" s="838">
        <v>1</v>
      </c>
    </row>
    <row r="486" spans="1:21" ht="14.4" customHeight="1" x14ac:dyDescent="0.3">
      <c r="A486" s="831">
        <v>12</v>
      </c>
      <c r="B486" s="832" t="s">
        <v>1362</v>
      </c>
      <c r="C486" s="832" t="s">
        <v>1368</v>
      </c>
      <c r="D486" s="833" t="s">
        <v>2953</v>
      </c>
      <c r="E486" s="834" t="s">
        <v>1381</v>
      </c>
      <c r="F486" s="832" t="s">
        <v>1363</v>
      </c>
      <c r="G486" s="832" t="s">
        <v>1652</v>
      </c>
      <c r="H486" s="832" t="s">
        <v>578</v>
      </c>
      <c r="I486" s="832" t="s">
        <v>2273</v>
      </c>
      <c r="J486" s="832" t="s">
        <v>2274</v>
      </c>
      <c r="K486" s="832" t="s">
        <v>2275</v>
      </c>
      <c r="L486" s="835">
        <v>0</v>
      </c>
      <c r="M486" s="835">
        <v>0</v>
      </c>
      <c r="N486" s="832">
        <v>1</v>
      </c>
      <c r="O486" s="836">
        <v>1</v>
      </c>
      <c r="P486" s="835"/>
      <c r="Q486" s="837"/>
      <c r="R486" s="832"/>
      <c r="S486" s="837">
        <v>0</v>
      </c>
      <c r="T486" s="836"/>
      <c r="U486" s="838">
        <v>0</v>
      </c>
    </row>
    <row r="487" spans="1:21" ht="14.4" customHeight="1" x14ac:dyDescent="0.3">
      <c r="A487" s="831">
        <v>12</v>
      </c>
      <c r="B487" s="832" t="s">
        <v>1362</v>
      </c>
      <c r="C487" s="832" t="s">
        <v>1368</v>
      </c>
      <c r="D487" s="833" t="s">
        <v>2953</v>
      </c>
      <c r="E487" s="834" t="s">
        <v>1381</v>
      </c>
      <c r="F487" s="832" t="s">
        <v>1363</v>
      </c>
      <c r="G487" s="832" t="s">
        <v>1516</v>
      </c>
      <c r="H487" s="832" t="s">
        <v>578</v>
      </c>
      <c r="I487" s="832" t="s">
        <v>1663</v>
      </c>
      <c r="J487" s="832" t="s">
        <v>1661</v>
      </c>
      <c r="K487" s="832" t="s">
        <v>1519</v>
      </c>
      <c r="L487" s="835">
        <v>3086.53</v>
      </c>
      <c r="M487" s="835">
        <v>9259.59</v>
      </c>
      <c r="N487" s="832">
        <v>3</v>
      </c>
      <c r="O487" s="836">
        <v>2.5</v>
      </c>
      <c r="P487" s="835">
        <v>6173.06</v>
      </c>
      <c r="Q487" s="837">
        <v>0.66666666666666674</v>
      </c>
      <c r="R487" s="832">
        <v>2</v>
      </c>
      <c r="S487" s="837">
        <v>0.66666666666666663</v>
      </c>
      <c r="T487" s="836">
        <v>2</v>
      </c>
      <c r="U487" s="838">
        <v>0.8</v>
      </c>
    </row>
    <row r="488" spans="1:21" ht="14.4" customHeight="1" x14ac:dyDescent="0.3">
      <c r="A488" s="831">
        <v>12</v>
      </c>
      <c r="B488" s="832" t="s">
        <v>1362</v>
      </c>
      <c r="C488" s="832" t="s">
        <v>1368</v>
      </c>
      <c r="D488" s="833" t="s">
        <v>2953</v>
      </c>
      <c r="E488" s="834" t="s">
        <v>1381</v>
      </c>
      <c r="F488" s="832" t="s">
        <v>1363</v>
      </c>
      <c r="G488" s="832" t="s">
        <v>1470</v>
      </c>
      <c r="H488" s="832" t="s">
        <v>578</v>
      </c>
      <c r="I488" s="832" t="s">
        <v>1482</v>
      </c>
      <c r="J488" s="832" t="s">
        <v>1472</v>
      </c>
      <c r="K488" s="832" t="s">
        <v>1483</v>
      </c>
      <c r="L488" s="835">
        <v>42.54</v>
      </c>
      <c r="M488" s="835">
        <v>510.48</v>
      </c>
      <c r="N488" s="832">
        <v>12</v>
      </c>
      <c r="O488" s="836">
        <v>12</v>
      </c>
      <c r="P488" s="835">
        <v>382.86</v>
      </c>
      <c r="Q488" s="837">
        <v>0.75</v>
      </c>
      <c r="R488" s="832">
        <v>9</v>
      </c>
      <c r="S488" s="837">
        <v>0.75</v>
      </c>
      <c r="T488" s="836">
        <v>9</v>
      </c>
      <c r="U488" s="838">
        <v>0.75</v>
      </c>
    </row>
    <row r="489" spans="1:21" ht="14.4" customHeight="1" x14ac:dyDescent="0.3">
      <c r="A489" s="831">
        <v>12</v>
      </c>
      <c r="B489" s="832" t="s">
        <v>1362</v>
      </c>
      <c r="C489" s="832" t="s">
        <v>1368</v>
      </c>
      <c r="D489" s="833" t="s">
        <v>2953</v>
      </c>
      <c r="E489" s="834" t="s">
        <v>1381</v>
      </c>
      <c r="F489" s="832" t="s">
        <v>1363</v>
      </c>
      <c r="G489" s="832" t="s">
        <v>1470</v>
      </c>
      <c r="H489" s="832" t="s">
        <v>578</v>
      </c>
      <c r="I489" s="832" t="s">
        <v>2276</v>
      </c>
      <c r="J489" s="832" t="s">
        <v>1472</v>
      </c>
      <c r="K489" s="832" t="s">
        <v>2277</v>
      </c>
      <c r="L489" s="835">
        <v>24.05</v>
      </c>
      <c r="M489" s="835">
        <v>24.05</v>
      </c>
      <c r="N489" s="832">
        <v>1</v>
      </c>
      <c r="O489" s="836">
        <v>1</v>
      </c>
      <c r="P489" s="835"/>
      <c r="Q489" s="837">
        <v>0</v>
      </c>
      <c r="R489" s="832"/>
      <c r="S489" s="837">
        <v>0</v>
      </c>
      <c r="T489" s="836"/>
      <c r="U489" s="838">
        <v>0</v>
      </c>
    </row>
    <row r="490" spans="1:21" ht="14.4" customHeight="1" x14ac:dyDescent="0.3">
      <c r="A490" s="831">
        <v>12</v>
      </c>
      <c r="B490" s="832" t="s">
        <v>1362</v>
      </c>
      <c r="C490" s="832" t="s">
        <v>1368</v>
      </c>
      <c r="D490" s="833" t="s">
        <v>2953</v>
      </c>
      <c r="E490" s="834" t="s">
        <v>1381</v>
      </c>
      <c r="F490" s="832" t="s">
        <v>1363</v>
      </c>
      <c r="G490" s="832" t="s">
        <v>1470</v>
      </c>
      <c r="H490" s="832" t="s">
        <v>578</v>
      </c>
      <c r="I490" s="832" t="s">
        <v>1959</v>
      </c>
      <c r="J490" s="832" t="s">
        <v>992</v>
      </c>
      <c r="K490" s="832" t="s">
        <v>1483</v>
      </c>
      <c r="L490" s="835">
        <v>42.54</v>
      </c>
      <c r="M490" s="835">
        <v>85.08</v>
      </c>
      <c r="N490" s="832">
        <v>2</v>
      </c>
      <c r="O490" s="836">
        <v>1.5</v>
      </c>
      <c r="P490" s="835">
        <v>85.08</v>
      </c>
      <c r="Q490" s="837">
        <v>1</v>
      </c>
      <c r="R490" s="832">
        <v>2</v>
      </c>
      <c r="S490" s="837">
        <v>1</v>
      </c>
      <c r="T490" s="836">
        <v>1.5</v>
      </c>
      <c r="U490" s="838">
        <v>1</v>
      </c>
    </row>
    <row r="491" spans="1:21" ht="14.4" customHeight="1" x14ac:dyDescent="0.3">
      <c r="A491" s="831">
        <v>12</v>
      </c>
      <c r="B491" s="832" t="s">
        <v>1362</v>
      </c>
      <c r="C491" s="832" t="s">
        <v>1368</v>
      </c>
      <c r="D491" s="833" t="s">
        <v>2953</v>
      </c>
      <c r="E491" s="834" t="s">
        <v>1381</v>
      </c>
      <c r="F491" s="832" t="s">
        <v>1363</v>
      </c>
      <c r="G491" s="832" t="s">
        <v>1470</v>
      </c>
      <c r="H491" s="832" t="s">
        <v>578</v>
      </c>
      <c r="I491" s="832" t="s">
        <v>1471</v>
      </c>
      <c r="J491" s="832" t="s">
        <v>1472</v>
      </c>
      <c r="K491" s="832" t="s">
        <v>1473</v>
      </c>
      <c r="L491" s="835">
        <v>59.56</v>
      </c>
      <c r="M491" s="835">
        <v>178.68</v>
      </c>
      <c r="N491" s="832">
        <v>3</v>
      </c>
      <c r="O491" s="836">
        <v>3</v>
      </c>
      <c r="P491" s="835">
        <v>59.56</v>
      </c>
      <c r="Q491" s="837">
        <v>0.33333333333333331</v>
      </c>
      <c r="R491" s="832">
        <v>1</v>
      </c>
      <c r="S491" s="837">
        <v>0.33333333333333331</v>
      </c>
      <c r="T491" s="836">
        <v>1</v>
      </c>
      <c r="U491" s="838">
        <v>0.33333333333333331</v>
      </c>
    </row>
    <row r="492" spans="1:21" ht="14.4" customHeight="1" x14ac:dyDescent="0.3">
      <c r="A492" s="831">
        <v>12</v>
      </c>
      <c r="B492" s="832" t="s">
        <v>1362</v>
      </c>
      <c r="C492" s="832" t="s">
        <v>1368</v>
      </c>
      <c r="D492" s="833" t="s">
        <v>2953</v>
      </c>
      <c r="E492" s="834" t="s">
        <v>1381</v>
      </c>
      <c r="F492" s="832" t="s">
        <v>1363</v>
      </c>
      <c r="G492" s="832" t="s">
        <v>1470</v>
      </c>
      <c r="H492" s="832" t="s">
        <v>622</v>
      </c>
      <c r="I492" s="832" t="s">
        <v>1238</v>
      </c>
      <c r="J492" s="832" t="s">
        <v>960</v>
      </c>
      <c r="K492" s="832" t="s">
        <v>1239</v>
      </c>
      <c r="L492" s="835">
        <v>311.33999999999997</v>
      </c>
      <c r="M492" s="835">
        <v>311.33999999999997</v>
      </c>
      <c r="N492" s="832">
        <v>1</v>
      </c>
      <c r="O492" s="836">
        <v>1</v>
      </c>
      <c r="P492" s="835">
        <v>311.33999999999997</v>
      </c>
      <c r="Q492" s="837">
        <v>1</v>
      </c>
      <c r="R492" s="832">
        <v>1</v>
      </c>
      <c r="S492" s="837">
        <v>1</v>
      </c>
      <c r="T492" s="836">
        <v>1</v>
      </c>
      <c r="U492" s="838">
        <v>1</v>
      </c>
    </row>
    <row r="493" spans="1:21" ht="14.4" customHeight="1" x14ac:dyDescent="0.3">
      <c r="A493" s="831">
        <v>12</v>
      </c>
      <c r="B493" s="832" t="s">
        <v>1362</v>
      </c>
      <c r="C493" s="832" t="s">
        <v>1368</v>
      </c>
      <c r="D493" s="833" t="s">
        <v>2953</v>
      </c>
      <c r="E493" s="834" t="s">
        <v>1381</v>
      </c>
      <c r="F493" s="832" t="s">
        <v>1363</v>
      </c>
      <c r="G493" s="832" t="s">
        <v>1665</v>
      </c>
      <c r="H493" s="832" t="s">
        <v>622</v>
      </c>
      <c r="I493" s="832" t="s">
        <v>1846</v>
      </c>
      <c r="J493" s="832" t="s">
        <v>1667</v>
      </c>
      <c r="K493" s="832" t="s">
        <v>1847</v>
      </c>
      <c r="L493" s="835">
        <v>251.16</v>
      </c>
      <c r="M493" s="835">
        <v>251.16</v>
      </c>
      <c r="N493" s="832">
        <v>1</v>
      </c>
      <c r="O493" s="836">
        <v>1</v>
      </c>
      <c r="P493" s="835"/>
      <c r="Q493" s="837">
        <v>0</v>
      </c>
      <c r="R493" s="832"/>
      <c r="S493" s="837">
        <v>0</v>
      </c>
      <c r="T493" s="836"/>
      <c r="U493" s="838">
        <v>0</v>
      </c>
    </row>
    <row r="494" spans="1:21" ht="14.4" customHeight="1" x14ac:dyDescent="0.3">
      <c r="A494" s="831">
        <v>12</v>
      </c>
      <c r="B494" s="832" t="s">
        <v>1362</v>
      </c>
      <c r="C494" s="832" t="s">
        <v>1368</v>
      </c>
      <c r="D494" s="833" t="s">
        <v>2953</v>
      </c>
      <c r="E494" s="834" t="s">
        <v>1381</v>
      </c>
      <c r="F494" s="832" t="s">
        <v>1363</v>
      </c>
      <c r="G494" s="832" t="s">
        <v>1520</v>
      </c>
      <c r="H494" s="832" t="s">
        <v>578</v>
      </c>
      <c r="I494" s="832" t="s">
        <v>1669</v>
      </c>
      <c r="J494" s="832" t="s">
        <v>1670</v>
      </c>
      <c r="K494" s="832" t="s">
        <v>1671</v>
      </c>
      <c r="L494" s="835">
        <v>333.68</v>
      </c>
      <c r="M494" s="835">
        <v>333.68</v>
      </c>
      <c r="N494" s="832">
        <v>1</v>
      </c>
      <c r="O494" s="836">
        <v>1</v>
      </c>
      <c r="P494" s="835">
        <v>333.68</v>
      </c>
      <c r="Q494" s="837">
        <v>1</v>
      </c>
      <c r="R494" s="832">
        <v>1</v>
      </c>
      <c r="S494" s="837">
        <v>1</v>
      </c>
      <c r="T494" s="836">
        <v>1</v>
      </c>
      <c r="U494" s="838">
        <v>1</v>
      </c>
    </row>
    <row r="495" spans="1:21" ht="14.4" customHeight="1" x14ac:dyDescent="0.3">
      <c r="A495" s="831">
        <v>12</v>
      </c>
      <c r="B495" s="832" t="s">
        <v>1362</v>
      </c>
      <c r="C495" s="832" t="s">
        <v>1368</v>
      </c>
      <c r="D495" s="833" t="s">
        <v>2953</v>
      </c>
      <c r="E495" s="834" t="s">
        <v>1381</v>
      </c>
      <c r="F495" s="832" t="s">
        <v>1363</v>
      </c>
      <c r="G495" s="832" t="s">
        <v>1520</v>
      </c>
      <c r="H495" s="832" t="s">
        <v>622</v>
      </c>
      <c r="I495" s="832" t="s">
        <v>1672</v>
      </c>
      <c r="J495" s="832" t="s">
        <v>1522</v>
      </c>
      <c r="K495" s="832" t="s">
        <v>1673</v>
      </c>
      <c r="L495" s="835">
        <v>300.31</v>
      </c>
      <c r="M495" s="835">
        <v>6306.51</v>
      </c>
      <c r="N495" s="832">
        <v>21</v>
      </c>
      <c r="O495" s="836">
        <v>19.5</v>
      </c>
      <c r="P495" s="835">
        <v>4204.34</v>
      </c>
      <c r="Q495" s="837">
        <v>0.66666666666666663</v>
      </c>
      <c r="R495" s="832">
        <v>14</v>
      </c>
      <c r="S495" s="837">
        <v>0.66666666666666663</v>
      </c>
      <c r="T495" s="836">
        <v>13</v>
      </c>
      <c r="U495" s="838">
        <v>0.66666666666666663</v>
      </c>
    </row>
    <row r="496" spans="1:21" ht="14.4" customHeight="1" x14ac:dyDescent="0.3">
      <c r="A496" s="831">
        <v>12</v>
      </c>
      <c r="B496" s="832" t="s">
        <v>1362</v>
      </c>
      <c r="C496" s="832" t="s">
        <v>1368</v>
      </c>
      <c r="D496" s="833" t="s">
        <v>2953</v>
      </c>
      <c r="E496" s="834" t="s">
        <v>1381</v>
      </c>
      <c r="F496" s="832" t="s">
        <v>1363</v>
      </c>
      <c r="G496" s="832" t="s">
        <v>1520</v>
      </c>
      <c r="H496" s="832" t="s">
        <v>578</v>
      </c>
      <c r="I496" s="832" t="s">
        <v>1848</v>
      </c>
      <c r="J496" s="832" t="s">
        <v>1849</v>
      </c>
      <c r="K496" s="832" t="s">
        <v>1580</v>
      </c>
      <c r="L496" s="835">
        <v>333.68</v>
      </c>
      <c r="M496" s="835">
        <v>333.68</v>
      </c>
      <c r="N496" s="832">
        <v>1</v>
      </c>
      <c r="O496" s="836">
        <v>1</v>
      </c>
      <c r="P496" s="835">
        <v>333.68</v>
      </c>
      <c r="Q496" s="837">
        <v>1</v>
      </c>
      <c r="R496" s="832">
        <v>1</v>
      </c>
      <c r="S496" s="837">
        <v>1</v>
      </c>
      <c r="T496" s="836">
        <v>1</v>
      </c>
      <c r="U496" s="838">
        <v>1</v>
      </c>
    </row>
    <row r="497" spans="1:21" ht="14.4" customHeight="1" x14ac:dyDescent="0.3">
      <c r="A497" s="831">
        <v>12</v>
      </c>
      <c r="B497" s="832" t="s">
        <v>1362</v>
      </c>
      <c r="C497" s="832" t="s">
        <v>1368</v>
      </c>
      <c r="D497" s="833" t="s">
        <v>2953</v>
      </c>
      <c r="E497" s="834" t="s">
        <v>1381</v>
      </c>
      <c r="F497" s="832" t="s">
        <v>1363</v>
      </c>
      <c r="G497" s="832" t="s">
        <v>1567</v>
      </c>
      <c r="H497" s="832" t="s">
        <v>578</v>
      </c>
      <c r="I497" s="832" t="s">
        <v>1568</v>
      </c>
      <c r="J497" s="832" t="s">
        <v>1569</v>
      </c>
      <c r="K497" s="832" t="s">
        <v>1570</v>
      </c>
      <c r="L497" s="835">
        <v>1514.87</v>
      </c>
      <c r="M497" s="835">
        <v>10604.09</v>
      </c>
      <c r="N497" s="832">
        <v>7</v>
      </c>
      <c r="O497" s="836">
        <v>7</v>
      </c>
      <c r="P497" s="835">
        <v>7574.3499999999995</v>
      </c>
      <c r="Q497" s="837">
        <v>0.71428571428571419</v>
      </c>
      <c r="R497" s="832">
        <v>5</v>
      </c>
      <c r="S497" s="837">
        <v>0.7142857142857143</v>
      </c>
      <c r="T497" s="836">
        <v>5</v>
      </c>
      <c r="U497" s="838">
        <v>0.7142857142857143</v>
      </c>
    </row>
    <row r="498" spans="1:21" ht="14.4" customHeight="1" x14ac:dyDescent="0.3">
      <c r="A498" s="831">
        <v>12</v>
      </c>
      <c r="B498" s="832" t="s">
        <v>1362</v>
      </c>
      <c r="C498" s="832" t="s">
        <v>1368</v>
      </c>
      <c r="D498" s="833" t="s">
        <v>2953</v>
      </c>
      <c r="E498" s="834" t="s">
        <v>1381</v>
      </c>
      <c r="F498" s="832" t="s">
        <v>1363</v>
      </c>
      <c r="G498" s="832" t="s">
        <v>1685</v>
      </c>
      <c r="H498" s="832" t="s">
        <v>578</v>
      </c>
      <c r="I498" s="832" t="s">
        <v>1686</v>
      </c>
      <c r="J498" s="832" t="s">
        <v>1687</v>
      </c>
      <c r="K498" s="832" t="s">
        <v>1688</v>
      </c>
      <c r="L498" s="835">
        <v>1546.98</v>
      </c>
      <c r="M498" s="835">
        <v>4640.9400000000005</v>
      </c>
      <c r="N498" s="832">
        <v>3</v>
      </c>
      <c r="O498" s="836">
        <v>3</v>
      </c>
      <c r="P498" s="835">
        <v>4640.9400000000005</v>
      </c>
      <c r="Q498" s="837">
        <v>1</v>
      </c>
      <c r="R498" s="832">
        <v>3</v>
      </c>
      <c r="S498" s="837">
        <v>1</v>
      </c>
      <c r="T498" s="836">
        <v>3</v>
      </c>
      <c r="U498" s="838">
        <v>1</v>
      </c>
    </row>
    <row r="499" spans="1:21" ht="14.4" customHeight="1" x14ac:dyDescent="0.3">
      <c r="A499" s="831">
        <v>12</v>
      </c>
      <c r="B499" s="832" t="s">
        <v>1362</v>
      </c>
      <c r="C499" s="832" t="s">
        <v>1368</v>
      </c>
      <c r="D499" s="833" t="s">
        <v>2953</v>
      </c>
      <c r="E499" s="834" t="s">
        <v>1381</v>
      </c>
      <c r="F499" s="832" t="s">
        <v>1363</v>
      </c>
      <c r="G499" s="832" t="s">
        <v>1412</v>
      </c>
      <c r="H499" s="832" t="s">
        <v>622</v>
      </c>
      <c r="I499" s="832" t="s">
        <v>1220</v>
      </c>
      <c r="J499" s="832" t="s">
        <v>1221</v>
      </c>
      <c r="K499" s="832" t="s">
        <v>1222</v>
      </c>
      <c r="L499" s="835">
        <v>149.52000000000001</v>
      </c>
      <c r="M499" s="835">
        <v>299.04000000000002</v>
      </c>
      <c r="N499" s="832">
        <v>2</v>
      </c>
      <c r="O499" s="836">
        <v>2</v>
      </c>
      <c r="P499" s="835">
        <v>299.04000000000002</v>
      </c>
      <c r="Q499" s="837">
        <v>1</v>
      </c>
      <c r="R499" s="832">
        <v>2</v>
      </c>
      <c r="S499" s="837">
        <v>1</v>
      </c>
      <c r="T499" s="836">
        <v>2</v>
      </c>
      <c r="U499" s="838">
        <v>1</v>
      </c>
    </row>
    <row r="500" spans="1:21" ht="14.4" customHeight="1" x14ac:dyDescent="0.3">
      <c r="A500" s="831">
        <v>12</v>
      </c>
      <c r="B500" s="832" t="s">
        <v>1362</v>
      </c>
      <c r="C500" s="832" t="s">
        <v>1368</v>
      </c>
      <c r="D500" s="833" t="s">
        <v>2953</v>
      </c>
      <c r="E500" s="834" t="s">
        <v>1381</v>
      </c>
      <c r="F500" s="832" t="s">
        <v>1363</v>
      </c>
      <c r="G500" s="832" t="s">
        <v>1968</v>
      </c>
      <c r="H500" s="832" t="s">
        <v>622</v>
      </c>
      <c r="I500" s="832" t="s">
        <v>1211</v>
      </c>
      <c r="J500" s="832" t="s">
        <v>1209</v>
      </c>
      <c r="K500" s="832" t="s">
        <v>1212</v>
      </c>
      <c r="L500" s="835">
        <v>49.08</v>
      </c>
      <c r="M500" s="835">
        <v>49.08</v>
      </c>
      <c r="N500" s="832">
        <v>1</v>
      </c>
      <c r="O500" s="836">
        <v>1</v>
      </c>
      <c r="P500" s="835"/>
      <c r="Q500" s="837">
        <v>0</v>
      </c>
      <c r="R500" s="832"/>
      <c r="S500" s="837">
        <v>0</v>
      </c>
      <c r="T500" s="836"/>
      <c r="U500" s="838">
        <v>0</v>
      </c>
    </row>
    <row r="501" spans="1:21" ht="14.4" customHeight="1" x14ac:dyDescent="0.3">
      <c r="A501" s="831">
        <v>12</v>
      </c>
      <c r="B501" s="832" t="s">
        <v>1362</v>
      </c>
      <c r="C501" s="832" t="s">
        <v>1368</v>
      </c>
      <c r="D501" s="833" t="s">
        <v>2953</v>
      </c>
      <c r="E501" s="834" t="s">
        <v>1381</v>
      </c>
      <c r="F501" s="832" t="s">
        <v>1363</v>
      </c>
      <c r="G501" s="832" t="s">
        <v>1968</v>
      </c>
      <c r="H501" s="832" t="s">
        <v>578</v>
      </c>
      <c r="I501" s="832" t="s">
        <v>2278</v>
      </c>
      <c r="J501" s="832" t="s">
        <v>1209</v>
      </c>
      <c r="K501" s="832" t="s">
        <v>2279</v>
      </c>
      <c r="L501" s="835">
        <v>84.18</v>
      </c>
      <c r="M501" s="835">
        <v>84.18</v>
      </c>
      <c r="N501" s="832">
        <v>1</v>
      </c>
      <c r="O501" s="836">
        <v>0.5</v>
      </c>
      <c r="P501" s="835">
        <v>84.18</v>
      </c>
      <c r="Q501" s="837">
        <v>1</v>
      </c>
      <c r="R501" s="832">
        <v>1</v>
      </c>
      <c r="S501" s="837">
        <v>1</v>
      </c>
      <c r="T501" s="836">
        <v>0.5</v>
      </c>
      <c r="U501" s="838">
        <v>1</v>
      </c>
    </row>
    <row r="502" spans="1:21" ht="14.4" customHeight="1" x14ac:dyDescent="0.3">
      <c r="A502" s="831">
        <v>12</v>
      </c>
      <c r="B502" s="832" t="s">
        <v>1362</v>
      </c>
      <c r="C502" s="832" t="s">
        <v>1368</v>
      </c>
      <c r="D502" s="833" t="s">
        <v>2953</v>
      </c>
      <c r="E502" s="834" t="s">
        <v>1381</v>
      </c>
      <c r="F502" s="832" t="s">
        <v>1365</v>
      </c>
      <c r="G502" s="832" t="s">
        <v>1978</v>
      </c>
      <c r="H502" s="832" t="s">
        <v>578</v>
      </c>
      <c r="I502" s="832" t="s">
        <v>2008</v>
      </c>
      <c r="J502" s="832" t="s">
        <v>2009</v>
      </c>
      <c r="K502" s="832" t="s">
        <v>2010</v>
      </c>
      <c r="L502" s="835">
        <v>1832.09</v>
      </c>
      <c r="M502" s="835">
        <v>7328.36</v>
      </c>
      <c r="N502" s="832">
        <v>4</v>
      </c>
      <c r="O502" s="836">
        <v>1</v>
      </c>
      <c r="P502" s="835">
        <v>7328.36</v>
      </c>
      <c r="Q502" s="837">
        <v>1</v>
      </c>
      <c r="R502" s="832">
        <v>4</v>
      </c>
      <c r="S502" s="837">
        <v>1</v>
      </c>
      <c r="T502" s="836">
        <v>1</v>
      </c>
      <c r="U502" s="838">
        <v>1</v>
      </c>
    </row>
    <row r="503" spans="1:21" ht="14.4" customHeight="1" x14ac:dyDescent="0.3">
      <c r="A503" s="831">
        <v>12</v>
      </c>
      <c r="B503" s="832" t="s">
        <v>1362</v>
      </c>
      <c r="C503" s="832" t="s">
        <v>1368</v>
      </c>
      <c r="D503" s="833" t="s">
        <v>2953</v>
      </c>
      <c r="E503" s="834" t="s">
        <v>1381</v>
      </c>
      <c r="F503" s="832" t="s">
        <v>1365</v>
      </c>
      <c r="G503" s="832" t="s">
        <v>1978</v>
      </c>
      <c r="H503" s="832" t="s">
        <v>578</v>
      </c>
      <c r="I503" s="832" t="s">
        <v>2011</v>
      </c>
      <c r="J503" s="832" t="s">
        <v>2012</v>
      </c>
      <c r="K503" s="832" t="s">
        <v>2013</v>
      </c>
      <c r="L503" s="835">
        <v>476</v>
      </c>
      <c r="M503" s="835">
        <v>476</v>
      </c>
      <c r="N503" s="832">
        <v>1</v>
      </c>
      <c r="O503" s="836">
        <v>1</v>
      </c>
      <c r="P503" s="835">
        <v>476</v>
      </c>
      <c r="Q503" s="837">
        <v>1</v>
      </c>
      <c r="R503" s="832">
        <v>1</v>
      </c>
      <c r="S503" s="837">
        <v>1</v>
      </c>
      <c r="T503" s="836">
        <v>1</v>
      </c>
      <c r="U503" s="838">
        <v>1</v>
      </c>
    </row>
    <row r="504" spans="1:21" ht="14.4" customHeight="1" x14ac:dyDescent="0.3">
      <c r="A504" s="831">
        <v>12</v>
      </c>
      <c r="B504" s="832" t="s">
        <v>1362</v>
      </c>
      <c r="C504" s="832" t="s">
        <v>1368</v>
      </c>
      <c r="D504" s="833" t="s">
        <v>2953</v>
      </c>
      <c r="E504" s="834" t="s">
        <v>1381</v>
      </c>
      <c r="F504" s="832" t="s">
        <v>1365</v>
      </c>
      <c r="G504" s="832" t="s">
        <v>1978</v>
      </c>
      <c r="H504" s="832" t="s">
        <v>578</v>
      </c>
      <c r="I504" s="832" t="s">
        <v>2014</v>
      </c>
      <c r="J504" s="832" t="s">
        <v>2015</v>
      </c>
      <c r="K504" s="832" t="s">
        <v>2016</v>
      </c>
      <c r="L504" s="835">
        <v>196.43</v>
      </c>
      <c r="M504" s="835">
        <v>196.43</v>
      </c>
      <c r="N504" s="832">
        <v>1</v>
      </c>
      <c r="O504" s="836">
        <v>1</v>
      </c>
      <c r="P504" s="835">
        <v>196.43</v>
      </c>
      <c r="Q504" s="837">
        <v>1</v>
      </c>
      <c r="R504" s="832">
        <v>1</v>
      </c>
      <c r="S504" s="837">
        <v>1</v>
      </c>
      <c r="T504" s="836">
        <v>1</v>
      </c>
      <c r="U504" s="838">
        <v>1</v>
      </c>
    </row>
    <row r="505" spans="1:21" ht="14.4" customHeight="1" x14ac:dyDescent="0.3">
      <c r="A505" s="831">
        <v>12</v>
      </c>
      <c r="B505" s="832" t="s">
        <v>1362</v>
      </c>
      <c r="C505" s="832" t="s">
        <v>1368</v>
      </c>
      <c r="D505" s="833" t="s">
        <v>2953</v>
      </c>
      <c r="E505" s="834" t="s">
        <v>1381</v>
      </c>
      <c r="F505" s="832" t="s">
        <v>1365</v>
      </c>
      <c r="G505" s="832" t="s">
        <v>1978</v>
      </c>
      <c r="H505" s="832" t="s">
        <v>578</v>
      </c>
      <c r="I505" s="832" t="s">
        <v>2280</v>
      </c>
      <c r="J505" s="832" t="s">
        <v>2281</v>
      </c>
      <c r="K505" s="832" t="s">
        <v>2282</v>
      </c>
      <c r="L505" s="835">
        <v>210.33</v>
      </c>
      <c r="M505" s="835">
        <v>210.33</v>
      </c>
      <c r="N505" s="832">
        <v>1</v>
      </c>
      <c r="O505" s="836">
        <v>1</v>
      </c>
      <c r="P505" s="835">
        <v>210.33</v>
      </c>
      <c r="Q505" s="837">
        <v>1</v>
      </c>
      <c r="R505" s="832">
        <v>1</v>
      </c>
      <c r="S505" s="837">
        <v>1</v>
      </c>
      <c r="T505" s="836">
        <v>1</v>
      </c>
      <c r="U505" s="838">
        <v>1</v>
      </c>
    </row>
    <row r="506" spans="1:21" ht="14.4" customHeight="1" x14ac:dyDescent="0.3">
      <c r="A506" s="831">
        <v>12</v>
      </c>
      <c r="B506" s="832" t="s">
        <v>1362</v>
      </c>
      <c r="C506" s="832" t="s">
        <v>1368</v>
      </c>
      <c r="D506" s="833" t="s">
        <v>2953</v>
      </c>
      <c r="E506" s="834" t="s">
        <v>1381</v>
      </c>
      <c r="F506" s="832" t="s">
        <v>1365</v>
      </c>
      <c r="G506" s="832" t="s">
        <v>1978</v>
      </c>
      <c r="H506" s="832" t="s">
        <v>578</v>
      </c>
      <c r="I506" s="832" t="s">
        <v>2283</v>
      </c>
      <c r="J506" s="832" t="s">
        <v>2284</v>
      </c>
      <c r="K506" s="832" t="s">
        <v>1998</v>
      </c>
      <c r="L506" s="835">
        <v>507.04</v>
      </c>
      <c r="M506" s="835">
        <v>507.04</v>
      </c>
      <c r="N506" s="832">
        <v>1</v>
      </c>
      <c r="O506" s="836">
        <v>1</v>
      </c>
      <c r="P506" s="835">
        <v>507.04</v>
      </c>
      <c r="Q506" s="837">
        <v>1</v>
      </c>
      <c r="R506" s="832">
        <v>1</v>
      </c>
      <c r="S506" s="837">
        <v>1</v>
      </c>
      <c r="T506" s="836">
        <v>1</v>
      </c>
      <c r="U506" s="838">
        <v>1</v>
      </c>
    </row>
    <row r="507" spans="1:21" ht="14.4" customHeight="1" x14ac:dyDescent="0.3">
      <c r="A507" s="831">
        <v>12</v>
      </c>
      <c r="B507" s="832" t="s">
        <v>1362</v>
      </c>
      <c r="C507" s="832" t="s">
        <v>1368</v>
      </c>
      <c r="D507" s="833" t="s">
        <v>2953</v>
      </c>
      <c r="E507" s="834" t="s">
        <v>1381</v>
      </c>
      <c r="F507" s="832" t="s">
        <v>1365</v>
      </c>
      <c r="G507" s="832" t="s">
        <v>1978</v>
      </c>
      <c r="H507" s="832" t="s">
        <v>578</v>
      </c>
      <c r="I507" s="832" t="s">
        <v>2285</v>
      </c>
      <c r="J507" s="832" t="s">
        <v>2286</v>
      </c>
      <c r="K507" s="832" t="s">
        <v>2287</v>
      </c>
      <c r="L507" s="835">
        <v>1027.5</v>
      </c>
      <c r="M507" s="835">
        <v>1027.5</v>
      </c>
      <c r="N507" s="832">
        <v>1</v>
      </c>
      <c r="O507" s="836">
        <v>1</v>
      </c>
      <c r="P507" s="835">
        <v>1027.5</v>
      </c>
      <c r="Q507" s="837">
        <v>1</v>
      </c>
      <c r="R507" s="832">
        <v>1</v>
      </c>
      <c r="S507" s="837">
        <v>1</v>
      </c>
      <c r="T507" s="836">
        <v>1</v>
      </c>
      <c r="U507" s="838">
        <v>1</v>
      </c>
    </row>
    <row r="508" spans="1:21" ht="14.4" customHeight="1" x14ac:dyDescent="0.3">
      <c r="A508" s="831">
        <v>12</v>
      </c>
      <c r="B508" s="832" t="s">
        <v>1362</v>
      </c>
      <c r="C508" s="832" t="s">
        <v>1368</v>
      </c>
      <c r="D508" s="833" t="s">
        <v>2953</v>
      </c>
      <c r="E508" s="834" t="s">
        <v>1381</v>
      </c>
      <c r="F508" s="832" t="s">
        <v>1365</v>
      </c>
      <c r="G508" s="832" t="s">
        <v>1978</v>
      </c>
      <c r="H508" s="832" t="s">
        <v>578</v>
      </c>
      <c r="I508" s="832" t="s">
        <v>2133</v>
      </c>
      <c r="J508" s="832" t="s">
        <v>2134</v>
      </c>
      <c r="K508" s="832" t="s">
        <v>2135</v>
      </c>
      <c r="L508" s="835">
        <v>2304</v>
      </c>
      <c r="M508" s="835">
        <v>6912</v>
      </c>
      <c r="N508" s="832">
        <v>3</v>
      </c>
      <c r="O508" s="836">
        <v>1</v>
      </c>
      <c r="P508" s="835">
        <v>6912</v>
      </c>
      <c r="Q508" s="837">
        <v>1</v>
      </c>
      <c r="R508" s="832">
        <v>3</v>
      </c>
      <c r="S508" s="837">
        <v>1</v>
      </c>
      <c r="T508" s="836">
        <v>1</v>
      </c>
      <c r="U508" s="838">
        <v>1</v>
      </c>
    </row>
    <row r="509" spans="1:21" ht="14.4" customHeight="1" x14ac:dyDescent="0.3">
      <c r="A509" s="831">
        <v>12</v>
      </c>
      <c r="B509" s="832" t="s">
        <v>1362</v>
      </c>
      <c r="C509" s="832" t="s">
        <v>1368</v>
      </c>
      <c r="D509" s="833" t="s">
        <v>2953</v>
      </c>
      <c r="E509" s="834" t="s">
        <v>1381</v>
      </c>
      <c r="F509" s="832" t="s">
        <v>1365</v>
      </c>
      <c r="G509" s="832" t="s">
        <v>1978</v>
      </c>
      <c r="H509" s="832" t="s">
        <v>578</v>
      </c>
      <c r="I509" s="832" t="s">
        <v>2150</v>
      </c>
      <c r="J509" s="832" t="s">
        <v>2151</v>
      </c>
      <c r="K509" s="832" t="s">
        <v>2152</v>
      </c>
      <c r="L509" s="835">
        <v>188.16</v>
      </c>
      <c r="M509" s="835">
        <v>376.32</v>
      </c>
      <c r="N509" s="832">
        <v>2</v>
      </c>
      <c r="O509" s="836">
        <v>1</v>
      </c>
      <c r="P509" s="835">
        <v>376.32</v>
      </c>
      <c r="Q509" s="837">
        <v>1</v>
      </c>
      <c r="R509" s="832">
        <v>2</v>
      </c>
      <c r="S509" s="837">
        <v>1</v>
      </c>
      <c r="T509" s="836">
        <v>1</v>
      </c>
      <c r="U509" s="838">
        <v>1</v>
      </c>
    </row>
    <row r="510" spans="1:21" ht="14.4" customHeight="1" x14ac:dyDescent="0.3">
      <c r="A510" s="831">
        <v>12</v>
      </c>
      <c r="B510" s="832" t="s">
        <v>1362</v>
      </c>
      <c r="C510" s="832" t="s">
        <v>1368</v>
      </c>
      <c r="D510" s="833" t="s">
        <v>2953</v>
      </c>
      <c r="E510" s="834" t="s">
        <v>1381</v>
      </c>
      <c r="F510" s="832" t="s">
        <v>1365</v>
      </c>
      <c r="G510" s="832" t="s">
        <v>1978</v>
      </c>
      <c r="H510" s="832" t="s">
        <v>578</v>
      </c>
      <c r="I510" s="832" t="s">
        <v>2173</v>
      </c>
      <c r="J510" s="832" t="s">
        <v>2174</v>
      </c>
      <c r="K510" s="832" t="s">
        <v>1990</v>
      </c>
      <c r="L510" s="835">
        <v>299</v>
      </c>
      <c r="M510" s="835">
        <v>299</v>
      </c>
      <c r="N510" s="832">
        <v>1</v>
      </c>
      <c r="O510" s="836">
        <v>1</v>
      </c>
      <c r="P510" s="835">
        <v>299</v>
      </c>
      <c r="Q510" s="837">
        <v>1</v>
      </c>
      <c r="R510" s="832">
        <v>1</v>
      </c>
      <c r="S510" s="837">
        <v>1</v>
      </c>
      <c r="T510" s="836">
        <v>1</v>
      </c>
      <c r="U510" s="838">
        <v>1</v>
      </c>
    </row>
    <row r="511" spans="1:21" ht="14.4" customHeight="1" x14ac:dyDescent="0.3">
      <c r="A511" s="831">
        <v>12</v>
      </c>
      <c r="B511" s="832" t="s">
        <v>1362</v>
      </c>
      <c r="C511" s="832" t="s">
        <v>1368</v>
      </c>
      <c r="D511" s="833" t="s">
        <v>2953</v>
      </c>
      <c r="E511" s="834" t="s">
        <v>1381</v>
      </c>
      <c r="F511" s="832" t="s">
        <v>1365</v>
      </c>
      <c r="G511" s="832" t="s">
        <v>1525</v>
      </c>
      <c r="H511" s="832" t="s">
        <v>578</v>
      </c>
      <c r="I511" s="832" t="s">
        <v>2226</v>
      </c>
      <c r="J511" s="832" t="s">
        <v>2227</v>
      </c>
      <c r="K511" s="832" t="s">
        <v>2228</v>
      </c>
      <c r="L511" s="835">
        <v>99</v>
      </c>
      <c r="M511" s="835">
        <v>396</v>
      </c>
      <c r="N511" s="832">
        <v>4</v>
      </c>
      <c r="O511" s="836">
        <v>1</v>
      </c>
      <c r="P511" s="835">
        <v>396</v>
      </c>
      <c r="Q511" s="837">
        <v>1</v>
      </c>
      <c r="R511" s="832">
        <v>4</v>
      </c>
      <c r="S511" s="837">
        <v>1</v>
      </c>
      <c r="T511" s="836">
        <v>1</v>
      </c>
      <c r="U511" s="838">
        <v>1</v>
      </c>
    </row>
    <row r="512" spans="1:21" ht="14.4" customHeight="1" x14ac:dyDescent="0.3">
      <c r="A512" s="831">
        <v>12</v>
      </c>
      <c r="B512" s="832" t="s">
        <v>1362</v>
      </c>
      <c r="C512" s="832" t="s">
        <v>1368</v>
      </c>
      <c r="D512" s="833" t="s">
        <v>2953</v>
      </c>
      <c r="E512" s="834" t="s">
        <v>1381</v>
      </c>
      <c r="F512" s="832" t="s">
        <v>1365</v>
      </c>
      <c r="G512" s="832" t="s">
        <v>1525</v>
      </c>
      <c r="H512" s="832" t="s">
        <v>578</v>
      </c>
      <c r="I512" s="832" t="s">
        <v>2229</v>
      </c>
      <c r="J512" s="832" t="s">
        <v>2230</v>
      </c>
      <c r="K512" s="832" t="s">
        <v>2231</v>
      </c>
      <c r="L512" s="835">
        <v>50</v>
      </c>
      <c r="M512" s="835">
        <v>100</v>
      </c>
      <c r="N512" s="832">
        <v>2</v>
      </c>
      <c r="O512" s="836">
        <v>1</v>
      </c>
      <c r="P512" s="835">
        <v>100</v>
      </c>
      <c r="Q512" s="837">
        <v>1</v>
      </c>
      <c r="R512" s="832">
        <v>2</v>
      </c>
      <c r="S512" s="837">
        <v>1</v>
      </c>
      <c r="T512" s="836">
        <v>1</v>
      </c>
      <c r="U512" s="838">
        <v>1</v>
      </c>
    </row>
    <row r="513" spans="1:21" ht="14.4" customHeight="1" x14ac:dyDescent="0.3">
      <c r="A513" s="831">
        <v>12</v>
      </c>
      <c r="B513" s="832" t="s">
        <v>1362</v>
      </c>
      <c r="C513" s="832" t="s">
        <v>1368</v>
      </c>
      <c r="D513" s="833" t="s">
        <v>2953</v>
      </c>
      <c r="E513" s="834" t="s">
        <v>1381</v>
      </c>
      <c r="F513" s="832" t="s">
        <v>1365</v>
      </c>
      <c r="G513" s="832" t="s">
        <v>2288</v>
      </c>
      <c r="H513" s="832" t="s">
        <v>578</v>
      </c>
      <c r="I513" s="832" t="s">
        <v>2289</v>
      </c>
      <c r="J513" s="832" t="s">
        <v>2290</v>
      </c>
      <c r="K513" s="832" t="s">
        <v>2291</v>
      </c>
      <c r="L513" s="835">
        <v>378.48</v>
      </c>
      <c r="M513" s="835">
        <v>378.48</v>
      </c>
      <c r="N513" s="832">
        <v>1</v>
      </c>
      <c r="O513" s="836">
        <v>1</v>
      </c>
      <c r="P513" s="835">
        <v>378.48</v>
      </c>
      <c r="Q513" s="837">
        <v>1</v>
      </c>
      <c r="R513" s="832">
        <v>1</v>
      </c>
      <c r="S513" s="837">
        <v>1</v>
      </c>
      <c r="T513" s="836">
        <v>1</v>
      </c>
      <c r="U513" s="838">
        <v>1</v>
      </c>
    </row>
    <row r="514" spans="1:21" ht="14.4" customHeight="1" x14ac:dyDescent="0.3">
      <c r="A514" s="831">
        <v>12</v>
      </c>
      <c r="B514" s="832" t="s">
        <v>1362</v>
      </c>
      <c r="C514" s="832" t="s">
        <v>1368</v>
      </c>
      <c r="D514" s="833" t="s">
        <v>2953</v>
      </c>
      <c r="E514" s="834" t="s">
        <v>1381</v>
      </c>
      <c r="F514" s="832" t="s">
        <v>1365</v>
      </c>
      <c r="G514" s="832" t="s">
        <v>1416</v>
      </c>
      <c r="H514" s="832" t="s">
        <v>578</v>
      </c>
      <c r="I514" s="832" t="s">
        <v>1714</v>
      </c>
      <c r="J514" s="832" t="s">
        <v>1715</v>
      </c>
      <c r="K514" s="832" t="s">
        <v>1716</v>
      </c>
      <c r="L514" s="835">
        <v>87</v>
      </c>
      <c r="M514" s="835">
        <v>87</v>
      </c>
      <c r="N514" s="832">
        <v>1</v>
      </c>
      <c r="O514" s="836">
        <v>1</v>
      </c>
      <c r="P514" s="835"/>
      <c r="Q514" s="837">
        <v>0</v>
      </c>
      <c r="R514" s="832"/>
      <c r="S514" s="837">
        <v>0</v>
      </c>
      <c r="T514" s="836"/>
      <c r="U514" s="838">
        <v>0</v>
      </c>
    </row>
    <row r="515" spans="1:21" ht="14.4" customHeight="1" x14ac:dyDescent="0.3">
      <c r="A515" s="831">
        <v>12</v>
      </c>
      <c r="B515" s="832" t="s">
        <v>1362</v>
      </c>
      <c r="C515" s="832" t="s">
        <v>1368</v>
      </c>
      <c r="D515" s="833" t="s">
        <v>2953</v>
      </c>
      <c r="E515" s="834" t="s">
        <v>1381</v>
      </c>
      <c r="F515" s="832" t="s">
        <v>1365</v>
      </c>
      <c r="G515" s="832" t="s">
        <v>1416</v>
      </c>
      <c r="H515" s="832" t="s">
        <v>578</v>
      </c>
      <c r="I515" s="832" t="s">
        <v>1426</v>
      </c>
      <c r="J515" s="832" t="s">
        <v>1427</v>
      </c>
      <c r="K515" s="832" t="s">
        <v>1428</v>
      </c>
      <c r="L515" s="835">
        <v>190</v>
      </c>
      <c r="M515" s="835">
        <v>760</v>
      </c>
      <c r="N515" s="832">
        <v>4</v>
      </c>
      <c r="O515" s="836">
        <v>1</v>
      </c>
      <c r="P515" s="835">
        <v>760</v>
      </c>
      <c r="Q515" s="837">
        <v>1</v>
      </c>
      <c r="R515" s="832">
        <v>4</v>
      </c>
      <c r="S515" s="837">
        <v>1</v>
      </c>
      <c r="T515" s="836">
        <v>1</v>
      </c>
      <c r="U515" s="838">
        <v>1</v>
      </c>
    </row>
    <row r="516" spans="1:21" ht="14.4" customHeight="1" x14ac:dyDescent="0.3">
      <c r="A516" s="831">
        <v>12</v>
      </c>
      <c r="B516" s="832" t="s">
        <v>1362</v>
      </c>
      <c r="C516" s="832" t="s">
        <v>1368</v>
      </c>
      <c r="D516" s="833" t="s">
        <v>2953</v>
      </c>
      <c r="E516" s="834" t="s">
        <v>1381</v>
      </c>
      <c r="F516" s="832" t="s">
        <v>1365</v>
      </c>
      <c r="G516" s="832" t="s">
        <v>1778</v>
      </c>
      <c r="H516" s="832" t="s">
        <v>578</v>
      </c>
      <c r="I516" s="832" t="s">
        <v>1779</v>
      </c>
      <c r="J516" s="832" t="s">
        <v>1780</v>
      </c>
      <c r="K516" s="832" t="s">
        <v>1781</v>
      </c>
      <c r="L516" s="835">
        <v>1496</v>
      </c>
      <c r="M516" s="835">
        <v>23936</v>
      </c>
      <c r="N516" s="832">
        <v>16</v>
      </c>
      <c r="O516" s="836">
        <v>2</v>
      </c>
      <c r="P516" s="835">
        <v>22440</v>
      </c>
      <c r="Q516" s="837">
        <v>0.9375</v>
      </c>
      <c r="R516" s="832">
        <v>15</v>
      </c>
      <c r="S516" s="837">
        <v>0.9375</v>
      </c>
      <c r="T516" s="836">
        <v>1</v>
      </c>
      <c r="U516" s="838">
        <v>0.5</v>
      </c>
    </row>
    <row r="517" spans="1:21" ht="14.4" customHeight="1" x14ac:dyDescent="0.3">
      <c r="A517" s="831">
        <v>12</v>
      </c>
      <c r="B517" s="832" t="s">
        <v>1362</v>
      </c>
      <c r="C517" s="832" t="s">
        <v>1368</v>
      </c>
      <c r="D517" s="833" t="s">
        <v>2953</v>
      </c>
      <c r="E517" s="834" t="s">
        <v>1381</v>
      </c>
      <c r="F517" s="832" t="s">
        <v>1365</v>
      </c>
      <c r="G517" s="832" t="s">
        <v>1778</v>
      </c>
      <c r="H517" s="832" t="s">
        <v>578</v>
      </c>
      <c r="I517" s="832" t="s">
        <v>1787</v>
      </c>
      <c r="J517" s="832" t="s">
        <v>1788</v>
      </c>
      <c r="K517" s="832" t="s">
        <v>1789</v>
      </c>
      <c r="L517" s="835">
        <v>1500</v>
      </c>
      <c r="M517" s="835">
        <v>22500</v>
      </c>
      <c r="N517" s="832">
        <v>15</v>
      </c>
      <c r="O517" s="836">
        <v>1</v>
      </c>
      <c r="P517" s="835">
        <v>22500</v>
      </c>
      <c r="Q517" s="837">
        <v>1</v>
      </c>
      <c r="R517" s="832">
        <v>15</v>
      </c>
      <c r="S517" s="837">
        <v>1</v>
      </c>
      <c r="T517" s="836">
        <v>1</v>
      </c>
      <c r="U517" s="838">
        <v>1</v>
      </c>
    </row>
    <row r="518" spans="1:21" ht="14.4" customHeight="1" x14ac:dyDescent="0.3">
      <c r="A518" s="831">
        <v>12</v>
      </c>
      <c r="B518" s="832" t="s">
        <v>1362</v>
      </c>
      <c r="C518" s="832" t="s">
        <v>1368</v>
      </c>
      <c r="D518" s="833" t="s">
        <v>2953</v>
      </c>
      <c r="E518" s="834" t="s">
        <v>1381</v>
      </c>
      <c r="F518" s="832" t="s">
        <v>1365</v>
      </c>
      <c r="G518" s="832" t="s">
        <v>1778</v>
      </c>
      <c r="H518" s="832" t="s">
        <v>578</v>
      </c>
      <c r="I518" s="832" t="s">
        <v>2292</v>
      </c>
      <c r="J518" s="832" t="s">
        <v>1791</v>
      </c>
      <c r="K518" s="832" t="s">
        <v>2293</v>
      </c>
      <c r="L518" s="835">
        <v>1500</v>
      </c>
      <c r="M518" s="835">
        <v>22500</v>
      </c>
      <c r="N518" s="832">
        <v>15</v>
      </c>
      <c r="O518" s="836">
        <v>1</v>
      </c>
      <c r="P518" s="835">
        <v>22500</v>
      </c>
      <c r="Q518" s="837">
        <v>1</v>
      </c>
      <c r="R518" s="832">
        <v>15</v>
      </c>
      <c r="S518" s="837">
        <v>1</v>
      </c>
      <c r="T518" s="836">
        <v>1</v>
      </c>
      <c r="U518" s="838">
        <v>1</v>
      </c>
    </row>
    <row r="519" spans="1:21" ht="14.4" customHeight="1" x14ac:dyDescent="0.3">
      <c r="A519" s="831">
        <v>12</v>
      </c>
      <c r="B519" s="832" t="s">
        <v>1362</v>
      </c>
      <c r="C519" s="832" t="s">
        <v>1368</v>
      </c>
      <c r="D519" s="833" t="s">
        <v>2953</v>
      </c>
      <c r="E519" s="834" t="s">
        <v>1381</v>
      </c>
      <c r="F519" s="832" t="s">
        <v>1365</v>
      </c>
      <c r="G519" s="832" t="s">
        <v>1778</v>
      </c>
      <c r="H519" s="832" t="s">
        <v>578</v>
      </c>
      <c r="I519" s="832" t="s">
        <v>1799</v>
      </c>
      <c r="J519" s="832" t="s">
        <v>1800</v>
      </c>
      <c r="K519" s="832" t="s">
        <v>1801</v>
      </c>
      <c r="L519" s="835">
        <v>1500</v>
      </c>
      <c r="M519" s="835">
        <v>22500</v>
      </c>
      <c r="N519" s="832">
        <v>15</v>
      </c>
      <c r="O519" s="836">
        <v>1</v>
      </c>
      <c r="P519" s="835">
        <v>22500</v>
      </c>
      <c r="Q519" s="837">
        <v>1</v>
      </c>
      <c r="R519" s="832">
        <v>15</v>
      </c>
      <c r="S519" s="837">
        <v>1</v>
      </c>
      <c r="T519" s="836">
        <v>1</v>
      </c>
      <c r="U519" s="838">
        <v>1</v>
      </c>
    </row>
    <row r="520" spans="1:21" ht="14.4" customHeight="1" x14ac:dyDescent="0.3">
      <c r="A520" s="831">
        <v>12</v>
      </c>
      <c r="B520" s="832" t="s">
        <v>1362</v>
      </c>
      <c r="C520" s="832" t="s">
        <v>1368</v>
      </c>
      <c r="D520" s="833" t="s">
        <v>2953</v>
      </c>
      <c r="E520" s="834" t="s">
        <v>1382</v>
      </c>
      <c r="F520" s="832" t="s">
        <v>1363</v>
      </c>
      <c r="G520" s="832" t="s">
        <v>1581</v>
      </c>
      <c r="H520" s="832" t="s">
        <v>578</v>
      </c>
      <c r="I520" s="832" t="s">
        <v>1582</v>
      </c>
      <c r="J520" s="832" t="s">
        <v>1583</v>
      </c>
      <c r="K520" s="832" t="s">
        <v>1584</v>
      </c>
      <c r="L520" s="835">
        <v>0</v>
      </c>
      <c r="M520" s="835">
        <v>0</v>
      </c>
      <c r="N520" s="832">
        <v>2</v>
      </c>
      <c r="O520" s="836">
        <v>1</v>
      </c>
      <c r="P520" s="835">
        <v>0</v>
      </c>
      <c r="Q520" s="837"/>
      <c r="R520" s="832">
        <v>2</v>
      </c>
      <c r="S520" s="837">
        <v>1</v>
      </c>
      <c r="T520" s="836">
        <v>1</v>
      </c>
      <c r="U520" s="838">
        <v>1</v>
      </c>
    </row>
    <row r="521" spans="1:21" ht="14.4" customHeight="1" x14ac:dyDescent="0.3">
      <c r="A521" s="831">
        <v>12</v>
      </c>
      <c r="B521" s="832" t="s">
        <v>1362</v>
      </c>
      <c r="C521" s="832" t="s">
        <v>1368</v>
      </c>
      <c r="D521" s="833" t="s">
        <v>2953</v>
      </c>
      <c r="E521" s="834" t="s">
        <v>1382</v>
      </c>
      <c r="F521" s="832" t="s">
        <v>1363</v>
      </c>
      <c r="G521" s="832" t="s">
        <v>1581</v>
      </c>
      <c r="H521" s="832" t="s">
        <v>578</v>
      </c>
      <c r="I521" s="832" t="s">
        <v>1585</v>
      </c>
      <c r="J521" s="832" t="s">
        <v>1586</v>
      </c>
      <c r="K521" s="832" t="s">
        <v>1587</v>
      </c>
      <c r="L521" s="835">
        <v>0</v>
      </c>
      <c r="M521" s="835">
        <v>0</v>
      </c>
      <c r="N521" s="832">
        <v>4</v>
      </c>
      <c r="O521" s="836">
        <v>2</v>
      </c>
      <c r="P521" s="835">
        <v>0</v>
      </c>
      <c r="Q521" s="837"/>
      <c r="R521" s="832">
        <v>1</v>
      </c>
      <c r="S521" s="837">
        <v>0.25</v>
      </c>
      <c r="T521" s="836">
        <v>1</v>
      </c>
      <c r="U521" s="838">
        <v>0.5</v>
      </c>
    </row>
    <row r="522" spans="1:21" ht="14.4" customHeight="1" x14ac:dyDescent="0.3">
      <c r="A522" s="831">
        <v>12</v>
      </c>
      <c r="B522" s="832" t="s">
        <v>1362</v>
      </c>
      <c r="C522" s="832" t="s">
        <v>1368</v>
      </c>
      <c r="D522" s="833" t="s">
        <v>2953</v>
      </c>
      <c r="E522" s="834" t="s">
        <v>1382</v>
      </c>
      <c r="F522" s="832" t="s">
        <v>1363</v>
      </c>
      <c r="G522" s="832" t="s">
        <v>2294</v>
      </c>
      <c r="H522" s="832" t="s">
        <v>578</v>
      </c>
      <c r="I522" s="832" t="s">
        <v>2295</v>
      </c>
      <c r="J522" s="832" t="s">
        <v>2296</v>
      </c>
      <c r="K522" s="832" t="s">
        <v>2297</v>
      </c>
      <c r="L522" s="835">
        <v>0</v>
      </c>
      <c r="M522" s="835">
        <v>0</v>
      </c>
      <c r="N522" s="832">
        <v>1</v>
      </c>
      <c r="O522" s="836">
        <v>1</v>
      </c>
      <c r="P522" s="835"/>
      <c r="Q522" s="837"/>
      <c r="R522" s="832"/>
      <c r="S522" s="837">
        <v>0</v>
      </c>
      <c r="T522" s="836"/>
      <c r="U522" s="838">
        <v>0</v>
      </c>
    </row>
    <row r="523" spans="1:21" ht="14.4" customHeight="1" x14ac:dyDescent="0.3">
      <c r="A523" s="831">
        <v>12</v>
      </c>
      <c r="B523" s="832" t="s">
        <v>1362</v>
      </c>
      <c r="C523" s="832" t="s">
        <v>1368</v>
      </c>
      <c r="D523" s="833" t="s">
        <v>2953</v>
      </c>
      <c r="E523" s="834" t="s">
        <v>1382</v>
      </c>
      <c r="F523" s="832" t="s">
        <v>1363</v>
      </c>
      <c r="G523" s="832" t="s">
        <v>1401</v>
      </c>
      <c r="H523" s="832" t="s">
        <v>622</v>
      </c>
      <c r="I523" s="832" t="s">
        <v>1808</v>
      </c>
      <c r="J523" s="832" t="s">
        <v>1403</v>
      </c>
      <c r="K523" s="832" t="s">
        <v>1809</v>
      </c>
      <c r="L523" s="835">
        <v>3818.86</v>
      </c>
      <c r="M523" s="835">
        <v>19094.3</v>
      </c>
      <c r="N523" s="832">
        <v>5</v>
      </c>
      <c r="O523" s="836">
        <v>3</v>
      </c>
      <c r="P523" s="835">
        <v>15275.44</v>
      </c>
      <c r="Q523" s="837">
        <v>0.8</v>
      </c>
      <c r="R523" s="832">
        <v>4</v>
      </c>
      <c r="S523" s="837">
        <v>0.8</v>
      </c>
      <c r="T523" s="836">
        <v>2.5</v>
      </c>
      <c r="U523" s="838">
        <v>0.83333333333333337</v>
      </c>
    </row>
    <row r="524" spans="1:21" ht="14.4" customHeight="1" x14ac:dyDescent="0.3">
      <c r="A524" s="831">
        <v>12</v>
      </c>
      <c r="B524" s="832" t="s">
        <v>1362</v>
      </c>
      <c r="C524" s="832" t="s">
        <v>1368</v>
      </c>
      <c r="D524" s="833" t="s">
        <v>2953</v>
      </c>
      <c r="E524" s="834" t="s">
        <v>1382</v>
      </c>
      <c r="F524" s="832" t="s">
        <v>1363</v>
      </c>
      <c r="G524" s="832" t="s">
        <v>2298</v>
      </c>
      <c r="H524" s="832" t="s">
        <v>578</v>
      </c>
      <c r="I524" s="832" t="s">
        <v>2299</v>
      </c>
      <c r="J524" s="832" t="s">
        <v>2300</v>
      </c>
      <c r="K524" s="832" t="s">
        <v>2301</v>
      </c>
      <c r="L524" s="835">
        <v>105.32</v>
      </c>
      <c r="M524" s="835">
        <v>105.32</v>
      </c>
      <c r="N524" s="832">
        <v>1</v>
      </c>
      <c r="O524" s="836">
        <v>0.5</v>
      </c>
      <c r="P524" s="835"/>
      <c r="Q524" s="837">
        <v>0</v>
      </c>
      <c r="R524" s="832"/>
      <c r="S524" s="837">
        <v>0</v>
      </c>
      <c r="T524" s="836"/>
      <c r="U524" s="838">
        <v>0</v>
      </c>
    </row>
    <row r="525" spans="1:21" ht="14.4" customHeight="1" x14ac:dyDescent="0.3">
      <c r="A525" s="831">
        <v>12</v>
      </c>
      <c r="B525" s="832" t="s">
        <v>1362</v>
      </c>
      <c r="C525" s="832" t="s">
        <v>1368</v>
      </c>
      <c r="D525" s="833" t="s">
        <v>2953</v>
      </c>
      <c r="E525" s="834" t="s">
        <v>1382</v>
      </c>
      <c r="F525" s="832" t="s">
        <v>1363</v>
      </c>
      <c r="G525" s="832" t="s">
        <v>1437</v>
      </c>
      <c r="H525" s="832" t="s">
        <v>622</v>
      </c>
      <c r="I525" s="832" t="s">
        <v>1231</v>
      </c>
      <c r="J525" s="832" t="s">
        <v>1229</v>
      </c>
      <c r="K525" s="832" t="s">
        <v>1232</v>
      </c>
      <c r="L525" s="835">
        <v>170.52</v>
      </c>
      <c r="M525" s="835">
        <v>341.04</v>
      </c>
      <c r="N525" s="832">
        <v>2</v>
      </c>
      <c r="O525" s="836">
        <v>1</v>
      </c>
      <c r="P525" s="835">
        <v>341.04</v>
      </c>
      <c r="Q525" s="837">
        <v>1</v>
      </c>
      <c r="R525" s="832">
        <v>2</v>
      </c>
      <c r="S525" s="837">
        <v>1</v>
      </c>
      <c r="T525" s="836">
        <v>1</v>
      </c>
      <c r="U525" s="838">
        <v>1</v>
      </c>
    </row>
    <row r="526" spans="1:21" ht="14.4" customHeight="1" x14ac:dyDescent="0.3">
      <c r="A526" s="831">
        <v>12</v>
      </c>
      <c r="B526" s="832" t="s">
        <v>1362</v>
      </c>
      <c r="C526" s="832" t="s">
        <v>1368</v>
      </c>
      <c r="D526" s="833" t="s">
        <v>2953</v>
      </c>
      <c r="E526" s="834" t="s">
        <v>1382</v>
      </c>
      <c r="F526" s="832" t="s">
        <v>1363</v>
      </c>
      <c r="G526" s="832" t="s">
        <v>1529</v>
      </c>
      <c r="H526" s="832" t="s">
        <v>578</v>
      </c>
      <c r="I526" s="832" t="s">
        <v>1530</v>
      </c>
      <c r="J526" s="832" t="s">
        <v>1531</v>
      </c>
      <c r="K526" s="832" t="s">
        <v>1232</v>
      </c>
      <c r="L526" s="835">
        <v>78.33</v>
      </c>
      <c r="M526" s="835">
        <v>469.97999999999996</v>
      </c>
      <c r="N526" s="832">
        <v>6</v>
      </c>
      <c r="O526" s="836">
        <v>3</v>
      </c>
      <c r="P526" s="835">
        <v>469.97999999999996</v>
      </c>
      <c r="Q526" s="837">
        <v>1</v>
      </c>
      <c r="R526" s="832">
        <v>6</v>
      </c>
      <c r="S526" s="837">
        <v>1</v>
      </c>
      <c r="T526" s="836">
        <v>3</v>
      </c>
      <c r="U526" s="838">
        <v>1</v>
      </c>
    </row>
    <row r="527" spans="1:21" ht="14.4" customHeight="1" x14ac:dyDescent="0.3">
      <c r="A527" s="831">
        <v>12</v>
      </c>
      <c r="B527" s="832" t="s">
        <v>1362</v>
      </c>
      <c r="C527" s="832" t="s">
        <v>1368</v>
      </c>
      <c r="D527" s="833" t="s">
        <v>2953</v>
      </c>
      <c r="E527" s="834" t="s">
        <v>1382</v>
      </c>
      <c r="F527" s="832" t="s">
        <v>1363</v>
      </c>
      <c r="G527" s="832" t="s">
        <v>1529</v>
      </c>
      <c r="H527" s="832" t="s">
        <v>578</v>
      </c>
      <c r="I527" s="832" t="s">
        <v>2302</v>
      </c>
      <c r="J527" s="832" t="s">
        <v>2303</v>
      </c>
      <c r="K527" s="832" t="s">
        <v>1232</v>
      </c>
      <c r="L527" s="835">
        <v>78.33</v>
      </c>
      <c r="M527" s="835">
        <v>78.33</v>
      </c>
      <c r="N527" s="832">
        <v>1</v>
      </c>
      <c r="O527" s="836">
        <v>1</v>
      </c>
      <c r="P527" s="835"/>
      <c r="Q527" s="837">
        <v>0</v>
      </c>
      <c r="R527" s="832"/>
      <c r="S527" s="837">
        <v>0</v>
      </c>
      <c r="T527" s="836"/>
      <c r="U527" s="838">
        <v>0</v>
      </c>
    </row>
    <row r="528" spans="1:21" ht="14.4" customHeight="1" x14ac:dyDescent="0.3">
      <c r="A528" s="831">
        <v>12</v>
      </c>
      <c r="B528" s="832" t="s">
        <v>1362</v>
      </c>
      <c r="C528" s="832" t="s">
        <v>1368</v>
      </c>
      <c r="D528" s="833" t="s">
        <v>2953</v>
      </c>
      <c r="E528" s="834" t="s">
        <v>1382</v>
      </c>
      <c r="F528" s="832" t="s">
        <v>1363</v>
      </c>
      <c r="G528" s="832" t="s">
        <v>2242</v>
      </c>
      <c r="H528" s="832" t="s">
        <v>578</v>
      </c>
      <c r="I528" s="832" t="s">
        <v>2304</v>
      </c>
      <c r="J528" s="832" t="s">
        <v>676</v>
      </c>
      <c r="K528" s="832" t="s">
        <v>2305</v>
      </c>
      <c r="L528" s="835">
        <v>37.61</v>
      </c>
      <c r="M528" s="835">
        <v>37.61</v>
      </c>
      <c r="N528" s="832">
        <v>1</v>
      </c>
      <c r="O528" s="836">
        <v>0.5</v>
      </c>
      <c r="P528" s="835">
        <v>37.61</v>
      </c>
      <c r="Q528" s="837">
        <v>1</v>
      </c>
      <c r="R528" s="832">
        <v>1</v>
      </c>
      <c r="S528" s="837">
        <v>1</v>
      </c>
      <c r="T528" s="836">
        <v>0.5</v>
      </c>
      <c r="U528" s="838">
        <v>1</v>
      </c>
    </row>
    <row r="529" spans="1:21" ht="14.4" customHeight="1" x14ac:dyDescent="0.3">
      <c r="A529" s="831">
        <v>12</v>
      </c>
      <c r="B529" s="832" t="s">
        <v>1362</v>
      </c>
      <c r="C529" s="832" t="s">
        <v>1368</v>
      </c>
      <c r="D529" s="833" t="s">
        <v>2953</v>
      </c>
      <c r="E529" s="834" t="s">
        <v>1382</v>
      </c>
      <c r="F529" s="832" t="s">
        <v>1363</v>
      </c>
      <c r="G529" s="832" t="s">
        <v>2245</v>
      </c>
      <c r="H529" s="832" t="s">
        <v>622</v>
      </c>
      <c r="I529" s="832" t="s">
        <v>2246</v>
      </c>
      <c r="J529" s="832" t="s">
        <v>2247</v>
      </c>
      <c r="K529" s="832" t="s">
        <v>2248</v>
      </c>
      <c r="L529" s="835">
        <v>300.31</v>
      </c>
      <c r="M529" s="835">
        <v>600.62</v>
      </c>
      <c r="N529" s="832">
        <v>2</v>
      </c>
      <c r="O529" s="836">
        <v>1.5</v>
      </c>
      <c r="P529" s="835">
        <v>600.62</v>
      </c>
      <c r="Q529" s="837">
        <v>1</v>
      </c>
      <c r="R529" s="832">
        <v>2</v>
      </c>
      <c r="S529" s="837">
        <v>1</v>
      </c>
      <c r="T529" s="836">
        <v>1.5</v>
      </c>
      <c r="U529" s="838">
        <v>1</v>
      </c>
    </row>
    <row r="530" spans="1:21" ht="14.4" customHeight="1" x14ac:dyDescent="0.3">
      <c r="A530" s="831">
        <v>12</v>
      </c>
      <c r="B530" s="832" t="s">
        <v>1362</v>
      </c>
      <c r="C530" s="832" t="s">
        <v>1368</v>
      </c>
      <c r="D530" s="833" t="s">
        <v>2953</v>
      </c>
      <c r="E530" s="834" t="s">
        <v>1382</v>
      </c>
      <c r="F530" s="832" t="s">
        <v>1363</v>
      </c>
      <c r="G530" s="832" t="s">
        <v>1894</v>
      </c>
      <c r="H530" s="832" t="s">
        <v>578</v>
      </c>
      <c r="I530" s="832" t="s">
        <v>1898</v>
      </c>
      <c r="J530" s="832" t="s">
        <v>1896</v>
      </c>
      <c r="K530" s="832" t="s">
        <v>1899</v>
      </c>
      <c r="L530" s="835">
        <v>46.75</v>
      </c>
      <c r="M530" s="835">
        <v>187</v>
      </c>
      <c r="N530" s="832">
        <v>4</v>
      </c>
      <c r="O530" s="836">
        <v>1</v>
      </c>
      <c r="P530" s="835"/>
      <c r="Q530" s="837">
        <v>0</v>
      </c>
      <c r="R530" s="832"/>
      <c r="S530" s="837">
        <v>0</v>
      </c>
      <c r="T530" s="836"/>
      <c r="U530" s="838">
        <v>0</v>
      </c>
    </row>
    <row r="531" spans="1:21" ht="14.4" customHeight="1" x14ac:dyDescent="0.3">
      <c r="A531" s="831">
        <v>12</v>
      </c>
      <c r="B531" s="832" t="s">
        <v>1362</v>
      </c>
      <c r="C531" s="832" t="s">
        <v>1368</v>
      </c>
      <c r="D531" s="833" t="s">
        <v>2953</v>
      </c>
      <c r="E531" s="834" t="s">
        <v>1382</v>
      </c>
      <c r="F531" s="832" t="s">
        <v>1363</v>
      </c>
      <c r="G531" s="832" t="s">
        <v>1560</v>
      </c>
      <c r="H531" s="832" t="s">
        <v>578</v>
      </c>
      <c r="I531" s="832" t="s">
        <v>1610</v>
      </c>
      <c r="J531" s="832" t="s">
        <v>1562</v>
      </c>
      <c r="K531" s="832" t="s">
        <v>1611</v>
      </c>
      <c r="L531" s="835">
        <v>1296.3499999999999</v>
      </c>
      <c r="M531" s="835">
        <v>1296.3499999999999</v>
      </c>
      <c r="N531" s="832">
        <v>1</v>
      </c>
      <c r="O531" s="836">
        <v>1</v>
      </c>
      <c r="P531" s="835">
        <v>1296.3499999999999</v>
      </c>
      <c r="Q531" s="837">
        <v>1</v>
      </c>
      <c r="R531" s="832">
        <v>1</v>
      </c>
      <c r="S531" s="837">
        <v>1</v>
      </c>
      <c r="T531" s="836">
        <v>1</v>
      </c>
      <c r="U531" s="838">
        <v>1</v>
      </c>
    </row>
    <row r="532" spans="1:21" ht="14.4" customHeight="1" x14ac:dyDescent="0.3">
      <c r="A532" s="831">
        <v>12</v>
      </c>
      <c r="B532" s="832" t="s">
        <v>1362</v>
      </c>
      <c r="C532" s="832" t="s">
        <v>1368</v>
      </c>
      <c r="D532" s="833" t="s">
        <v>2953</v>
      </c>
      <c r="E532" s="834" t="s">
        <v>1382</v>
      </c>
      <c r="F532" s="832" t="s">
        <v>1363</v>
      </c>
      <c r="G532" s="832" t="s">
        <v>2306</v>
      </c>
      <c r="H532" s="832" t="s">
        <v>622</v>
      </c>
      <c r="I532" s="832" t="s">
        <v>2307</v>
      </c>
      <c r="J532" s="832" t="s">
        <v>2308</v>
      </c>
      <c r="K532" s="832" t="s">
        <v>1662</v>
      </c>
      <c r="L532" s="835">
        <v>679.54</v>
      </c>
      <c r="M532" s="835">
        <v>679.54</v>
      </c>
      <c r="N532" s="832">
        <v>1</v>
      </c>
      <c r="O532" s="836">
        <v>0.5</v>
      </c>
      <c r="P532" s="835">
        <v>679.54</v>
      </c>
      <c r="Q532" s="837">
        <v>1</v>
      </c>
      <c r="R532" s="832">
        <v>1</v>
      </c>
      <c r="S532" s="837">
        <v>1</v>
      </c>
      <c r="T532" s="836">
        <v>0.5</v>
      </c>
      <c r="U532" s="838">
        <v>1</v>
      </c>
    </row>
    <row r="533" spans="1:21" ht="14.4" customHeight="1" x14ac:dyDescent="0.3">
      <c r="A533" s="831">
        <v>12</v>
      </c>
      <c r="B533" s="832" t="s">
        <v>1362</v>
      </c>
      <c r="C533" s="832" t="s">
        <v>1368</v>
      </c>
      <c r="D533" s="833" t="s">
        <v>2953</v>
      </c>
      <c r="E533" s="834" t="s">
        <v>1382</v>
      </c>
      <c r="F533" s="832" t="s">
        <v>1363</v>
      </c>
      <c r="G533" s="832" t="s">
        <v>2309</v>
      </c>
      <c r="H533" s="832" t="s">
        <v>578</v>
      </c>
      <c r="I533" s="832" t="s">
        <v>2310</v>
      </c>
      <c r="J533" s="832" t="s">
        <v>2311</v>
      </c>
      <c r="K533" s="832" t="s">
        <v>2312</v>
      </c>
      <c r="L533" s="835">
        <v>48.42</v>
      </c>
      <c r="M533" s="835">
        <v>145.26</v>
      </c>
      <c r="N533" s="832">
        <v>3</v>
      </c>
      <c r="O533" s="836">
        <v>1.5</v>
      </c>
      <c r="P533" s="835">
        <v>145.26</v>
      </c>
      <c r="Q533" s="837">
        <v>1</v>
      </c>
      <c r="R533" s="832">
        <v>3</v>
      </c>
      <c r="S533" s="837">
        <v>1</v>
      </c>
      <c r="T533" s="836">
        <v>1.5</v>
      </c>
      <c r="U533" s="838">
        <v>1</v>
      </c>
    </row>
    <row r="534" spans="1:21" ht="14.4" customHeight="1" x14ac:dyDescent="0.3">
      <c r="A534" s="831">
        <v>12</v>
      </c>
      <c r="B534" s="832" t="s">
        <v>1362</v>
      </c>
      <c r="C534" s="832" t="s">
        <v>1368</v>
      </c>
      <c r="D534" s="833" t="s">
        <v>2953</v>
      </c>
      <c r="E534" s="834" t="s">
        <v>1382</v>
      </c>
      <c r="F534" s="832" t="s">
        <v>1363</v>
      </c>
      <c r="G534" s="832" t="s">
        <v>1441</v>
      </c>
      <c r="H534" s="832" t="s">
        <v>578</v>
      </c>
      <c r="I534" s="832" t="s">
        <v>1442</v>
      </c>
      <c r="J534" s="832" t="s">
        <v>1443</v>
      </c>
      <c r="K534" s="832" t="s">
        <v>1444</v>
      </c>
      <c r="L534" s="835">
        <v>60.9</v>
      </c>
      <c r="M534" s="835">
        <v>121.8</v>
      </c>
      <c r="N534" s="832">
        <v>2</v>
      </c>
      <c r="O534" s="836">
        <v>1.5</v>
      </c>
      <c r="P534" s="835">
        <v>121.8</v>
      </c>
      <c r="Q534" s="837">
        <v>1</v>
      </c>
      <c r="R534" s="832">
        <v>2</v>
      </c>
      <c r="S534" s="837">
        <v>1</v>
      </c>
      <c r="T534" s="836">
        <v>1.5</v>
      </c>
      <c r="U534" s="838">
        <v>1</v>
      </c>
    </row>
    <row r="535" spans="1:21" ht="14.4" customHeight="1" x14ac:dyDescent="0.3">
      <c r="A535" s="831">
        <v>12</v>
      </c>
      <c r="B535" s="832" t="s">
        <v>1362</v>
      </c>
      <c r="C535" s="832" t="s">
        <v>1368</v>
      </c>
      <c r="D535" s="833" t="s">
        <v>2953</v>
      </c>
      <c r="E535" s="834" t="s">
        <v>1382</v>
      </c>
      <c r="F535" s="832" t="s">
        <v>1363</v>
      </c>
      <c r="G535" s="832" t="s">
        <v>2313</v>
      </c>
      <c r="H535" s="832" t="s">
        <v>578</v>
      </c>
      <c r="I535" s="832" t="s">
        <v>2314</v>
      </c>
      <c r="J535" s="832" t="s">
        <v>2315</v>
      </c>
      <c r="K535" s="832" t="s">
        <v>2316</v>
      </c>
      <c r="L535" s="835">
        <v>132.97999999999999</v>
      </c>
      <c r="M535" s="835">
        <v>132.97999999999999</v>
      </c>
      <c r="N535" s="832">
        <v>1</v>
      </c>
      <c r="O535" s="836">
        <v>1</v>
      </c>
      <c r="P535" s="835">
        <v>132.97999999999999</v>
      </c>
      <c r="Q535" s="837">
        <v>1</v>
      </c>
      <c r="R535" s="832">
        <v>1</v>
      </c>
      <c r="S535" s="837">
        <v>1</v>
      </c>
      <c r="T535" s="836">
        <v>1</v>
      </c>
      <c r="U535" s="838">
        <v>1</v>
      </c>
    </row>
    <row r="536" spans="1:21" ht="14.4" customHeight="1" x14ac:dyDescent="0.3">
      <c r="A536" s="831">
        <v>12</v>
      </c>
      <c r="B536" s="832" t="s">
        <v>1362</v>
      </c>
      <c r="C536" s="832" t="s">
        <v>1368</v>
      </c>
      <c r="D536" s="833" t="s">
        <v>2953</v>
      </c>
      <c r="E536" s="834" t="s">
        <v>1382</v>
      </c>
      <c r="F536" s="832" t="s">
        <v>1363</v>
      </c>
      <c r="G536" s="832" t="s">
        <v>1409</v>
      </c>
      <c r="H536" s="832" t="s">
        <v>578</v>
      </c>
      <c r="I536" s="832" t="s">
        <v>1410</v>
      </c>
      <c r="J536" s="832" t="s">
        <v>829</v>
      </c>
      <c r="K536" s="832" t="s">
        <v>1411</v>
      </c>
      <c r="L536" s="835">
        <v>163.54</v>
      </c>
      <c r="M536" s="835">
        <v>163.54</v>
      </c>
      <c r="N536" s="832">
        <v>1</v>
      </c>
      <c r="O536" s="836">
        <v>1</v>
      </c>
      <c r="P536" s="835"/>
      <c r="Q536" s="837">
        <v>0</v>
      </c>
      <c r="R536" s="832"/>
      <c r="S536" s="837">
        <v>0</v>
      </c>
      <c r="T536" s="836"/>
      <c r="U536" s="838">
        <v>0</v>
      </c>
    </row>
    <row r="537" spans="1:21" ht="14.4" customHeight="1" x14ac:dyDescent="0.3">
      <c r="A537" s="831">
        <v>12</v>
      </c>
      <c r="B537" s="832" t="s">
        <v>1362</v>
      </c>
      <c r="C537" s="832" t="s">
        <v>1368</v>
      </c>
      <c r="D537" s="833" t="s">
        <v>2953</v>
      </c>
      <c r="E537" s="834" t="s">
        <v>1382</v>
      </c>
      <c r="F537" s="832" t="s">
        <v>1363</v>
      </c>
      <c r="G537" s="832" t="s">
        <v>2317</v>
      </c>
      <c r="H537" s="832" t="s">
        <v>578</v>
      </c>
      <c r="I537" s="832" t="s">
        <v>2318</v>
      </c>
      <c r="J537" s="832" t="s">
        <v>2319</v>
      </c>
      <c r="K537" s="832" t="s">
        <v>1154</v>
      </c>
      <c r="L537" s="835">
        <v>38.56</v>
      </c>
      <c r="M537" s="835">
        <v>38.56</v>
      </c>
      <c r="N537" s="832">
        <v>1</v>
      </c>
      <c r="O537" s="836">
        <v>0.5</v>
      </c>
      <c r="P537" s="835">
        <v>38.56</v>
      </c>
      <c r="Q537" s="837">
        <v>1</v>
      </c>
      <c r="R537" s="832">
        <v>1</v>
      </c>
      <c r="S537" s="837">
        <v>1</v>
      </c>
      <c r="T537" s="836">
        <v>0.5</v>
      </c>
      <c r="U537" s="838">
        <v>1</v>
      </c>
    </row>
    <row r="538" spans="1:21" ht="14.4" customHeight="1" x14ac:dyDescent="0.3">
      <c r="A538" s="831">
        <v>12</v>
      </c>
      <c r="B538" s="832" t="s">
        <v>1362</v>
      </c>
      <c r="C538" s="832" t="s">
        <v>1368</v>
      </c>
      <c r="D538" s="833" t="s">
        <v>2953</v>
      </c>
      <c r="E538" s="834" t="s">
        <v>1382</v>
      </c>
      <c r="F538" s="832" t="s">
        <v>1363</v>
      </c>
      <c r="G538" s="832" t="s">
        <v>1633</v>
      </c>
      <c r="H538" s="832" t="s">
        <v>622</v>
      </c>
      <c r="I538" s="832" t="s">
        <v>1634</v>
      </c>
      <c r="J538" s="832" t="s">
        <v>1635</v>
      </c>
      <c r="K538" s="832" t="s">
        <v>624</v>
      </c>
      <c r="L538" s="835">
        <v>48.42</v>
      </c>
      <c r="M538" s="835">
        <v>48.42</v>
      </c>
      <c r="N538" s="832">
        <v>1</v>
      </c>
      <c r="O538" s="836">
        <v>0.5</v>
      </c>
      <c r="P538" s="835">
        <v>48.42</v>
      </c>
      <c r="Q538" s="837">
        <v>1</v>
      </c>
      <c r="R538" s="832">
        <v>1</v>
      </c>
      <c r="S538" s="837">
        <v>1</v>
      </c>
      <c r="T538" s="836">
        <v>0.5</v>
      </c>
      <c r="U538" s="838">
        <v>1</v>
      </c>
    </row>
    <row r="539" spans="1:21" ht="14.4" customHeight="1" x14ac:dyDescent="0.3">
      <c r="A539" s="831">
        <v>12</v>
      </c>
      <c r="B539" s="832" t="s">
        <v>1362</v>
      </c>
      <c r="C539" s="832" t="s">
        <v>1368</v>
      </c>
      <c r="D539" s="833" t="s">
        <v>2953</v>
      </c>
      <c r="E539" s="834" t="s">
        <v>1382</v>
      </c>
      <c r="F539" s="832" t="s">
        <v>1363</v>
      </c>
      <c r="G539" s="832" t="s">
        <v>1550</v>
      </c>
      <c r="H539" s="832" t="s">
        <v>578</v>
      </c>
      <c r="I539" s="832" t="s">
        <v>1551</v>
      </c>
      <c r="J539" s="832" t="s">
        <v>1552</v>
      </c>
      <c r="K539" s="832" t="s">
        <v>624</v>
      </c>
      <c r="L539" s="835">
        <v>88.1</v>
      </c>
      <c r="M539" s="835">
        <v>88.1</v>
      </c>
      <c r="N539" s="832">
        <v>1</v>
      </c>
      <c r="O539" s="836">
        <v>1</v>
      </c>
      <c r="P539" s="835"/>
      <c r="Q539" s="837">
        <v>0</v>
      </c>
      <c r="R539" s="832"/>
      <c r="S539" s="837">
        <v>0</v>
      </c>
      <c r="T539" s="836"/>
      <c r="U539" s="838">
        <v>0</v>
      </c>
    </row>
    <row r="540" spans="1:21" ht="14.4" customHeight="1" x14ac:dyDescent="0.3">
      <c r="A540" s="831">
        <v>12</v>
      </c>
      <c r="B540" s="832" t="s">
        <v>1362</v>
      </c>
      <c r="C540" s="832" t="s">
        <v>1368</v>
      </c>
      <c r="D540" s="833" t="s">
        <v>2953</v>
      </c>
      <c r="E540" s="834" t="s">
        <v>1382</v>
      </c>
      <c r="F540" s="832" t="s">
        <v>1363</v>
      </c>
      <c r="G540" s="832" t="s">
        <v>1550</v>
      </c>
      <c r="H540" s="832" t="s">
        <v>578</v>
      </c>
      <c r="I540" s="832" t="s">
        <v>1551</v>
      </c>
      <c r="J540" s="832" t="s">
        <v>1552</v>
      </c>
      <c r="K540" s="832" t="s">
        <v>624</v>
      </c>
      <c r="L540" s="835">
        <v>174.59</v>
      </c>
      <c r="M540" s="835">
        <v>174.59</v>
      </c>
      <c r="N540" s="832">
        <v>1</v>
      </c>
      <c r="O540" s="836">
        <v>1</v>
      </c>
      <c r="P540" s="835">
        <v>174.59</v>
      </c>
      <c r="Q540" s="837">
        <v>1</v>
      </c>
      <c r="R540" s="832">
        <v>1</v>
      </c>
      <c r="S540" s="837">
        <v>1</v>
      </c>
      <c r="T540" s="836">
        <v>1</v>
      </c>
      <c r="U540" s="838">
        <v>1</v>
      </c>
    </row>
    <row r="541" spans="1:21" ht="14.4" customHeight="1" x14ac:dyDescent="0.3">
      <c r="A541" s="831">
        <v>12</v>
      </c>
      <c r="B541" s="832" t="s">
        <v>1362</v>
      </c>
      <c r="C541" s="832" t="s">
        <v>1368</v>
      </c>
      <c r="D541" s="833" t="s">
        <v>2953</v>
      </c>
      <c r="E541" s="834" t="s">
        <v>1382</v>
      </c>
      <c r="F541" s="832" t="s">
        <v>1363</v>
      </c>
      <c r="G541" s="832" t="s">
        <v>1505</v>
      </c>
      <c r="H541" s="832" t="s">
        <v>578</v>
      </c>
      <c r="I541" s="832" t="s">
        <v>1506</v>
      </c>
      <c r="J541" s="832" t="s">
        <v>988</v>
      </c>
      <c r="K541" s="832" t="s">
        <v>1507</v>
      </c>
      <c r="L541" s="835">
        <v>78.33</v>
      </c>
      <c r="M541" s="835">
        <v>548.30999999999995</v>
      </c>
      <c r="N541" s="832">
        <v>7</v>
      </c>
      <c r="O541" s="836">
        <v>3</v>
      </c>
      <c r="P541" s="835">
        <v>313.32</v>
      </c>
      <c r="Q541" s="837">
        <v>0.57142857142857151</v>
      </c>
      <c r="R541" s="832">
        <v>4</v>
      </c>
      <c r="S541" s="837">
        <v>0.5714285714285714</v>
      </c>
      <c r="T541" s="836">
        <v>2</v>
      </c>
      <c r="U541" s="838">
        <v>0.66666666666666663</v>
      </c>
    </row>
    <row r="542" spans="1:21" ht="14.4" customHeight="1" x14ac:dyDescent="0.3">
      <c r="A542" s="831">
        <v>12</v>
      </c>
      <c r="B542" s="832" t="s">
        <v>1362</v>
      </c>
      <c r="C542" s="832" t="s">
        <v>1368</v>
      </c>
      <c r="D542" s="833" t="s">
        <v>2953</v>
      </c>
      <c r="E542" s="834" t="s">
        <v>1382</v>
      </c>
      <c r="F542" s="832" t="s">
        <v>1363</v>
      </c>
      <c r="G542" s="832" t="s">
        <v>2263</v>
      </c>
      <c r="H542" s="832" t="s">
        <v>578</v>
      </c>
      <c r="I542" s="832" t="s">
        <v>2320</v>
      </c>
      <c r="J542" s="832" t="s">
        <v>2265</v>
      </c>
      <c r="K542" s="832" t="s">
        <v>2266</v>
      </c>
      <c r="L542" s="835">
        <v>138.88999999999999</v>
      </c>
      <c r="M542" s="835">
        <v>277.77999999999997</v>
      </c>
      <c r="N542" s="832">
        <v>2</v>
      </c>
      <c r="O542" s="836">
        <v>1</v>
      </c>
      <c r="P542" s="835"/>
      <c r="Q542" s="837">
        <v>0</v>
      </c>
      <c r="R542" s="832"/>
      <c r="S542" s="837">
        <v>0</v>
      </c>
      <c r="T542" s="836"/>
      <c r="U542" s="838">
        <v>0</v>
      </c>
    </row>
    <row r="543" spans="1:21" ht="14.4" customHeight="1" x14ac:dyDescent="0.3">
      <c r="A543" s="831">
        <v>12</v>
      </c>
      <c r="B543" s="832" t="s">
        <v>1362</v>
      </c>
      <c r="C543" s="832" t="s">
        <v>1368</v>
      </c>
      <c r="D543" s="833" t="s">
        <v>2953</v>
      </c>
      <c r="E543" s="834" t="s">
        <v>1382</v>
      </c>
      <c r="F543" s="832" t="s">
        <v>1363</v>
      </c>
      <c r="G543" s="832" t="s">
        <v>2321</v>
      </c>
      <c r="H543" s="832" t="s">
        <v>622</v>
      </c>
      <c r="I543" s="832" t="s">
        <v>2322</v>
      </c>
      <c r="J543" s="832" t="s">
        <v>2323</v>
      </c>
      <c r="K543" s="832" t="s">
        <v>2324</v>
      </c>
      <c r="L543" s="835">
        <v>218.62</v>
      </c>
      <c r="M543" s="835">
        <v>218.62</v>
      </c>
      <c r="N543" s="832">
        <v>1</v>
      </c>
      <c r="O543" s="836">
        <v>0.5</v>
      </c>
      <c r="P543" s="835"/>
      <c r="Q543" s="837">
        <v>0</v>
      </c>
      <c r="R543" s="832"/>
      <c r="S543" s="837">
        <v>0</v>
      </c>
      <c r="T543" s="836"/>
      <c r="U543" s="838">
        <v>0</v>
      </c>
    </row>
    <row r="544" spans="1:21" ht="14.4" customHeight="1" x14ac:dyDescent="0.3">
      <c r="A544" s="831">
        <v>12</v>
      </c>
      <c r="B544" s="832" t="s">
        <v>1362</v>
      </c>
      <c r="C544" s="832" t="s">
        <v>1368</v>
      </c>
      <c r="D544" s="833" t="s">
        <v>2953</v>
      </c>
      <c r="E544" s="834" t="s">
        <v>1382</v>
      </c>
      <c r="F544" s="832" t="s">
        <v>1363</v>
      </c>
      <c r="G544" s="832" t="s">
        <v>1458</v>
      </c>
      <c r="H544" s="832" t="s">
        <v>578</v>
      </c>
      <c r="I544" s="832" t="s">
        <v>1558</v>
      </c>
      <c r="J544" s="832" t="s">
        <v>618</v>
      </c>
      <c r="K544" s="832" t="s">
        <v>1559</v>
      </c>
      <c r="L544" s="835">
        <v>108.44</v>
      </c>
      <c r="M544" s="835">
        <v>216.88</v>
      </c>
      <c r="N544" s="832">
        <v>2</v>
      </c>
      <c r="O544" s="836">
        <v>2</v>
      </c>
      <c r="P544" s="835">
        <v>108.44</v>
      </c>
      <c r="Q544" s="837">
        <v>0.5</v>
      </c>
      <c r="R544" s="832">
        <v>1</v>
      </c>
      <c r="S544" s="837">
        <v>0.5</v>
      </c>
      <c r="T544" s="836">
        <v>1</v>
      </c>
      <c r="U544" s="838">
        <v>0.5</v>
      </c>
    </row>
    <row r="545" spans="1:21" ht="14.4" customHeight="1" x14ac:dyDescent="0.3">
      <c r="A545" s="831">
        <v>12</v>
      </c>
      <c r="B545" s="832" t="s">
        <v>1362</v>
      </c>
      <c r="C545" s="832" t="s">
        <v>1368</v>
      </c>
      <c r="D545" s="833" t="s">
        <v>2953</v>
      </c>
      <c r="E545" s="834" t="s">
        <v>1382</v>
      </c>
      <c r="F545" s="832" t="s">
        <v>1363</v>
      </c>
      <c r="G545" s="832" t="s">
        <v>1461</v>
      </c>
      <c r="H545" s="832" t="s">
        <v>578</v>
      </c>
      <c r="I545" s="832" t="s">
        <v>1641</v>
      </c>
      <c r="J545" s="832" t="s">
        <v>1642</v>
      </c>
      <c r="K545" s="832" t="s">
        <v>1643</v>
      </c>
      <c r="L545" s="835">
        <v>432.12</v>
      </c>
      <c r="M545" s="835">
        <v>1728.48</v>
      </c>
      <c r="N545" s="832">
        <v>4</v>
      </c>
      <c r="O545" s="836">
        <v>2</v>
      </c>
      <c r="P545" s="835">
        <v>1296.3600000000001</v>
      </c>
      <c r="Q545" s="837">
        <v>0.75000000000000011</v>
      </c>
      <c r="R545" s="832">
        <v>3</v>
      </c>
      <c r="S545" s="837">
        <v>0.75</v>
      </c>
      <c r="T545" s="836">
        <v>1</v>
      </c>
      <c r="U545" s="838">
        <v>0.5</v>
      </c>
    </row>
    <row r="546" spans="1:21" ht="14.4" customHeight="1" x14ac:dyDescent="0.3">
      <c r="A546" s="831">
        <v>12</v>
      </c>
      <c r="B546" s="832" t="s">
        <v>1362</v>
      </c>
      <c r="C546" s="832" t="s">
        <v>1368</v>
      </c>
      <c r="D546" s="833" t="s">
        <v>2953</v>
      </c>
      <c r="E546" s="834" t="s">
        <v>1382</v>
      </c>
      <c r="F546" s="832" t="s">
        <v>1363</v>
      </c>
      <c r="G546" s="832" t="s">
        <v>1461</v>
      </c>
      <c r="H546" s="832" t="s">
        <v>578</v>
      </c>
      <c r="I546" s="832" t="s">
        <v>1462</v>
      </c>
      <c r="J546" s="832" t="s">
        <v>1463</v>
      </c>
      <c r="K546" s="832" t="s">
        <v>1464</v>
      </c>
      <c r="L546" s="835">
        <v>104.17</v>
      </c>
      <c r="M546" s="835">
        <v>312.51</v>
      </c>
      <c r="N546" s="832">
        <v>3</v>
      </c>
      <c r="O546" s="836">
        <v>1</v>
      </c>
      <c r="P546" s="835">
        <v>312.51</v>
      </c>
      <c r="Q546" s="837">
        <v>1</v>
      </c>
      <c r="R546" s="832">
        <v>3</v>
      </c>
      <c r="S546" s="837">
        <v>1</v>
      </c>
      <c r="T546" s="836">
        <v>1</v>
      </c>
      <c r="U546" s="838">
        <v>1</v>
      </c>
    </row>
    <row r="547" spans="1:21" ht="14.4" customHeight="1" x14ac:dyDescent="0.3">
      <c r="A547" s="831">
        <v>12</v>
      </c>
      <c r="B547" s="832" t="s">
        <v>1362</v>
      </c>
      <c r="C547" s="832" t="s">
        <v>1368</v>
      </c>
      <c r="D547" s="833" t="s">
        <v>2953</v>
      </c>
      <c r="E547" s="834" t="s">
        <v>1382</v>
      </c>
      <c r="F547" s="832" t="s">
        <v>1363</v>
      </c>
      <c r="G547" s="832" t="s">
        <v>1461</v>
      </c>
      <c r="H547" s="832" t="s">
        <v>578</v>
      </c>
      <c r="I547" s="832" t="s">
        <v>1837</v>
      </c>
      <c r="J547" s="832" t="s">
        <v>1642</v>
      </c>
      <c r="K547" s="832" t="s">
        <v>1643</v>
      </c>
      <c r="L547" s="835">
        <v>432.12</v>
      </c>
      <c r="M547" s="835">
        <v>2592.7200000000003</v>
      </c>
      <c r="N547" s="832">
        <v>6</v>
      </c>
      <c r="O547" s="836">
        <v>1.5</v>
      </c>
      <c r="P547" s="835">
        <v>2592.7200000000003</v>
      </c>
      <c r="Q547" s="837">
        <v>1</v>
      </c>
      <c r="R547" s="832">
        <v>6</v>
      </c>
      <c r="S547" s="837">
        <v>1</v>
      </c>
      <c r="T547" s="836">
        <v>1.5</v>
      </c>
      <c r="U547" s="838">
        <v>1</v>
      </c>
    </row>
    <row r="548" spans="1:21" ht="14.4" customHeight="1" x14ac:dyDescent="0.3">
      <c r="A548" s="831">
        <v>12</v>
      </c>
      <c r="B548" s="832" t="s">
        <v>1362</v>
      </c>
      <c r="C548" s="832" t="s">
        <v>1368</v>
      </c>
      <c r="D548" s="833" t="s">
        <v>2953</v>
      </c>
      <c r="E548" s="834" t="s">
        <v>1382</v>
      </c>
      <c r="F548" s="832" t="s">
        <v>1363</v>
      </c>
      <c r="G548" s="832" t="s">
        <v>1465</v>
      </c>
      <c r="H548" s="832" t="s">
        <v>578</v>
      </c>
      <c r="I548" s="832" t="s">
        <v>1466</v>
      </c>
      <c r="J548" s="832" t="s">
        <v>1467</v>
      </c>
      <c r="K548" s="832" t="s">
        <v>1468</v>
      </c>
      <c r="L548" s="835">
        <v>308.69</v>
      </c>
      <c r="M548" s="835">
        <v>308.69</v>
      </c>
      <c r="N548" s="832">
        <v>1</v>
      </c>
      <c r="O548" s="836">
        <v>1</v>
      </c>
      <c r="P548" s="835"/>
      <c r="Q548" s="837">
        <v>0</v>
      </c>
      <c r="R548" s="832"/>
      <c r="S548" s="837">
        <v>0</v>
      </c>
      <c r="T548" s="836"/>
      <c r="U548" s="838">
        <v>0</v>
      </c>
    </row>
    <row r="549" spans="1:21" ht="14.4" customHeight="1" x14ac:dyDescent="0.3">
      <c r="A549" s="831">
        <v>12</v>
      </c>
      <c r="B549" s="832" t="s">
        <v>1362</v>
      </c>
      <c r="C549" s="832" t="s">
        <v>1368</v>
      </c>
      <c r="D549" s="833" t="s">
        <v>2953</v>
      </c>
      <c r="E549" s="834" t="s">
        <v>1382</v>
      </c>
      <c r="F549" s="832" t="s">
        <v>1363</v>
      </c>
      <c r="G549" s="832" t="s">
        <v>1652</v>
      </c>
      <c r="H549" s="832" t="s">
        <v>578</v>
      </c>
      <c r="I549" s="832" t="s">
        <v>1653</v>
      </c>
      <c r="J549" s="832" t="s">
        <v>1654</v>
      </c>
      <c r="K549" s="832" t="s">
        <v>1655</v>
      </c>
      <c r="L549" s="835">
        <v>0</v>
      </c>
      <c r="M549" s="835">
        <v>0</v>
      </c>
      <c r="N549" s="832">
        <v>3</v>
      </c>
      <c r="O549" s="836">
        <v>2</v>
      </c>
      <c r="P549" s="835">
        <v>0</v>
      </c>
      <c r="Q549" s="837"/>
      <c r="R549" s="832">
        <v>3</v>
      </c>
      <c r="S549" s="837">
        <v>1</v>
      </c>
      <c r="T549" s="836">
        <v>2</v>
      </c>
      <c r="U549" s="838">
        <v>1</v>
      </c>
    </row>
    <row r="550" spans="1:21" ht="14.4" customHeight="1" x14ac:dyDescent="0.3">
      <c r="A550" s="831">
        <v>12</v>
      </c>
      <c r="B550" s="832" t="s">
        <v>1362</v>
      </c>
      <c r="C550" s="832" t="s">
        <v>1368</v>
      </c>
      <c r="D550" s="833" t="s">
        <v>2953</v>
      </c>
      <c r="E550" s="834" t="s">
        <v>1382</v>
      </c>
      <c r="F550" s="832" t="s">
        <v>1363</v>
      </c>
      <c r="G550" s="832" t="s">
        <v>1469</v>
      </c>
      <c r="H550" s="832" t="s">
        <v>622</v>
      </c>
      <c r="I550" s="832" t="s">
        <v>1280</v>
      </c>
      <c r="J550" s="832" t="s">
        <v>1281</v>
      </c>
      <c r="K550" s="832" t="s">
        <v>1282</v>
      </c>
      <c r="L550" s="835">
        <v>0</v>
      </c>
      <c r="M550" s="835">
        <v>0</v>
      </c>
      <c r="N550" s="832">
        <v>5</v>
      </c>
      <c r="O550" s="836">
        <v>2.5</v>
      </c>
      <c r="P550" s="835">
        <v>0</v>
      </c>
      <c r="Q550" s="837"/>
      <c r="R550" s="832">
        <v>5</v>
      </c>
      <c r="S550" s="837">
        <v>1</v>
      </c>
      <c r="T550" s="836">
        <v>2.5</v>
      </c>
      <c r="U550" s="838">
        <v>1</v>
      </c>
    </row>
    <row r="551" spans="1:21" ht="14.4" customHeight="1" x14ac:dyDescent="0.3">
      <c r="A551" s="831">
        <v>12</v>
      </c>
      <c r="B551" s="832" t="s">
        <v>1362</v>
      </c>
      <c r="C551" s="832" t="s">
        <v>1368</v>
      </c>
      <c r="D551" s="833" t="s">
        <v>2953</v>
      </c>
      <c r="E551" s="834" t="s">
        <v>1382</v>
      </c>
      <c r="F551" s="832" t="s">
        <v>1363</v>
      </c>
      <c r="G551" s="832" t="s">
        <v>1516</v>
      </c>
      <c r="H551" s="832" t="s">
        <v>578</v>
      </c>
      <c r="I551" s="832" t="s">
        <v>1663</v>
      </c>
      <c r="J551" s="832" t="s">
        <v>1661</v>
      </c>
      <c r="K551" s="832" t="s">
        <v>1519</v>
      </c>
      <c r="L551" s="835">
        <v>3086.53</v>
      </c>
      <c r="M551" s="835">
        <v>3086.53</v>
      </c>
      <c r="N551" s="832">
        <v>1</v>
      </c>
      <c r="O551" s="836">
        <v>0.5</v>
      </c>
      <c r="P551" s="835"/>
      <c r="Q551" s="837">
        <v>0</v>
      </c>
      <c r="R551" s="832"/>
      <c r="S551" s="837">
        <v>0</v>
      </c>
      <c r="T551" s="836"/>
      <c r="U551" s="838">
        <v>0</v>
      </c>
    </row>
    <row r="552" spans="1:21" ht="14.4" customHeight="1" x14ac:dyDescent="0.3">
      <c r="A552" s="831">
        <v>12</v>
      </c>
      <c r="B552" s="832" t="s">
        <v>1362</v>
      </c>
      <c r="C552" s="832" t="s">
        <v>1368</v>
      </c>
      <c r="D552" s="833" t="s">
        <v>2953</v>
      </c>
      <c r="E552" s="834" t="s">
        <v>1382</v>
      </c>
      <c r="F552" s="832" t="s">
        <v>1363</v>
      </c>
      <c r="G552" s="832" t="s">
        <v>1516</v>
      </c>
      <c r="H552" s="832" t="s">
        <v>622</v>
      </c>
      <c r="I552" s="832" t="s">
        <v>1517</v>
      </c>
      <c r="J552" s="832" t="s">
        <v>1518</v>
      </c>
      <c r="K552" s="832" t="s">
        <v>1519</v>
      </c>
      <c r="L552" s="835">
        <v>3086.53</v>
      </c>
      <c r="M552" s="835">
        <v>3086.53</v>
      </c>
      <c r="N552" s="832">
        <v>1</v>
      </c>
      <c r="O552" s="836">
        <v>1</v>
      </c>
      <c r="P552" s="835">
        <v>3086.53</v>
      </c>
      <c r="Q552" s="837">
        <v>1</v>
      </c>
      <c r="R552" s="832">
        <v>1</v>
      </c>
      <c r="S552" s="837">
        <v>1</v>
      </c>
      <c r="T552" s="836">
        <v>1</v>
      </c>
      <c r="U552" s="838">
        <v>1</v>
      </c>
    </row>
    <row r="553" spans="1:21" ht="14.4" customHeight="1" x14ac:dyDescent="0.3">
      <c r="A553" s="831">
        <v>12</v>
      </c>
      <c r="B553" s="832" t="s">
        <v>1362</v>
      </c>
      <c r="C553" s="832" t="s">
        <v>1368</v>
      </c>
      <c r="D553" s="833" t="s">
        <v>2953</v>
      </c>
      <c r="E553" s="834" t="s">
        <v>1382</v>
      </c>
      <c r="F553" s="832" t="s">
        <v>1363</v>
      </c>
      <c r="G553" s="832" t="s">
        <v>1470</v>
      </c>
      <c r="H553" s="832" t="s">
        <v>578</v>
      </c>
      <c r="I553" s="832" t="s">
        <v>1959</v>
      </c>
      <c r="J553" s="832" t="s">
        <v>992</v>
      </c>
      <c r="K553" s="832" t="s">
        <v>1483</v>
      </c>
      <c r="L553" s="835">
        <v>42.54</v>
      </c>
      <c r="M553" s="835">
        <v>42.54</v>
      </c>
      <c r="N553" s="832">
        <v>1</v>
      </c>
      <c r="O553" s="836">
        <v>1</v>
      </c>
      <c r="P553" s="835"/>
      <c r="Q553" s="837">
        <v>0</v>
      </c>
      <c r="R553" s="832"/>
      <c r="S553" s="837">
        <v>0</v>
      </c>
      <c r="T553" s="836"/>
      <c r="U553" s="838">
        <v>0</v>
      </c>
    </row>
    <row r="554" spans="1:21" ht="14.4" customHeight="1" x14ac:dyDescent="0.3">
      <c r="A554" s="831">
        <v>12</v>
      </c>
      <c r="B554" s="832" t="s">
        <v>1362</v>
      </c>
      <c r="C554" s="832" t="s">
        <v>1368</v>
      </c>
      <c r="D554" s="833" t="s">
        <v>2953</v>
      </c>
      <c r="E554" s="834" t="s">
        <v>1382</v>
      </c>
      <c r="F554" s="832" t="s">
        <v>1363</v>
      </c>
      <c r="G554" s="832" t="s">
        <v>1470</v>
      </c>
      <c r="H554" s="832" t="s">
        <v>578</v>
      </c>
      <c r="I554" s="832" t="s">
        <v>1564</v>
      </c>
      <c r="J554" s="832" t="s">
        <v>1565</v>
      </c>
      <c r="K554" s="832" t="s">
        <v>1566</v>
      </c>
      <c r="L554" s="835">
        <v>33.44</v>
      </c>
      <c r="M554" s="835">
        <v>33.44</v>
      </c>
      <c r="N554" s="832">
        <v>1</v>
      </c>
      <c r="O554" s="836">
        <v>1</v>
      </c>
      <c r="P554" s="835">
        <v>33.44</v>
      </c>
      <c r="Q554" s="837">
        <v>1</v>
      </c>
      <c r="R554" s="832">
        <v>1</v>
      </c>
      <c r="S554" s="837">
        <v>1</v>
      </c>
      <c r="T554" s="836">
        <v>1</v>
      </c>
      <c r="U554" s="838">
        <v>1</v>
      </c>
    </row>
    <row r="555" spans="1:21" ht="14.4" customHeight="1" x14ac:dyDescent="0.3">
      <c r="A555" s="831">
        <v>12</v>
      </c>
      <c r="B555" s="832" t="s">
        <v>1362</v>
      </c>
      <c r="C555" s="832" t="s">
        <v>1368</v>
      </c>
      <c r="D555" s="833" t="s">
        <v>2953</v>
      </c>
      <c r="E555" s="834" t="s">
        <v>1382</v>
      </c>
      <c r="F555" s="832" t="s">
        <v>1363</v>
      </c>
      <c r="G555" s="832" t="s">
        <v>1470</v>
      </c>
      <c r="H555" s="832" t="s">
        <v>578</v>
      </c>
      <c r="I555" s="832" t="s">
        <v>1574</v>
      </c>
      <c r="J555" s="832" t="s">
        <v>1565</v>
      </c>
      <c r="K555" s="832" t="s">
        <v>1575</v>
      </c>
      <c r="L555" s="835">
        <v>66.88</v>
      </c>
      <c r="M555" s="835">
        <v>133.76</v>
      </c>
      <c r="N555" s="832">
        <v>2</v>
      </c>
      <c r="O555" s="836">
        <v>1.5</v>
      </c>
      <c r="P555" s="835">
        <v>133.76</v>
      </c>
      <c r="Q555" s="837">
        <v>1</v>
      </c>
      <c r="R555" s="832">
        <v>2</v>
      </c>
      <c r="S555" s="837">
        <v>1</v>
      </c>
      <c r="T555" s="836">
        <v>1.5</v>
      </c>
      <c r="U555" s="838">
        <v>1</v>
      </c>
    </row>
    <row r="556" spans="1:21" ht="14.4" customHeight="1" x14ac:dyDescent="0.3">
      <c r="A556" s="831">
        <v>12</v>
      </c>
      <c r="B556" s="832" t="s">
        <v>1362</v>
      </c>
      <c r="C556" s="832" t="s">
        <v>1368</v>
      </c>
      <c r="D556" s="833" t="s">
        <v>2953</v>
      </c>
      <c r="E556" s="834" t="s">
        <v>1382</v>
      </c>
      <c r="F556" s="832" t="s">
        <v>1363</v>
      </c>
      <c r="G556" s="832" t="s">
        <v>1665</v>
      </c>
      <c r="H556" s="832" t="s">
        <v>622</v>
      </c>
      <c r="I556" s="832" t="s">
        <v>1846</v>
      </c>
      <c r="J556" s="832" t="s">
        <v>1667</v>
      </c>
      <c r="K556" s="832" t="s">
        <v>1847</v>
      </c>
      <c r="L556" s="835">
        <v>251.16</v>
      </c>
      <c r="M556" s="835">
        <v>502.32</v>
      </c>
      <c r="N556" s="832">
        <v>2</v>
      </c>
      <c r="O556" s="836">
        <v>1</v>
      </c>
      <c r="P556" s="835">
        <v>251.16</v>
      </c>
      <c r="Q556" s="837">
        <v>0.5</v>
      </c>
      <c r="R556" s="832">
        <v>1</v>
      </c>
      <c r="S556" s="837">
        <v>0.5</v>
      </c>
      <c r="T556" s="836">
        <v>0.5</v>
      </c>
      <c r="U556" s="838">
        <v>0.5</v>
      </c>
    </row>
    <row r="557" spans="1:21" ht="14.4" customHeight="1" x14ac:dyDescent="0.3">
      <c r="A557" s="831">
        <v>12</v>
      </c>
      <c r="B557" s="832" t="s">
        <v>1362</v>
      </c>
      <c r="C557" s="832" t="s">
        <v>1368</v>
      </c>
      <c r="D557" s="833" t="s">
        <v>2953</v>
      </c>
      <c r="E557" s="834" t="s">
        <v>1382</v>
      </c>
      <c r="F557" s="832" t="s">
        <v>1363</v>
      </c>
      <c r="G557" s="832" t="s">
        <v>1665</v>
      </c>
      <c r="H557" s="832" t="s">
        <v>622</v>
      </c>
      <c r="I557" s="832" t="s">
        <v>1666</v>
      </c>
      <c r="J557" s="832" t="s">
        <v>1667</v>
      </c>
      <c r="K557" s="832" t="s">
        <v>1668</v>
      </c>
      <c r="L557" s="835">
        <v>502.31</v>
      </c>
      <c r="M557" s="835">
        <v>1004.62</v>
      </c>
      <c r="N557" s="832">
        <v>2</v>
      </c>
      <c r="O557" s="836">
        <v>1</v>
      </c>
      <c r="P557" s="835">
        <v>1004.62</v>
      </c>
      <c r="Q557" s="837">
        <v>1</v>
      </c>
      <c r="R557" s="832">
        <v>2</v>
      </c>
      <c r="S557" s="837">
        <v>1</v>
      </c>
      <c r="T557" s="836">
        <v>1</v>
      </c>
      <c r="U557" s="838">
        <v>1</v>
      </c>
    </row>
    <row r="558" spans="1:21" ht="14.4" customHeight="1" x14ac:dyDescent="0.3">
      <c r="A558" s="831">
        <v>12</v>
      </c>
      <c r="B558" s="832" t="s">
        <v>1362</v>
      </c>
      <c r="C558" s="832" t="s">
        <v>1368</v>
      </c>
      <c r="D558" s="833" t="s">
        <v>2953</v>
      </c>
      <c r="E558" s="834" t="s">
        <v>1382</v>
      </c>
      <c r="F558" s="832" t="s">
        <v>1363</v>
      </c>
      <c r="G558" s="832" t="s">
        <v>1520</v>
      </c>
      <c r="H558" s="832" t="s">
        <v>578</v>
      </c>
      <c r="I558" s="832" t="s">
        <v>1669</v>
      </c>
      <c r="J558" s="832" t="s">
        <v>1670</v>
      </c>
      <c r="K558" s="832" t="s">
        <v>1671</v>
      </c>
      <c r="L558" s="835">
        <v>333.68</v>
      </c>
      <c r="M558" s="835">
        <v>1001.04</v>
      </c>
      <c r="N558" s="832">
        <v>3</v>
      </c>
      <c r="O558" s="836">
        <v>3</v>
      </c>
      <c r="P558" s="835">
        <v>667.36</v>
      </c>
      <c r="Q558" s="837">
        <v>0.66666666666666674</v>
      </c>
      <c r="R558" s="832">
        <v>2</v>
      </c>
      <c r="S558" s="837">
        <v>0.66666666666666663</v>
      </c>
      <c r="T558" s="836">
        <v>2</v>
      </c>
      <c r="U558" s="838">
        <v>0.66666666666666663</v>
      </c>
    </row>
    <row r="559" spans="1:21" ht="14.4" customHeight="1" x14ac:dyDescent="0.3">
      <c r="A559" s="831">
        <v>12</v>
      </c>
      <c r="B559" s="832" t="s">
        <v>1362</v>
      </c>
      <c r="C559" s="832" t="s">
        <v>1368</v>
      </c>
      <c r="D559" s="833" t="s">
        <v>2953</v>
      </c>
      <c r="E559" s="834" t="s">
        <v>1382</v>
      </c>
      <c r="F559" s="832" t="s">
        <v>1363</v>
      </c>
      <c r="G559" s="832" t="s">
        <v>1520</v>
      </c>
      <c r="H559" s="832" t="s">
        <v>622</v>
      </c>
      <c r="I559" s="832" t="s">
        <v>1672</v>
      </c>
      <c r="J559" s="832" t="s">
        <v>1522</v>
      </c>
      <c r="K559" s="832" t="s">
        <v>1673</v>
      </c>
      <c r="L559" s="835">
        <v>300.31</v>
      </c>
      <c r="M559" s="835">
        <v>900.93000000000006</v>
      </c>
      <c r="N559" s="832">
        <v>3</v>
      </c>
      <c r="O559" s="836">
        <v>2.5</v>
      </c>
      <c r="P559" s="835">
        <v>600.62</v>
      </c>
      <c r="Q559" s="837">
        <v>0.66666666666666663</v>
      </c>
      <c r="R559" s="832">
        <v>2</v>
      </c>
      <c r="S559" s="837">
        <v>0.66666666666666663</v>
      </c>
      <c r="T559" s="836">
        <v>2</v>
      </c>
      <c r="U559" s="838">
        <v>0.8</v>
      </c>
    </row>
    <row r="560" spans="1:21" ht="14.4" customHeight="1" x14ac:dyDescent="0.3">
      <c r="A560" s="831">
        <v>12</v>
      </c>
      <c r="B560" s="832" t="s">
        <v>1362</v>
      </c>
      <c r="C560" s="832" t="s">
        <v>1368</v>
      </c>
      <c r="D560" s="833" t="s">
        <v>2953</v>
      </c>
      <c r="E560" s="834" t="s">
        <v>1382</v>
      </c>
      <c r="F560" s="832" t="s">
        <v>1363</v>
      </c>
      <c r="G560" s="832" t="s">
        <v>1520</v>
      </c>
      <c r="H560" s="832" t="s">
        <v>622</v>
      </c>
      <c r="I560" s="832" t="s">
        <v>1579</v>
      </c>
      <c r="J560" s="832" t="s">
        <v>1522</v>
      </c>
      <c r="K560" s="832" t="s">
        <v>1580</v>
      </c>
      <c r="L560" s="835">
        <v>333.68</v>
      </c>
      <c r="M560" s="835">
        <v>333.68</v>
      </c>
      <c r="N560" s="832">
        <v>1</v>
      </c>
      <c r="O560" s="836">
        <v>1</v>
      </c>
      <c r="P560" s="835"/>
      <c r="Q560" s="837">
        <v>0</v>
      </c>
      <c r="R560" s="832"/>
      <c r="S560" s="837">
        <v>0</v>
      </c>
      <c r="T560" s="836"/>
      <c r="U560" s="838">
        <v>0</v>
      </c>
    </row>
    <row r="561" spans="1:21" ht="14.4" customHeight="1" x14ac:dyDescent="0.3">
      <c r="A561" s="831">
        <v>12</v>
      </c>
      <c r="B561" s="832" t="s">
        <v>1362</v>
      </c>
      <c r="C561" s="832" t="s">
        <v>1368</v>
      </c>
      <c r="D561" s="833" t="s">
        <v>2953</v>
      </c>
      <c r="E561" s="834" t="s">
        <v>1382</v>
      </c>
      <c r="F561" s="832" t="s">
        <v>1363</v>
      </c>
      <c r="G561" s="832" t="s">
        <v>1520</v>
      </c>
      <c r="H561" s="832" t="s">
        <v>578</v>
      </c>
      <c r="I561" s="832" t="s">
        <v>2325</v>
      </c>
      <c r="J561" s="832" t="s">
        <v>2326</v>
      </c>
      <c r="K561" s="832" t="s">
        <v>1580</v>
      </c>
      <c r="L561" s="835">
        <v>333.68</v>
      </c>
      <c r="M561" s="835">
        <v>333.68</v>
      </c>
      <c r="N561" s="832">
        <v>1</v>
      </c>
      <c r="O561" s="836">
        <v>0.5</v>
      </c>
      <c r="P561" s="835"/>
      <c r="Q561" s="837">
        <v>0</v>
      </c>
      <c r="R561" s="832"/>
      <c r="S561" s="837">
        <v>0</v>
      </c>
      <c r="T561" s="836"/>
      <c r="U561" s="838">
        <v>0</v>
      </c>
    </row>
    <row r="562" spans="1:21" ht="14.4" customHeight="1" x14ac:dyDescent="0.3">
      <c r="A562" s="831">
        <v>12</v>
      </c>
      <c r="B562" s="832" t="s">
        <v>1362</v>
      </c>
      <c r="C562" s="832" t="s">
        <v>1368</v>
      </c>
      <c r="D562" s="833" t="s">
        <v>2953</v>
      </c>
      <c r="E562" s="834" t="s">
        <v>1382</v>
      </c>
      <c r="F562" s="832" t="s">
        <v>1363</v>
      </c>
      <c r="G562" s="832" t="s">
        <v>1567</v>
      </c>
      <c r="H562" s="832" t="s">
        <v>578</v>
      </c>
      <c r="I562" s="832" t="s">
        <v>1568</v>
      </c>
      <c r="J562" s="832" t="s">
        <v>1569</v>
      </c>
      <c r="K562" s="832" t="s">
        <v>1570</v>
      </c>
      <c r="L562" s="835">
        <v>1514.87</v>
      </c>
      <c r="M562" s="835">
        <v>9089.2199999999993</v>
      </c>
      <c r="N562" s="832">
        <v>6</v>
      </c>
      <c r="O562" s="836">
        <v>5.5</v>
      </c>
      <c r="P562" s="835">
        <v>6059.48</v>
      </c>
      <c r="Q562" s="837">
        <v>0.66666666666666663</v>
      </c>
      <c r="R562" s="832">
        <v>4</v>
      </c>
      <c r="S562" s="837">
        <v>0.66666666666666663</v>
      </c>
      <c r="T562" s="836">
        <v>3.5</v>
      </c>
      <c r="U562" s="838">
        <v>0.63636363636363635</v>
      </c>
    </row>
    <row r="563" spans="1:21" ht="14.4" customHeight="1" x14ac:dyDescent="0.3">
      <c r="A563" s="831">
        <v>12</v>
      </c>
      <c r="B563" s="832" t="s">
        <v>1362</v>
      </c>
      <c r="C563" s="832" t="s">
        <v>1368</v>
      </c>
      <c r="D563" s="833" t="s">
        <v>2953</v>
      </c>
      <c r="E563" s="834" t="s">
        <v>1382</v>
      </c>
      <c r="F563" s="832" t="s">
        <v>1363</v>
      </c>
      <c r="G563" s="832" t="s">
        <v>2327</v>
      </c>
      <c r="H563" s="832" t="s">
        <v>578</v>
      </c>
      <c r="I563" s="832" t="s">
        <v>2328</v>
      </c>
      <c r="J563" s="832" t="s">
        <v>2329</v>
      </c>
      <c r="K563" s="832" t="s">
        <v>2330</v>
      </c>
      <c r="L563" s="835">
        <v>52.47</v>
      </c>
      <c r="M563" s="835">
        <v>52.47</v>
      </c>
      <c r="N563" s="832">
        <v>1</v>
      </c>
      <c r="O563" s="836">
        <v>1</v>
      </c>
      <c r="P563" s="835">
        <v>52.47</v>
      </c>
      <c r="Q563" s="837">
        <v>1</v>
      </c>
      <c r="R563" s="832">
        <v>1</v>
      </c>
      <c r="S563" s="837">
        <v>1</v>
      </c>
      <c r="T563" s="836">
        <v>1</v>
      </c>
      <c r="U563" s="838">
        <v>1</v>
      </c>
    </row>
    <row r="564" spans="1:21" ht="14.4" customHeight="1" x14ac:dyDescent="0.3">
      <c r="A564" s="831">
        <v>12</v>
      </c>
      <c r="B564" s="832" t="s">
        <v>1362</v>
      </c>
      <c r="C564" s="832" t="s">
        <v>1368</v>
      </c>
      <c r="D564" s="833" t="s">
        <v>2953</v>
      </c>
      <c r="E564" s="834" t="s">
        <v>1382</v>
      </c>
      <c r="F564" s="832" t="s">
        <v>1363</v>
      </c>
      <c r="G564" s="832" t="s">
        <v>1681</v>
      </c>
      <c r="H564" s="832" t="s">
        <v>578</v>
      </c>
      <c r="I564" s="832" t="s">
        <v>1682</v>
      </c>
      <c r="J564" s="832" t="s">
        <v>1683</v>
      </c>
      <c r="K564" s="832" t="s">
        <v>1684</v>
      </c>
      <c r="L564" s="835">
        <v>0</v>
      </c>
      <c r="M564" s="835">
        <v>0</v>
      </c>
      <c r="N564" s="832">
        <v>1</v>
      </c>
      <c r="O564" s="836">
        <v>1</v>
      </c>
      <c r="P564" s="835"/>
      <c r="Q564" s="837"/>
      <c r="R564" s="832"/>
      <c r="S564" s="837">
        <v>0</v>
      </c>
      <c r="T564" s="836"/>
      <c r="U564" s="838">
        <v>0</v>
      </c>
    </row>
    <row r="565" spans="1:21" ht="14.4" customHeight="1" x14ac:dyDescent="0.3">
      <c r="A565" s="831">
        <v>12</v>
      </c>
      <c r="B565" s="832" t="s">
        <v>1362</v>
      </c>
      <c r="C565" s="832" t="s">
        <v>1368</v>
      </c>
      <c r="D565" s="833" t="s">
        <v>2953</v>
      </c>
      <c r="E565" s="834" t="s">
        <v>1382</v>
      </c>
      <c r="F565" s="832" t="s">
        <v>1363</v>
      </c>
      <c r="G565" s="832" t="s">
        <v>1685</v>
      </c>
      <c r="H565" s="832" t="s">
        <v>578</v>
      </c>
      <c r="I565" s="832" t="s">
        <v>1686</v>
      </c>
      <c r="J565" s="832" t="s">
        <v>1687</v>
      </c>
      <c r="K565" s="832" t="s">
        <v>1688</v>
      </c>
      <c r="L565" s="835">
        <v>1546.98</v>
      </c>
      <c r="M565" s="835">
        <v>7734.9000000000005</v>
      </c>
      <c r="N565" s="832">
        <v>5</v>
      </c>
      <c r="O565" s="836">
        <v>4</v>
      </c>
      <c r="P565" s="835">
        <v>4640.9400000000005</v>
      </c>
      <c r="Q565" s="837">
        <v>0.6</v>
      </c>
      <c r="R565" s="832">
        <v>3</v>
      </c>
      <c r="S565" s="837">
        <v>0.6</v>
      </c>
      <c r="T565" s="836">
        <v>2.5</v>
      </c>
      <c r="U565" s="838">
        <v>0.625</v>
      </c>
    </row>
    <row r="566" spans="1:21" ht="14.4" customHeight="1" x14ac:dyDescent="0.3">
      <c r="A566" s="831">
        <v>12</v>
      </c>
      <c r="B566" s="832" t="s">
        <v>1362</v>
      </c>
      <c r="C566" s="832" t="s">
        <v>1368</v>
      </c>
      <c r="D566" s="833" t="s">
        <v>2953</v>
      </c>
      <c r="E566" s="834" t="s">
        <v>1382</v>
      </c>
      <c r="F566" s="832" t="s">
        <v>1363</v>
      </c>
      <c r="G566" s="832" t="s">
        <v>1701</v>
      </c>
      <c r="H566" s="832" t="s">
        <v>578</v>
      </c>
      <c r="I566" s="832" t="s">
        <v>1962</v>
      </c>
      <c r="J566" s="832" t="s">
        <v>1703</v>
      </c>
      <c r="K566" s="832" t="s">
        <v>1963</v>
      </c>
      <c r="L566" s="835">
        <v>837.19</v>
      </c>
      <c r="M566" s="835">
        <v>837.19</v>
      </c>
      <c r="N566" s="832">
        <v>1</v>
      </c>
      <c r="O566" s="836">
        <v>1</v>
      </c>
      <c r="P566" s="835">
        <v>837.19</v>
      </c>
      <c r="Q566" s="837">
        <v>1</v>
      </c>
      <c r="R566" s="832">
        <v>1</v>
      </c>
      <c r="S566" s="837">
        <v>1</v>
      </c>
      <c r="T566" s="836">
        <v>1</v>
      </c>
      <c r="U566" s="838">
        <v>1</v>
      </c>
    </row>
    <row r="567" spans="1:21" ht="14.4" customHeight="1" x14ac:dyDescent="0.3">
      <c r="A567" s="831">
        <v>12</v>
      </c>
      <c r="B567" s="832" t="s">
        <v>1362</v>
      </c>
      <c r="C567" s="832" t="s">
        <v>1368</v>
      </c>
      <c r="D567" s="833" t="s">
        <v>2953</v>
      </c>
      <c r="E567" s="834" t="s">
        <v>1382</v>
      </c>
      <c r="F567" s="832" t="s">
        <v>1363</v>
      </c>
      <c r="G567" s="832" t="s">
        <v>1701</v>
      </c>
      <c r="H567" s="832" t="s">
        <v>578</v>
      </c>
      <c r="I567" s="832" t="s">
        <v>1866</v>
      </c>
      <c r="J567" s="832" t="s">
        <v>1703</v>
      </c>
      <c r="K567" s="832" t="s">
        <v>1867</v>
      </c>
      <c r="L567" s="835">
        <v>1512.39</v>
      </c>
      <c r="M567" s="835">
        <v>1512.39</v>
      </c>
      <c r="N567" s="832">
        <v>1</v>
      </c>
      <c r="O567" s="836">
        <v>1</v>
      </c>
      <c r="P567" s="835">
        <v>1512.39</v>
      </c>
      <c r="Q567" s="837">
        <v>1</v>
      </c>
      <c r="R567" s="832">
        <v>1</v>
      </c>
      <c r="S567" s="837">
        <v>1</v>
      </c>
      <c r="T567" s="836">
        <v>1</v>
      </c>
      <c r="U567" s="838">
        <v>1</v>
      </c>
    </row>
    <row r="568" spans="1:21" ht="14.4" customHeight="1" x14ac:dyDescent="0.3">
      <c r="A568" s="831">
        <v>12</v>
      </c>
      <c r="B568" s="832" t="s">
        <v>1362</v>
      </c>
      <c r="C568" s="832" t="s">
        <v>1368</v>
      </c>
      <c r="D568" s="833" t="s">
        <v>2953</v>
      </c>
      <c r="E568" s="834" t="s">
        <v>1382</v>
      </c>
      <c r="F568" s="832" t="s">
        <v>1363</v>
      </c>
      <c r="G568" s="832" t="s">
        <v>2331</v>
      </c>
      <c r="H568" s="832" t="s">
        <v>578</v>
      </c>
      <c r="I568" s="832" t="s">
        <v>2332</v>
      </c>
      <c r="J568" s="832" t="s">
        <v>900</v>
      </c>
      <c r="K568" s="832" t="s">
        <v>2333</v>
      </c>
      <c r="L568" s="835">
        <v>16.77</v>
      </c>
      <c r="M568" s="835">
        <v>16.77</v>
      </c>
      <c r="N568" s="832">
        <v>1</v>
      </c>
      <c r="O568" s="836">
        <v>1</v>
      </c>
      <c r="P568" s="835">
        <v>16.77</v>
      </c>
      <c r="Q568" s="837">
        <v>1</v>
      </c>
      <c r="R568" s="832">
        <v>1</v>
      </c>
      <c r="S568" s="837">
        <v>1</v>
      </c>
      <c r="T568" s="836">
        <v>1</v>
      </c>
      <c r="U568" s="838">
        <v>1</v>
      </c>
    </row>
    <row r="569" spans="1:21" ht="14.4" customHeight="1" x14ac:dyDescent="0.3">
      <c r="A569" s="831">
        <v>12</v>
      </c>
      <c r="B569" s="832" t="s">
        <v>1362</v>
      </c>
      <c r="C569" s="832" t="s">
        <v>1368</v>
      </c>
      <c r="D569" s="833" t="s">
        <v>2953</v>
      </c>
      <c r="E569" s="834" t="s">
        <v>1382</v>
      </c>
      <c r="F569" s="832" t="s">
        <v>1363</v>
      </c>
      <c r="G569" s="832" t="s">
        <v>1412</v>
      </c>
      <c r="H569" s="832" t="s">
        <v>622</v>
      </c>
      <c r="I569" s="832" t="s">
        <v>1425</v>
      </c>
      <c r="J569" s="832" t="s">
        <v>950</v>
      </c>
      <c r="K569" s="832" t="s">
        <v>1414</v>
      </c>
      <c r="L569" s="835">
        <v>154.36000000000001</v>
      </c>
      <c r="M569" s="835">
        <v>154.36000000000001</v>
      </c>
      <c r="N569" s="832">
        <v>1</v>
      </c>
      <c r="O569" s="836">
        <v>1</v>
      </c>
      <c r="P569" s="835"/>
      <c r="Q569" s="837">
        <v>0</v>
      </c>
      <c r="R569" s="832"/>
      <c r="S569" s="837">
        <v>0</v>
      </c>
      <c r="T569" s="836"/>
      <c r="U569" s="838">
        <v>0</v>
      </c>
    </row>
    <row r="570" spans="1:21" ht="14.4" customHeight="1" x14ac:dyDescent="0.3">
      <c r="A570" s="831">
        <v>12</v>
      </c>
      <c r="B570" s="832" t="s">
        <v>1362</v>
      </c>
      <c r="C570" s="832" t="s">
        <v>1368</v>
      </c>
      <c r="D570" s="833" t="s">
        <v>2953</v>
      </c>
      <c r="E570" s="834" t="s">
        <v>1382</v>
      </c>
      <c r="F570" s="832" t="s">
        <v>1363</v>
      </c>
      <c r="G570" s="832" t="s">
        <v>1412</v>
      </c>
      <c r="H570" s="832" t="s">
        <v>578</v>
      </c>
      <c r="I570" s="832" t="s">
        <v>1413</v>
      </c>
      <c r="J570" s="832" t="s">
        <v>950</v>
      </c>
      <c r="K570" s="832" t="s">
        <v>1414</v>
      </c>
      <c r="L570" s="835">
        <v>154.36000000000001</v>
      </c>
      <c r="M570" s="835">
        <v>308.72000000000003</v>
      </c>
      <c r="N570" s="832">
        <v>2</v>
      </c>
      <c r="O570" s="836">
        <v>1</v>
      </c>
      <c r="P570" s="835"/>
      <c r="Q570" s="837">
        <v>0</v>
      </c>
      <c r="R570" s="832"/>
      <c r="S570" s="837">
        <v>0</v>
      </c>
      <c r="T570" s="836"/>
      <c r="U570" s="838">
        <v>0</v>
      </c>
    </row>
    <row r="571" spans="1:21" ht="14.4" customHeight="1" x14ac:dyDescent="0.3">
      <c r="A571" s="831">
        <v>12</v>
      </c>
      <c r="B571" s="832" t="s">
        <v>1362</v>
      </c>
      <c r="C571" s="832" t="s">
        <v>1368</v>
      </c>
      <c r="D571" s="833" t="s">
        <v>2953</v>
      </c>
      <c r="E571" s="834" t="s">
        <v>1382</v>
      </c>
      <c r="F571" s="832" t="s">
        <v>1363</v>
      </c>
      <c r="G571" s="832" t="s">
        <v>1412</v>
      </c>
      <c r="H571" s="832" t="s">
        <v>622</v>
      </c>
      <c r="I571" s="832" t="s">
        <v>1218</v>
      </c>
      <c r="J571" s="832" t="s">
        <v>950</v>
      </c>
      <c r="K571" s="832" t="s">
        <v>1219</v>
      </c>
      <c r="L571" s="835">
        <v>225.06</v>
      </c>
      <c r="M571" s="835">
        <v>225.06</v>
      </c>
      <c r="N571" s="832">
        <v>1</v>
      </c>
      <c r="O571" s="836">
        <v>1</v>
      </c>
      <c r="P571" s="835">
        <v>225.06</v>
      </c>
      <c r="Q571" s="837">
        <v>1</v>
      </c>
      <c r="R571" s="832">
        <v>1</v>
      </c>
      <c r="S571" s="837">
        <v>1</v>
      </c>
      <c r="T571" s="836">
        <v>1</v>
      </c>
      <c r="U571" s="838">
        <v>1</v>
      </c>
    </row>
    <row r="572" spans="1:21" ht="14.4" customHeight="1" x14ac:dyDescent="0.3">
      <c r="A572" s="831">
        <v>12</v>
      </c>
      <c r="B572" s="832" t="s">
        <v>1362</v>
      </c>
      <c r="C572" s="832" t="s">
        <v>1368</v>
      </c>
      <c r="D572" s="833" t="s">
        <v>2953</v>
      </c>
      <c r="E572" s="834" t="s">
        <v>1382</v>
      </c>
      <c r="F572" s="832" t="s">
        <v>1363</v>
      </c>
      <c r="G572" s="832" t="s">
        <v>1412</v>
      </c>
      <c r="H572" s="832" t="s">
        <v>578</v>
      </c>
      <c r="I572" s="832" t="s">
        <v>1488</v>
      </c>
      <c r="J572" s="832" t="s">
        <v>950</v>
      </c>
      <c r="K572" s="832" t="s">
        <v>1219</v>
      </c>
      <c r="L572" s="835">
        <v>225.06</v>
      </c>
      <c r="M572" s="835">
        <v>450.12</v>
      </c>
      <c r="N572" s="832">
        <v>2</v>
      </c>
      <c r="O572" s="836">
        <v>1</v>
      </c>
      <c r="P572" s="835">
        <v>450.12</v>
      </c>
      <c r="Q572" s="837">
        <v>1</v>
      </c>
      <c r="R572" s="832">
        <v>2</v>
      </c>
      <c r="S572" s="837">
        <v>1</v>
      </c>
      <c r="T572" s="836">
        <v>1</v>
      </c>
      <c r="U572" s="838">
        <v>1</v>
      </c>
    </row>
    <row r="573" spans="1:21" ht="14.4" customHeight="1" x14ac:dyDescent="0.3">
      <c r="A573" s="831">
        <v>12</v>
      </c>
      <c r="B573" s="832" t="s">
        <v>1362</v>
      </c>
      <c r="C573" s="832" t="s">
        <v>1368</v>
      </c>
      <c r="D573" s="833" t="s">
        <v>2953</v>
      </c>
      <c r="E573" s="834" t="s">
        <v>1382</v>
      </c>
      <c r="F573" s="832" t="s">
        <v>1363</v>
      </c>
      <c r="G573" s="832" t="s">
        <v>1968</v>
      </c>
      <c r="H573" s="832" t="s">
        <v>622</v>
      </c>
      <c r="I573" s="832" t="s">
        <v>1969</v>
      </c>
      <c r="J573" s="832" t="s">
        <v>1970</v>
      </c>
      <c r="K573" s="832" t="s">
        <v>1971</v>
      </c>
      <c r="L573" s="835">
        <v>84.18</v>
      </c>
      <c r="M573" s="835">
        <v>84.18</v>
      </c>
      <c r="N573" s="832">
        <v>1</v>
      </c>
      <c r="O573" s="836">
        <v>1</v>
      </c>
      <c r="P573" s="835"/>
      <c r="Q573" s="837">
        <v>0</v>
      </c>
      <c r="R573" s="832"/>
      <c r="S573" s="837">
        <v>0</v>
      </c>
      <c r="T573" s="836"/>
      <c r="U573" s="838">
        <v>0</v>
      </c>
    </row>
    <row r="574" spans="1:21" ht="14.4" customHeight="1" x14ac:dyDescent="0.3">
      <c r="A574" s="831">
        <v>12</v>
      </c>
      <c r="B574" s="832" t="s">
        <v>1362</v>
      </c>
      <c r="C574" s="832" t="s">
        <v>1368</v>
      </c>
      <c r="D574" s="833" t="s">
        <v>2953</v>
      </c>
      <c r="E574" s="834" t="s">
        <v>1382</v>
      </c>
      <c r="F574" s="832" t="s">
        <v>1365</v>
      </c>
      <c r="G574" s="832" t="s">
        <v>1978</v>
      </c>
      <c r="H574" s="832" t="s">
        <v>578</v>
      </c>
      <c r="I574" s="832" t="s">
        <v>1979</v>
      </c>
      <c r="J574" s="832" t="s">
        <v>1980</v>
      </c>
      <c r="K574" s="832" t="s">
        <v>1981</v>
      </c>
      <c r="L574" s="835">
        <v>253</v>
      </c>
      <c r="M574" s="835">
        <v>253</v>
      </c>
      <c r="N574" s="832">
        <v>1</v>
      </c>
      <c r="O574" s="836">
        <v>1</v>
      </c>
      <c r="P574" s="835"/>
      <c r="Q574" s="837">
        <v>0</v>
      </c>
      <c r="R574" s="832"/>
      <c r="S574" s="837">
        <v>0</v>
      </c>
      <c r="T574" s="836"/>
      <c r="U574" s="838">
        <v>0</v>
      </c>
    </row>
    <row r="575" spans="1:21" ht="14.4" customHeight="1" x14ac:dyDescent="0.3">
      <c r="A575" s="831">
        <v>12</v>
      </c>
      <c r="B575" s="832" t="s">
        <v>1362</v>
      </c>
      <c r="C575" s="832" t="s">
        <v>1368</v>
      </c>
      <c r="D575" s="833" t="s">
        <v>2953</v>
      </c>
      <c r="E575" s="834" t="s">
        <v>1382</v>
      </c>
      <c r="F575" s="832" t="s">
        <v>1365</v>
      </c>
      <c r="G575" s="832" t="s">
        <v>1978</v>
      </c>
      <c r="H575" s="832" t="s">
        <v>578</v>
      </c>
      <c r="I575" s="832" t="s">
        <v>1982</v>
      </c>
      <c r="J575" s="832" t="s">
        <v>1983</v>
      </c>
      <c r="K575" s="832" t="s">
        <v>1984</v>
      </c>
      <c r="L575" s="835">
        <v>124</v>
      </c>
      <c r="M575" s="835">
        <v>124</v>
      </c>
      <c r="N575" s="832">
        <v>1</v>
      </c>
      <c r="O575" s="836">
        <v>1</v>
      </c>
      <c r="P575" s="835"/>
      <c r="Q575" s="837">
        <v>0</v>
      </c>
      <c r="R575" s="832"/>
      <c r="S575" s="837">
        <v>0</v>
      </c>
      <c r="T575" s="836"/>
      <c r="U575" s="838">
        <v>0</v>
      </c>
    </row>
    <row r="576" spans="1:21" ht="14.4" customHeight="1" x14ac:dyDescent="0.3">
      <c r="A576" s="831">
        <v>12</v>
      </c>
      <c r="B576" s="832" t="s">
        <v>1362</v>
      </c>
      <c r="C576" s="832" t="s">
        <v>1368</v>
      </c>
      <c r="D576" s="833" t="s">
        <v>2953</v>
      </c>
      <c r="E576" s="834" t="s">
        <v>1382</v>
      </c>
      <c r="F576" s="832" t="s">
        <v>1365</v>
      </c>
      <c r="G576" s="832" t="s">
        <v>1978</v>
      </c>
      <c r="H576" s="832" t="s">
        <v>578</v>
      </c>
      <c r="I576" s="832" t="s">
        <v>2334</v>
      </c>
      <c r="J576" s="832" t="s">
        <v>2335</v>
      </c>
      <c r="K576" s="832" t="s">
        <v>2028</v>
      </c>
      <c r="L576" s="835">
        <v>315.5</v>
      </c>
      <c r="M576" s="835">
        <v>631</v>
      </c>
      <c r="N576" s="832">
        <v>2</v>
      </c>
      <c r="O576" s="836">
        <v>1</v>
      </c>
      <c r="P576" s="835">
        <v>631</v>
      </c>
      <c r="Q576" s="837">
        <v>1</v>
      </c>
      <c r="R576" s="832">
        <v>2</v>
      </c>
      <c r="S576" s="837">
        <v>1</v>
      </c>
      <c r="T576" s="836">
        <v>1</v>
      </c>
      <c r="U576" s="838">
        <v>1</v>
      </c>
    </row>
    <row r="577" spans="1:21" ht="14.4" customHeight="1" x14ac:dyDescent="0.3">
      <c r="A577" s="831">
        <v>12</v>
      </c>
      <c r="B577" s="832" t="s">
        <v>1362</v>
      </c>
      <c r="C577" s="832" t="s">
        <v>1368</v>
      </c>
      <c r="D577" s="833" t="s">
        <v>2953</v>
      </c>
      <c r="E577" s="834" t="s">
        <v>1382</v>
      </c>
      <c r="F577" s="832" t="s">
        <v>1365</v>
      </c>
      <c r="G577" s="832" t="s">
        <v>1978</v>
      </c>
      <c r="H577" s="832" t="s">
        <v>578</v>
      </c>
      <c r="I577" s="832" t="s">
        <v>2336</v>
      </c>
      <c r="J577" s="832" t="s">
        <v>2337</v>
      </c>
      <c r="K577" s="832" t="s">
        <v>2338</v>
      </c>
      <c r="L577" s="835">
        <v>484.6</v>
      </c>
      <c r="M577" s="835">
        <v>969.2</v>
      </c>
      <c r="N577" s="832">
        <v>2</v>
      </c>
      <c r="O577" s="836">
        <v>1</v>
      </c>
      <c r="P577" s="835">
        <v>969.2</v>
      </c>
      <c r="Q577" s="837">
        <v>1</v>
      </c>
      <c r="R577" s="832">
        <v>2</v>
      </c>
      <c r="S577" s="837">
        <v>1</v>
      </c>
      <c r="T577" s="836">
        <v>1</v>
      </c>
      <c r="U577" s="838">
        <v>1</v>
      </c>
    </row>
    <row r="578" spans="1:21" ht="14.4" customHeight="1" x14ac:dyDescent="0.3">
      <c r="A578" s="831">
        <v>12</v>
      </c>
      <c r="B578" s="832" t="s">
        <v>1362</v>
      </c>
      <c r="C578" s="832" t="s">
        <v>1368</v>
      </c>
      <c r="D578" s="833" t="s">
        <v>2953</v>
      </c>
      <c r="E578" s="834" t="s">
        <v>1382</v>
      </c>
      <c r="F578" s="832" t="s">
        <v>1365</v>
      </c>
      <c r="G578" s="832" t="s">
        <v>1978</v>
      </c>
      <c r="H578" s="832" t="s">
        <v>578</v>
      </c>
      <c r="I578" s="832" t="s">
        <v>1988</v>
      </c>
      <c r="J578" s="832" t="s">
        <v>1989</v>
      </c>
      <c r="K578" s="832" t="s">
        <v>1990</v>
      </c>
      <c r="L578" s="835">
        <v>291.2</v>
      </c>
      <c r="M578" s="835">
        <v>582.4</v>
      </c>
      <c r="N578" s="832">
        <v>2</v>
      </c>
      <c r="O578" s="836">
        <v>1</v>
      </c>
      <c r="P578" s="835">
        <v>582.4</v>
      </c>
      <c r="Q578" s="837">
        <v>1</v>
      </c>
      <c r="R578" s="832">
        <v>2</v>
      </c>
      <c r="S578" s="837">
        <v>1</v>
      </c>
      <c r="T578" s="836">
        <v>1</v>
      </c>
      <c r="U578" s="838">
        <v>1</v>
      </c>
    </row>
    <row r="579" spans="1:21" ht="14.4" customHeight="1" x14ac:dyDescent="0.3">
      <c r="A579" s="831">
        <v>12</v>
      </c>
      <c r="B579" s="832" t="s">
        <v>1362</v>
      </c>
      <c r="C579" s="832" t="s">
        <v>1368</v>
      </c>
      <c r="D579" s="833" t="s">
        <v>2953</v>
      </c>
      <c r="E579" s="834" t="s">
        <v>1382</v>
      </c>
      <c r="F579" s="832" t="s">
        <v>1365</v>
      </c>
      <c r="G579" s="832" t="s">
        <v>1978</v>
      </c>
      <c r="H579" s="832" t="s">
        <v>578</v>
      </c>
      <c r="I579" s="832" t="s">
        <v>1991</v>
      </c>
      <c r="J579" s="832" t="s">
        <v>1992</v>
      </c>
      <c r="K579" s="832" t="s">
        <v>1716</v>
      </c>
      <c r="L579" s="835">
        <v>161</v>
      </c>
      <c r="M579" s="835">
        <v>322</v>
      </c>
      <c r="N579" s="832">
        <v>2</v>
      </c>
      <c r="O579" s="836">
        <v>1</v>
      </c>
      <c r="P579" s="835"/>
      <c r="Q579" s="837">
        <v>0</v>
      </c>
      <c r="R579" s="832"/>
      <c r="S579" s="837">
        <v>0</v>
      </c>
      <c r="T579" s="836"/>
      <c r="U579" s="838">
        <v>0</v>
      </c>
    </row>
    <row r="580" spans="1:21" ht="14.4" customHeight="1" x14ac:dyDescent="0.3">
      <c r="A580" s="831">
        <v>12</v>
      </c>
      <c r="B580" s="832" t="s">
        <v>1362</v>
      </c>
      <c r="C580" s="832" t="s">
        <v>1368</v>
      </c>
      <c r="D580" s="833" t="s">
        <v>2953</v>
      </c>
      <c r="E580" s="834" t="s">
        <v>1382</v>
      </c>
      <c r="F580" s="832" t="s">
        <v>1365</v>
      </c>
      <c r="G580" s="832" t="s">
        <v>1978</v>
      </c>
      <c r="H580" s="832" t="s">
        <v>578</v>
      </c>
      <c r="I580" s="832" t="s">
        <v>1993</v>
      </c>
      <c r="J580" s="832" t="s">
        <v>1994</v>
      </c>
      <c r="K580" s="832" t="s">
        <v>1995</v>
      </c>
      <c r="L580" s="835">
        <v>500</v>
      </c>
      <c r="M580" s="835">
        <v>500</v>
      </c>
      <c r="N580" s="832">
        <v>1</v>
      </c>
      <c r="O580" s="836">
        <v>1</v>
      </c>
      <c r="P580" s="835"/>
      <c r="Q580" s="837">
        <v>0</v>
      </c>
      <c r="R580" s="832"/>
      <c r="S580" s="837">
        <v>0</v>
      </c>
      <c r="T580" s="836"/>
      <c r="U580" s="838">
        <v>0</v>
      </c>
    </row>
    <row r="581" spans="1:21" ht="14.4" customHeight="1" x14ac:dyDescent="0.3">
      <c r="A581" s="831">
        <v>12</v>
      </c>
      <c r="B581" s="832" t="s">
        <v>1362</v>
      </c>
      <c r="C581" s="832" t="s">
        <v>1368</v>
      </c>
      <c r="D581" s="833" t="s">
        <v>2953</v>
      </c>
      <c r="E581" s="834" t="s">
        <v>1382</v>
      </c>
      <c r="F581" s="832" t="s">
        <v>1365</v>
      </c>
      <c r="G581" s="832" t="s">
        <v>1978</v>
      </c>
      <c r="H581" s="832" t="s">
        <v>578</v>
      </c>
      <c r="I581" s="832" t="s">
        <v>1996</v>
      </c>
      <c r="J581" s="832" t="s">
        <v>1997</v>
      </c>
      <c r="K581" s="832" t="s">
        <v>1998</v>
      </c>
      <c r="L581" s="835">
        <v>579</v>
      </c>
      <c r="M581" s="835">
        <v>1158</v>
      </c>
      <c r="N581" s="832">
        <v>2</v>
      </c>
      <c r="O581" s="836">
        <v>1</v>
      </c>
      <c r="P581" s="835"/>
      <c r="Q581" s="837">
        <v>0</v>
      </c>
      <c r="R581" s="832"/>
      <c r="S581" s="837">
        <v>0</v>
      </c>
      <c r="T581" s="836"/>
      <c r="U581" s="838">
        <v>0</v>
      </c>
    </row>
    <row r="582" spans="1:21" ht="14.4" customHeight="1" x14ac:dyDescent="0.3">
      <c r="A582" s="831">
        <v>12</v>
      </c>
      <c r="B582" s="832" t="s">
        <v>1362</v>
      </c>
      <c r="C582" s="832" t="s">
        <v>1368</v>
      </c>
      <c r="D582" s="833" t="s">
        <v>2953</v>
      </c>
      <c r="E582" s="834" t="s">
        <v>1382</v>
      </c>
      <c r="F582" s="832" t="s">
        <v>1365</v>
      </c>
      <c r="G582" s="832" t="s">
        <v>1978</v>
      </c>
      <c r="H582" s="832" t="s">
        <v>578</v>
      </c>
      <c r="I582" s="832" t="s">
        <v>1999</v>
      </c>
      <c r="J582" s="832" t="s">
        <v>2000</v>
      </c>
      <c r="K582" s="832" t="s">
        <v>2001</v>
      </c>
      <c r="L582" s="835">
        <v>513.75</v>
      </c>
      <c r="M582" s="835">
        <v>2055</v>
      </c>
      <c r="N582" s="832">
        <v>4</v>
      </c>
      <c r="O582" s="836">
        <v>1</v>
      </c>
      <c r="P582" s="835"/>
      <c r="Q582" s="837">
        <v>0</v>
      </c>
      <c r="R582" s="832"/>
      <c r="S582" s="837">
        <v>0</v>
      </c>
      <c r="T582" s="836"/>
      <c r="U582" s="838">
        <v>0</v>
      </c>
    </row>
    <row r="583" spans="1:21" ht="14.4" customHeight="1" x14ac:dyDescent="0.3">
      <c r="A583" s="831">
        <v>12</v>
      </c>
      <c r="B583" s="832" t="s">
        <v>1362</v>
      </c>
      <c r="C583" s="832" t="s">
        <v>1368</v>
      </c>
      <c r="D583" s="833" t="s">
        <v>2953</v>
      </c>
      <c r="E583" s="834" t="s">
        <v>1382</v>
      </c>
      <c r="F583" s="832" t="s">
        <v>1365</v>
      </c>
      <c r="G583" s="832" t="s">
        <v>1978</v>
      </c>
      <c r="H583" s="832" t="s">
        <v>578</v>
      </c>
      <c r="I583" s="832" t="s">
        <v>2005</v>
      </c>
      <c r="J583" s="832" t="s">
        <v>2006</v>
      </c>
      <c r="K583" s="832" t="s">
        <v>2007</v>
      </c>
      <c r="L583" s="835">
        <v>180.25</v>
      </c>
      <c r="M583" s="835">
        <v>360.5</v>
      </c>
      <c r="N583" s="832">
        <v>2</v>
      </c>
      <c r="O583" s="836">
        <v>1</v>
      </c>
      <c r="P583" s="835">
        <v>360.5</v>
      </c>
      <c r="Q583" s="837">
        <v>1</v>
      </c>
      <c r="R583" s="832">
        <v>2</v>
      </c>
      <c r="S583" s="837">
        <v>1</v>
      </c>
      <c r="T583" s="836">
        <v>1</v>
      </c>
      <c r="U583" s="838">
        <v>1</v>
      </c>
    </row>
    <row r="584" spans="1:21" ht="14.4" customHeight="1" x14ac:dyDescent="0.3">
      <c r="A584" s="831">
        <v>12</v>
      </c>
      <c r="B584" s="832" t="s">
        <v>1362</v>
      </c>
      <c r="C584" s="832" t="s">
        <v>1368</v>
      </c>
      <c r="D584" s="833" t="s">
        <v>2953</v>
      </c>
      <c r="E584" s="834" t="s">
        <v>1382</v>
      </c>
      <c r="F584" s="832" t="s">
        <v>1365</v>
      </c>
      <c r="G584" s="832" t="s">
        <v>1978</v>
      </c>
      <c r="H584" s="832" t="s">
        <v>578</v>
      </c>
      <c r="I584" s="832" t="s">
        <v>2014</v>
      </c>
      <c r="J584" s="832" t="s">
        <v>2015</v>
      </c>
      <c r="K584" s="832" t="s">
        <v>2016</v>
      </c>
      <c r="L584" s="835">
        <v>196.43</v>
      </c>
      <c r="M584" s="835">
        <v>196.43</v>
      </c>
      <c r="N584" s="832">
        <v>1</v>
      </c>
      <c r="O584" s="836">
        <v>1</v>
      </c>
      <c r="P584" s="835"/>
      <c r="Q584" s="837">
        <v>0</v>
      </c>
      <c r="R584" s="832"/>
      <c r="S584" s="837">
        <v>0</v>
      </c>
      <c r="T584" s="836"/>
      <c r="U584" s="838">
        <v>0</v>
      </c>
    </row>
    <row r="585" spans="1:21" ht="14.4" customHeight="1" x14ac:dyDescent="0.3">
      <c r="A585" s="831">
        <v>12</v>
      </c>
      <c r="B585" s="832" t="s">
        <v>1362</v>
      </c>
      <c r="C585" s="832" t="s">
        <v>1368</v>
      </c>
      <c r="D585" s="833" t="s">
        <v>2953</v>
      </c>
      <c r="E585" s="834" t="s">
        <v>1382</v>
      </c>
      <c r="F585" s="832" t="s">
        <v>1365</v>
      </c>
      <c r="G585" s="832" t="s">
        <v>1978</v>
      </c>
      <c r="H585" s="832" t="s">
        <v>578</v>
      </c>
      <c r="I585" s="832" t="s">
        <v>2032</v>
      </c>
      <c r="J585" s="832" t="s">
        <v>2033</v>
      </c>
      <c r="K585" s="832" t="s">
        <v>2010</v>
      </c>
      <c r="L585" s="835">
        <v>1000</v>
      </c>
      <c r="M585" s="835">
        <v>1000</v>
      </c>
      <c r="N585" s="832">
        <v>1</v>
      </c>
      <c r="O585" s="836">
        <v>1</v>
      </c>
      <c r="P585" s="835"/>
      <c r="Q585" s="837">
        <v>0</v>
      </c>
      <c r="R585" s="832"/>
      <c r="S585" s="837">
        <v>0</v>
      </c>
      <c r="T585" s="836"/>
      <c r="U585" s="838">
        <v>0</v>
      </c>
    </row>
    <row r="586" spans="1:21" ht="14.4" customHeight="1" x14ac:dyDescent="0.3">
      <c r="A586" s="831">
        <v>12</v>
      </c>
      <c r="B586" s="832" t="s">
        <v>1362</v>
      </c>
      <c r="C586" s="832" t="s">
        <v>1368</v>
      </c>
      <c r="D586" s="833" t="s">
        <v>2953</v>
      </c>
      <c r="E586" s="834" t="s">
        <v>1382</v>
      </c>
      <c r="F586" s="832" t="s">
        <v>1365</v>
      </c>
      <c r="G586" s="832" t="s">
        <v>1978</v>
      </c>
      <c r="H586" s="832" t="s">
        <v>578</v>
      </c>
      <c r="I586" s="832" t="s">
        <v>2050</v>
      </c>
      <c r="J586" s="832" t="s">
        <v>2051</v>
      </c>
      <c r="K586" s="832" t="s">
        <v>2031</v>
      </c>
      <c r="L586" s="835">
        <v>300</v>
      </c>
      <c r="M586" s="835">
        <v>600</v>
      </c>
      <c r="N586" s="832">
        <v>2</v>
      </c>
      <c r="O586" s="836">
        <v>1</v>
      </c>
      <c r="P586" s="835"/>
      <c r="Q586" s="837">
        <v>0</v>
      </c>
      <c r="R586" s="832"/>
      <c r="S586" s="837">
        <v>0</v>
      </c>
      <c r="T586" s="836"/>
      <c r="U586" s="838">
        <v>0</v>
      </c>
    </row>
    <row r="587" spans="1:21" ht="14.4" customHeight="1" x14ac:dyDescent="0.3">
      <c r="A587" s="831">
        <v>12</v>
      </c>
      <c r="B587" s="832" t="s">
        <v>1362</v>
      </c>
      <c r="C587" s="832" t="s">
        <v>1368</v>
      </c>
      <c r="D587" s="833" t="s">
        <v>2953</v>
      </c>
      <c r="E587" s="834" t="s">
        <v>1382</v>
      </c>
      <c r="F587" s="832" t="s">
        <v>1365</v>
      </c>
      <c r="G587" s="832" t="s">
        <v>1978</v>
      </c>
      <c r="H587" s="832" t="s">
        <v>578</v>
      </c>
      <c r="I587" s="832" t="s">
        <v>2076</v>
      </c>
      <c r="J587" s="832" t="s">
        <v>2077</v>
      </c>
      <c r="K587" s="832" t="s">
        <v>2078</v>
      </c>
      <c r="L587" s="835">
        <v>198.08</v>
      </c>
      <c r="M587" s="835">
        <v>198.08</v>
      </c>
      <c r="N587" s="832">
        <v>1</v>
      </c>
      <c r="O587" s="836">
        <v>1</v>
      </c>
      <c r="P587" s="835">
        <v>198.08</v>
      </c>
      <c r="Q587" s="837">
        <v>1</v>
      </c>
      <c r="R587" s="832">
        <v>1</v>
      </c>
      <c r="S587" s="837">
        <v>1</v>
      </c>
      <c r="T587" s="836">
        <v>1</v>
      </c>
      <c r="U587" s="838">
        <v>1</v>
      </c>
    </row>
    <row r="588" spans="1:21" ht="14.4" customHeight="1" x14ac:dyDescent="0.3">
      <c r="A588" s="831">
        <v>12</v>
      </c>
      <c r="B588" s="832" t="s">
        <v>1362</v>
      </c>
      <c r="C588" s="832" t="s">
        <v>1368</v>
      </c>
      <c r="D588" s="833" t="s">
        <v>2953</v>
      </c>
      <c r="E588" s="834" t="s">
        <v>1382</v>
      </c>
      <c r="F588" s="832" t="s">
        <v>1365</v>
      </c>
      <c r="G588" s="832" t="s">
        <v>1978</v>
      </c>
      <c r="H588" s="832" t="s">
        <v>578</v>
      </c>
      <c r="I588" s="832" t="s">
        <v>2088</v>
      </c>
      <c r="J588" s="832" t="s">
        <v>2089</v>
      </c>
      <c r="K588" s="832" t="s">
        <v>1995</v>
      </c>
      <c r="L588" s="835">
        <v>556.46</v>
      </c>
      <c r="M588" s="835">
        <v>556.46</v>
      </c>
      <c r="N588" s="832">
        <v>1</v>
      </c>
      <c r="O588" s="836">
        <v>1</v>
      </c>
      <c r="P588" s="835">
        <v>556.46</v>
      </c>
      <c r="Q588" s="837">
        <v>1</v>
      </c>
      <c r="R588" s="832">
        <v>1</v>
      </c>
      <c r="S588" s="837">
        <v>1</v>
      </c>
      <c r="T588" s="836">
        <v>1</v>
      </c>
      <c r="U588" s="838">
        <v>1</v>
      </c>
    </row>
    <row r="589" spans="1:21" ht="14.4" customHeight="1" x14ac:dyDescent="0.3">
      <c r="A589" s="831">
        <v>12</v>
      </c>
      <c r="B589" s="832" t="s">
        <v>1362</v>
      </c>
      <c r="C589" s="832" t="s">
        <v>1368</v>
      </c>
      <c r="D589" s="833" t="s">
        <v>2953</v>
      </c>
      <c r="E589" s="834" t="s">
        <v>1382</v>
      </c>
      <c r="F589" s="832" t="s">
        <v>1365</v>
      </c>
      <c r="G589" s="832" t="s">
        <v>1978</v>
      </c>
      <c r="H589" s="832" t="s">
        <v>578</v>
      </c>
      <c r="I589" s="832" t="s">
        <v>2099</v>
      </c>
      <c r="J589" s="832" t="s">
        <v>2100</v>
      </c>
      <c r="K589" s="832" t="s">
        <v>2101</v>
      </c>
      <c r="L589" s="835">
        <v>1124.9000000000001</v>
      </c>
      <c r="M589" s="835">
        <v>4499.6000000000004</v>
      </c>
      <c r="N589" s="832">
        <v>4</v>
      </c>
      <c r="O589" s="836">
        <v>1</v>
      </c>
      <c r="P589" s="835">
        <v>4499.6000000000004</v>
      </c>
      <c r="Q589" s="837">
        <v>1</v>
      </c>
      <c r="R589" s="832">
        <v>4</v>
      </c>
      <c r="S589" s="837">
        <v>1</v>
      </c>
      <c r="T589" s="836">
        <v>1</v>
      </c>
      <c r="U589" s="838">
        <v>1</v>
      </c>
    </row>
    <row r="590" spans="1:21" ht="14.4" customHeight="1" x14ac:dyDescent="0.3">
      <c r="A590" s="831">
        <v>12</v>
      </c>
      <c r="B590" s="832" t="s">
        <v>1362</v>
      </c>
      <c r="C590" s="832" t="s">
        <v>1368</v>
      </c>
      <c r="D590" s="833" t="s">
        <v>2953</v>
      </c>
      <c r="E590" s="834" t="s">
        <v>1382</v>
      </c>
      <c r="F590" s="832" t="s">
        <v>1365</v>
      </c>
      <c r="G590" s="832" t="s">
        <v>1978</v>
      </c>
      <c r="H590" s="832" t="s">
        <v>578</v>
      </c>
      <c r="I590" s="832" t="s">
        <v>2116</v>
      </c>
      <c r="J590" s="832" t="s">
        <v>2117</v>
      </c>
      <c r="K590" s="832" t="s">
        <v>2118</v>
      </c>
      <c r="L590" s="835">
        <v>3081.5</v>
      </c>
      <c r="M590" s="835">
        <v>6163</v>
      </c>
      <c r="N590" s="832">
        <v>2</v>
      </c>
      <c r="O590" s="836">
        <v>1</v>
      </c>
      <c r="P590" s="835">
        <v>6163</v>
      </c>
      <c r="Q590" s="837">
        <v>1</v>
      </c>
      <c r="R590" s="832">
        <v>2</v>
      </c>
      <c r="S590" s="837">
        <v>1</v>
      </c>
      <c r="T590" s="836">
        <v>1</v>
      </c>
      <c r="U590" s="838">
        <v>1</v>
      </c>
    </row>
    <row r="591" spans="1:21" ht="14.4" customHeight="1" x14ac:dyDescent="0.3">
      <c r="A591" s="831">
        <v>12</v>
      </c>
      <c r="B591" s="832" t="s">
        <v>1362</v>
      </c>
      <c r="C591" s="832" t="s">
        <v>1368</v>
      </c>
      <c r="D591" s="833" t="s">
        <v>2953</v>
      </c>
      <c r="E591" s="834" t="s">
        <v>1382</v>
      </c>
      <c r="F591" s="832" t="s">
        <v>1365</v>
      </c>
      <c r="G591" s="832" t="s">
        <v>1978</v>
      </c>
      <c r="H591" s="832" t="s">
        <v>578</v>
      </c>
      <c r="I591" s="832" t="s">
        <v>2119</v>
      </c>
      <c r="J591" s="832" t="s">
        <v>2120</v>
      </c>
      <c r="K591" s="832" t="s">
        <v>2121</v>
      </c>
      <c r="L591" s="835">
        <v>1027.5</v>
      </c>
      <c r="M591" s="835">
        <v>6165</v>
      </c>
      <c r="N591" s="832">
        <v>6</v>
      </c>
      <c r="O591" s="836">
        <v>1</v>
      </c>
      <c r="P591" s="835"/>
      <c r="Q591" s="837">
        <v>0</v>
      </c>
      <c r="R591" s="832"/>
      <c r="S591" s="837">
        <v>0</v>
      </c>
      <c r="T591" s="836"/>
      <c r="U591" s="838">
        <v>0</v>
      </c>
    </row>
    <row r="592" spans="1:21" ht="14.4" customHeight="1" x14ac:dyDescent="0.3">
      <c r="A592" s="831">
        <v>12</v>
      </c>
      <c r="B592" s="832" t="s">
        <v>1362</v>
      </c>
      <c r="C592" s="832" t="s">
        <v>1368</v>
      </c>
      <c r="D592" s="833" t="s">
        <v>2953</v>
      </c>
      <c r="E592" s="834" t="s">
        <v>1382</v>
      </c>
      <c r="F592" s="832" t="s">
        <v>1365</v>
      </c>
      <c r="G592" s="832" t="s">
        <v>1978</v>
      </c>
      <c r="H592" s="832" t="s">
        <v>578</v>
      </c>
      <c r="I592" s="832" t="s">
        <v>2142</v>
      </c>
      <c r="J592" s="832" t="s">
        <v>2143</v>
      </c>
      <c r="K592" s="832" t="s">
        <v>2144</v>
      </c>
      <c r="L592" s="835">
        <v>128</v>
      </c>
      <c r="M592" s="835">
        <v>256</v>
      </c>
      <c r="N592" s="832">
        <v>2</v>
      </c>
      <c r="O592" s="836">
        <v>1</v>
      </c>
      <c r="P592" s="835"/>
      <c r="Q592" s="837">
        <v>0</v>
      </c>
      <c r="R592" s="832"/>
      <c r="S592" s="837">
        <v>0</v>
      </c>
      <c r="T592" s="836"/>
      <c r="U592" s="838">
        <v>0</v>
      </c>
    </row>
    <row r="593" spans="1:21" ht="14.4" customHeight="1" x14ac:dyDescent="0.3">
      <c r="A593" s="831">
        <v>12</v>
      </c>
      <c r="B593" s="832" t="s">
        <v>1362</v>
      </c>
      <c r="C593" s="832" t="s">
        <v>1368</v>
      </c>
      <c r="D593" s="833" t="s">
        <v>2953</v>
      </c>
      <c r="E593" s="834" t="s">
        <v>1382</v>
      </c>
      <c r="F593" s="832" t="s">
        <v>1365</v>
      </c>
      <c r="G593" s="832" t="s">
        <v>1978</v>
      </c>
      <c r="H593" s="832" t="s">
        <v>578</v>
      </c>
      <c r="I593" s="832" t="s">
        <v>2145</v>
      </c>
      <c r="J593" s="832" t="s">
        <v>2146</v>
      </c>
      <c r="K593" s="832" t="s">
        <v>2147</v>
      </c>
      <c r="L593" s="835">
        <v>175</v>
      </c>
      <c r="M593" s="835">
        <v>525</v>
      </c>
      <c r="N593" s="832">
        <v>3</v>
      </c>
      <c r="O593" s="836">
        <v>1</v>
      </c>
      <c r="P593" s="835"/>
      <c r="Q593" s="837">
        <v>0</v>
      </c>
      <c r="R593" s="832"/>
      <c r="S593" s="837">
        <v>0</v>
      </c>
      <c r="T593" s="836"/>
      <c r="U593" s="838">
        <v>0</v>
      </c>
    </row>
    <row r="594" spans="1:21" ht="14.4" customHeight="1" x14ac:dyDescent="0.3">
      <c r="A594" s="831">
        <v>12</v>
      </c>
      <c r="B594" s="832" t="s">
        <v>1362</v>
      </c>
      <c r="C594" s="832" t="s">
        <v>1368</v>
      </c>
      <c r="D594" s="833" t="s">
        <v>2953</v>
      </c>
      <c r="E594" s="834" t="s">
        <v>1382</v>
      </c>
      <c r="F594" s="832" t="s">
        <v>1365</v>
      </c>
      <c r="G594" s="832" t="s">
        <v>1978</v>
      </c>
      <c r="H594" s="832" t="s">
        <v>578</v>
      </c>
      <c r="I594" s="832" t="s">
        <v>2148</v>
      </c>
      <c r="J594" s="832" t="s">
        <v>2149</v>
      </c>
      <c r="K594" s="832" t="s">
        <v>1716</v>
      </c>
      <c r="L594" s="835">
        <v>220.68</v>
      </c>
      <c r="M594" s="835">
        <v>441.36</v>
      </c>
      <c r="N594" s="832">
        <v>2</v>
      </c>
      <c r="O594" s="836">
        <v>1</v>
      </c>
      <c r="P594" s="835">
        <v>441.36</v>
      </c>
      <c r="Q594" s="837">
        <v>1</v>
      </c>
      <c r="R594" s="832">
        <v>2</v>
      </c>
      <c r="S594" s="837">
        <v>1</v>
      </c>
      <c r="T594" s="836">
        <v>1</v>
      </c>
      <c r="U594" s="838">
        <v>1</v>
      </c>
    </row>
    <row r="595" spans="1:21" ht="14.4" customHeight="1" x14ac:dyDescent="0.3">
      <c r="A595" s="831">
        <v>12</v>
      </c>
      <c r="B595" s="832" t="s">
        <v>1362</v>
      </c>
      <c r="C595" s="832" t="s">
        <v>1368</v>
      </c>
      <c r="D595" s="833" t="s">
        <v>2953</v>
      </c>
      <c r="E595" s="834" t="s">
        <v>1382</v>
      </c>
      <c r="F595" s="832" t="s">
        <v>1365</v>
      </c>
      <c r="G595" s="832" t="s">
        <v>1978</v>
      </c>
      <c r="H595" s="832" t="s">
        <v>578</v>
      </c>
      <c r="I595" s="832" t="s">
        <v>2339</v>
      </c>
      <c r="J595" s="832" t="s">
        <v>2340</v>
      </c>
      <c r="K595" s="832" t="s">
        <v>2341</v>
      </c>
      <c r="L595" s="835">
        <v>519.9</v>
      </c>
      <c r="M595" s="835">
        <v>519.9</v>
      </c>
      <c r="N595" s="832">
        <v>1</v>
      </c>
      <c r="O595" s="836">
        <v>1</v>
      </c>
      <c r="P595" s="835"/>
      <c r="Q595" s="837">
        <v>0</v>
      </c>
      <c r="R595" s="832"/>
      <c r="S595" s="837">
        <v>0</v>
      </c>
      <c r="T595" s="836"/>
      <c r="U595" s="838">
        <v>0</v>
      </c>
    </row>
    <row r="596" spans="1:21" ht="14.4" customHeight="1" x14ac:dyDescent="0.3">
      <c r="A596" s="831">
        <v>12</v>
      </c>
      <c r="B596" s="832" t="s">
        <v>1362</v>
      </c>
      <c r="C596" s="832" t="s">
        <v>1368</v>
      </c>
      <c r="D596" s="833" t="s">
        <v>2953</v>
      </c>
      <c r="E596" s="834" t="s">
        <v>1382</v>
      </c>
      <c r="F596" s="832" t="s">
        <v>1365</v>
      </c>
      <c r="G596" s="832" t="s">
        <v>1978</v>
      </c>
      <c r="H596" s="832" t="s">
        <v>578</v>
      </c>
      <c r="I596" s="832" t="s">
        <v>2180</v>
      </c>
      <c r="J596" s="832" t="s">
        <v>2181</v>
      </c>
      <c r="K596" s="832" t="s">
        <v>2182</v>
      </c>
      <c r="L596" s="835">
        <v>1487.79</v>
      </c>
      <c r="M596" s="835">
        <v>8926.74</v>
      </c>
      <c r="N596" s="832">
        <v>6</v>
      </c>
      <c r="O596" s="836">
        <v>1</v>
      </c>
      <c r="P596" s="835">
        <v>8926.74</v>
      </c>
      <c r="Q596" s="837">
        <v>1</v>
      </c>
      <c r="R596" s="832">
        <v>6</v>
      </c>
      <c r="S596" s="837">
        <v>1</v>
      </c>
      <c r="T596" s="836">
        <v>1</v>
      </c>
      <c r="U596" s="838">
        <v>1</v>
      </c>
    </row>
    <row r="597" spans="1:21" ht="14.4" customHeight="1" x14ac:dyDescent="0.3">
      <c r="A597" s="831">
        <v>12</v>
      </c>
      <c r="B597" s="832" t="s">
        <v>1362</v>
      </c>
      <c r="C597" s="832" t="s">
        <v>1368</v>
      </c>
      <c r="D597" s="833" t="s">
        <v>2953</v>
      </c>
      <c r="E597" s="834" t="s">
        <v>1382</v>
      </c>
      <c r="F597" s="832" t="s">
        <v>1365</v>
      </c>
      <c r="G597" s="832" t="s">
        <v>1978</v>
      </c>
      <c r="H597" s="832" t="s">
        <v>578</v>
      </c>
      <c r="I597" s="832" t="s">
        <v>2342</v>
      </c>
      <c r="J597" s="832" t="s">
        <v>2196</v>
      </c>
      <c r="K597" s="832" t="s">
        <v>2343</v>
      </c>
      <c r="L597" s="835">
        <v>871.5</v>
      </c>
      <c r="M597" s="835">
        <v>5229</v>
      </c>
      <c r="N597" s="832">
        <v>6</v>
      </c>
      <c r="O597" s="836">
        <v>1</v>
      </c>
      <c r="P597" s="835"/>
      <c r="Q597" s="837">
        <v>0</v>
      </c>
      <c r="R597" s="832"/>
      <c r="S597" s="837">
        <v>0</v>
      </c>
      <c r="T597" s="836"/>
      <c r="U597" s="838">
        <v>0</v>
      </c>
    </row>
    <row r="598" spans="1:21" ht="14.4" customHeight="1" x14ac:dyDescent="0.3">
      <c r="A598" s="831">
        <v>12</v>
      </c>
      <c r="B598" s="832" t="s">
        <v>1362</v>
      </c>
      <c r="C598" s="832" t="s">
        <v>1368</v>
      </c>
      <c r="D598" s="833" t="s">
        <v>2953</v>
      </c>
      <c r="E598" s="834" t="s">
        <v>1382</v>
      </c>
      <c r="F598" s="832" t="s">
        <v>1365</v>
      </c>
      <c r="G598" s="832" t="s">
        <v>1978</v>
      </c>
      <c r="H598" s="832" t="s">
        <v>578</v>
      </c>
      <c r="I598" s="832" t="s">
        <v>2198</v>
      </c>
      <c r="J598" s="832" t="s">
        <v>2199</v>
      </c>
      <c r="K598" s="832" t="s">
        <v>2200</v>
      </c>
      <c r="L598" s="835">
        <v>274.32</v>
      </c>
      <c r="M598" s="835">
        <v>548.64</v>
      </c>
      <c r="N598" s="832">
        <v>2</v>
      </c>
      <c r="O598" s="836">
        <v>1</v>
      </c>
      <c r="P598" s="835"/>
      <c r="Q598" s="837">
        <v>0</v>
      </c>
      <c r="R598" s="832"/>
      <c r="S598" s="837">
        <v>0</v>
      </c>
      <c r="T598" s="836"/>
      <c r="U598" s="838">
        <v>0</v>
      </c>
    </row>
    <row r="599" spans="1:21" ht="14.4" customHeight="1" x14ac:dyDescent="0.3">
      <c r="A599" s="831">
        <v>12</v>
      </c>
      <c r="B599" s="832" t="s">
        <v>1362</v>
      </c>
      <c r="C599" s="832" t="s">
        <v>1368</v>
      </c>
      <c r="D599" s="833" t="s">
        <v>2953</v>
      </c>
      <c r="E599" s="834" t="s">
        <v>1382</v>
      </c>
      <c r="F599" s="832" t="s">
        <v>1365</v>
      </c>
      <c r="G599" s="832" t="s">
        <v>1525</v>
      </c>
      <c r="H599" s="832" t="s">
        <v>578</v>
      </c>
      <c r="I599" s="832" t="s">
        <v>2226</v>
      </c>
      <c r="J599" s="832" t="s">
        <v>2227</v>
      </c>
      <c r="K599" s="832" t="s">
        <v>2228</v>
      </c>
      <c r="L599" s="835">
        <v>99</v>
      </c>
      <c r="M599" s="835">
        <v>792</v>
      </c>
      <c r="N599" s="832">
        <v>8</v>
      </c>
      <c r="O599" s="836">
        <v>2</v>
      </c>
      <c r="P599" s="835">
        <v>792</v>
      </c>
      <c r="Q599" s="837">
        <v>1</v>
      </c>
      <c r="R599" s="832">
        <v>8</v>
      </c>
      <c r="S599" s="837">
        <v>1</v>
      </c>
      <c r="T599" s="836">
        <v>2</v>
      </c>
      <c r="U599" s="838">
        <v>1</v>
      </c>
    </row>
    <row r="600" spans="1:21" ht="14.4" customHeight="1" x14ac:dyDescent="0.3">
      <c r="A600" s="831">
        <v>12</v>
      </c>
      <c r="B600" s="832" t="s">
        <v>1362</v>
      </c>
      <c r="C600" s="832" t="s">
        <v>1368</v>
      </c>
      <c r="D600" s="833" t="s">
        <v>2953</v>
      </c>
      <c r="E600" s="834" t="s">
        <v>1382</v>
      </c>
      <c r="F600" s="832" t="s">
        <v>1365</v>
      </c>
      <c r="G600" s="832" t="s">
        <v>1525</v>
      </c>
      <c r="H600" s="832" t="s">
        <v>578</v>
      </c>
      <c r="I600" s="832" t="s">
        <v>2229</v>
      </c>
      <c r="J600" s="832" t="s">
        <v>2230</v>
      </c>
      <c r="K600" s="832" t="s">
        <v>2231</v>
      </c>
      <c r="L600" s="835">
        <v>50</v>
      </c>
      <c r="M600" s="835">
        <v>200</v>
      </c>
      <c r="N600" s="832">
        <v>4</v>
      </c>
      <c r="O600" s="836">
        <v>2</v>
      </c>
      <c r="P600" s="835">
        <v>200</v>
      </c>
      <c r="Q600" s="837">
        <v>1</v>
      </c>
      <c r="R600" s="832">
        <v>4</v>
      </c>
      <c r="S600" s="837">
        <v>1</v>
      </c>
      <c r="T600" s="836">
        <v>2</v>
      </c>
      <c r="U600" s="838">
        <v>1</v>
      </c>
    </row>
    <row r="601" spans="1:21" ht="14.4" customHeight="1" x14ac:dyDescent="0.3">
      <c r="A601" s="831">
        <v>12</v>
      </c>
      <c r="B601" s="832" t="s">
        <v>1362</v>
      </c>
      <c r="C601" s="832" t="s">
        <v>1368</v>
      </c>
      <c r="D601" s="833" t="s">
        <v>2953</v>
      </c>
      <c r="E601" s="834" t="s">
        <v>1382</v>
      </c>
      <c r="F601" s="832" t="s">
        <v>1365</v>
      </c>
      <c r="G601" s="832" t="s">
        <v>1416</v>
      </c>
      <c r="H601" s="832" t="s">
        <v>578</v>
      </c>
      <c r="I601" s="832" t="s">
        <v>1705</v>
      </c>
      <c r="J601" s="832" t="s">
        <v>1706</v>
      </c>
      <c r="K601" s="832" t="s">
        <v>1707</v>
      </c>
      <c r="L601" s="835">
        <v>162.71</v>
      </c>
      <c r="M601" s="835">
        <v>1301.68</v>
      </c>
      <c r="N601" s="832">
        <v>8</v>
      </c>
      <c r="O601" s="836">
        <v>1</v>
      </c>
      <c r="P601" s="835">
        <v>1301.68</v>
      </c>
      <c r="Q601" s="837">
        <v>1</v>
      </c>
      <c r="R601" s="832">
        <v>8</v>
      </c>
      <c r="S601" s="837">
        <v>1</v>
      </c>
      <c r="T601" s="836">
        <v>1</v>
      </c>
      <c r="U601" s="838">
        <v>1</v>
      </c>
    </row>
    <row r="602" spans="1:21" ht="14.4" customHeight="1" x14ac:dyDescent="0.3">
      <c r="A602" s="831">
        <v>12</v>
      </c>
      <c r="B602" s="832" t="s">
        <v>1362</v>
      </c>
      <c r="C602" s="832" t="s">
        <v>1368</v>
      </c>
      <c r="D602" s="833" t="s">
        <v>2953</v>
      </c>
      <c r="E602" s="834" t="s">
        <v>1382</v>
      </c>
      <c r="F602" s="832" t="s">
        <v>1365</v>
      </c>
      <c r="G602" s="832" t="s">
        <v>1416</v>
      </c>
      <c r="H602" s="832" t="s">
        <v>578</v>
      </c>
      <c r="I602" s="832" t="s">
        <v>2232</v>
      </c>
      <c r="J602" s="832" t="s">
        <v>2233</v>
      </c>
      <c r="K602" s="832" t="s">
        <v>2234</v>
      </c>
      <c r="L602" s="835">
        <v>420</v>
      </c>
      <c r="M602" s="835">
        <v>1680</v>
      </c>
      <c r="N602" s="832">
        <v>4</v>
      </c>
      <c r="O602" s="836">
        <v>2</v>
      </c>
      <c r="P602" s="835">
        <v>1680</v>
      </c>
      <c r="Q602" s="837">
        <v>1</v>
      </c>
      <c r="R602" s="832">
        <v>4</v>
      </c>
      <c r="S602" s="837">
        <v>1</v>
      </c>
      <c r="T602" s="836">
        <v>2</v>
      </c>
      <c r="U602" s="838">
        <v>1</v>
      </c>
    </row>
    <row r="603" spans="1:21" ht="14.4" customHeight="1" x14ac:dyDescent="0.3">
      <c r="A603" s="831">
        <v>12</v>
      </c>
      <c r="B603" s="832" t="s">
        <v>1362</v>
      </c>
      <c r="C603" s="832" t="s">
        <v>1368</v>
      </c>
      <c r="D603" s="833" t="s">
        <v>2953</v>
      </c>
      <c r="E603" s="834" t="s">
        <v>1382</v>
      </c>
      <c r="F603" s="832" t="s">
        <v>1365</v>
      </c>
      <c r="G603" s="832" t="s">
        <v>1416</v>
      </c>
      <c r="H603" s="832" t="s">
        <v>578</v>
      </c>
      <c r="I603" s="832" t="s">
        <v>1714</v>
      </c>
      <c r="J603" s="832" t="s">
        <v>1715</v>
      </c>
      <c r="K603" s="832" t="s">
        <v>1716</v>
      </c>
      <c r="L603" s="835">
        <v>87</v>
      </c>
      <c r="M603" s="835">
        <v>87</v>
      </c>
      <c r="N603" s="832">
        <v>1</v>
      </c>
      <c r="O603" s="836">
        <v>1</v>
      </c>
      <c r="P603" s="835"/>
      <c r="Q603" s="837">
        <v>0</v>
      </c>
      <c r="R603" s="832"/>
      <c r="S603" s="837">
        <v>0</v>
      </c>
      <c r="T603" s="836"/>
      <c r="U603" s="838">
        <v>0</v>
      </c>
    </row>
    <row r="604" spans="1:21" ht="14.4" customHeight="1" x14ac:dyDescent="0.3">
      <c r="A604" s="831">
        <v>12</v>
      </c>
      <c r="B604" s="832" t="s">
        <v>1362</v>
      </c>
      <c r="C604" s="832" t="s">
        <v>1368</v>
      </c>
      <c r="D604" s="833" t="s">
        <v>2953</v>
      </c>
      <c r="E604" s="834" t="s">
        <v>1382</v>
      </c>
      <c r="F604" s="832" t="s">
        <v>1365</v>
      </c>
      <c r="G604" s="832" t="s">
        <v>1416</v>
      </c>
      <c r="H604" s="832" t="s">
        <v>578</v>
      </c>
      <c r="I604" s="832" t="s">
        <v>1426</v>
      </c>
      <c r="J604" s="832" t="s">
        <v>1427</v>
      </c>
      <c r="K604" s="832" t="s">
        <v>1428</v>
      </c>
      <c r="L604" s="835">
        <v>190</v>
      </c>
      <c r="M604" s="835">
        <v>1900</v>
      </c>
      <c r="N604" s="832">
        <v>10</v>
      </c>
      <c r="O604" s="836">
        <v>4</v>
      </c>
      <c r="P604" s="835">
        <v>1140</v>
      </c>
      <c r="Q604" s="837">
        <v>0.6</v>
      </c>
      <c r="R604" s="832">
        <v>6</v>
      </c>
      <c r="S604" s="837">
        <v>0.6</v>
      </c>
      <c r="T604" s="836">
        <v>3</v>
      </c>
      <c r="U604" s="838">
        <v>0.75</v>
      </c>
    </row>
    <row r="605" spans="1:21" ht="14.4" customHeight="1" x14ac:dyDescent="0.3">
      <c r="A605" s="831">
        <v>12</v>
      </c>
      <c r="B605" s="832" t="s">
        <v>1362</v>
      </c>
      <c r="C605" s="832" t="s">
        <v>1368</v>
      </c>
      <c r="D605" s="833" t="s">
        <v>2953</v>
      </c>
      <c r="E605" s="834" t="s">
        <v>1382</v>
      </c>
      <c r="F605" s="832" t="s">
        <v>1365</v>
      </c>
      <c r="G605" s="832" t="s">
        <v>1416</v>
      </c>
      <c r="H605" s="832" t="s">
        <v>578</v>
      </c>
      <c r="I605" s="832" t="s">
        <v>1741</v>
      </c>
      <c r="J605" s="832" t="s">
        <v>1742</v>
      </c>
      <c r="K605" s="832" t="s">
        <v>1743</v>
      </c>
      <c r="L605" s="835">
        <v>651.20000000000005</v>
      </c>
      <c r="M605" s="835">
        <v>1302.4000000000001</v>
      </c>
      <c r="N605" s="832">
        <v>2</v>
      </c>
      <c r="O605" s="836">
        <v>1</v>
      </c>
      <c r="P605" s="835">
        <v>1302.4000000000001</v>
      </c>
      <c r="Q605" s="837">
        <v>1</v>
      </c>
      <c r="R605" s="832">
        <v>2</v>
      </c>
      <c r="S605" s="837">
        <v>1</v>
      </c>
      <c r="T605" s="836">
        <v>1</v>
      </c>
      <c r="U605" s="838">
        <v>1</v>
      </c>
    </row>
    <row r="606" spans="1:21" ht="14.4" customHeight="1" x14ac:dyDescent="0.3">
      <c r="A606" s="831">
        <v>12</v>
      </c>
      <c r="B606" s="832" t="s">
        <v>1362</v>
      </c>
      <c r="C606" s="832" t="s">
        <v>1368</v>
      </c>
      <c r="D606" s="833" t="s">
        <v>2953</v>
      </c>
      <c r="E606" s="834" t="s">
        <v>1383</v>
      </c>
      <c r="F606" s="832" t="s">
        <v>1363</v>
      </c>
      <c r="G606" s="832" t="s">
        <v>1652</v>
      </c>
      <c r="H606" s="832" t="s">
        <v>578</v>
      </c>
      <c r="I606" s="832" t="s">
        <v>1653</v>
      </c>
      <c r="J606" s="832" t="s">
        <v>1654</v>
      </c>
      <c r="K606" s="832" t="s">
        <v>1655</v>
      </c>
      <c r="L606" s="835">
        <v>0</v>
      </c>
      <c r="M606" s="835">
        <v>0</v>
      </c>
      <c r="N606" s="832">
        <v>3</v>
      </c>
      <c r="O606" s="836">
        <v>1</v>
      </c>
      <c r="P606" s="835"/>
      <c r="Q606" s="837"/>
      <c r="R606" s="832"/>
      <c r="S606" s="837">
        <v>0</v>
      </c>
      <c r="T606" s="836"/>
      <c r="U606" s="838">
        <v>0</v>
      </c>
    </row>
    <row r="607" spans="1:21" ht="14.4" customHeight="1" x14ac:dyDescent="0.3">
      <c r="A607" s="831">
        <v>12</v>
      </c>
      <c r="B607" s="832" t="s">
        <v>1362</v>
      </c>
      <c r="C607" s="832" t="s">
        <v>1368</v>
      </c>
      <c r="D607" s="833" t="s">
        <v>2953</v>
      </c>
      <c r="E607" s="834" t="s">
        <v>1383</v>
      </c>
      <c r="F607" s="832" t="s">
        <v>1363</v>
      </c>
      <c r="G607" s="832" t="s">
        <v>1470</v>
      </c>
      <c r="H607" s="832" t="s">
        <v>578</v>
      </c>
      <c r="I607" s="832" t="s">
        <v>1482</v>
      </c>
      <c r="J607" s="832" t="s">
        <v>1472</v>
      </c>
      <c r="K607" s="832" t="s">
        <v>1483</v>
      </c>
      <c r="L607" s="835">
        <v>42.54</v>
      </c>
      <c r="M607" s="835">
        <v>42.54</v>
      </c>
      <c r="N607" s="832">
        <v>1</v>
      </c>
      <c r="O607" s="836"/>
      <c r="P607" s="835">
        <v>42.54</v>
      </c>
      <c r="Q607" s="837">
        <v>1</v>
      </c>
      <c r="R607" s="832">
        <v>1</v>
      </c>
      <c r="S607" s="837">
        <v>1</v>
      </c>
      <c r="T607" s="836"/>
      <c r="U607" s="838"/>
    </row>
    <row r="608" spans="1:21" ht="14.4" customHeight="1" x14ac:dyDescent="0.3">
      <c r="A608" s="831">
        <v>12</v>
      </c>
      <c r="B608" s="832" t="s">
        <v>1362</v>
      </c>
      <c r="C608" s="832" t="s">
        <v>1368</v>
      </c>
      <c r="D608" s="833" t="s">
        <v>2953</v>
      </c>
      <c r="E608" s="834" t="s">
        <v>1383</v>
      </c>
      <c r="F608" s="832" t="s">
        <v>1365</v>
      </c>
      <c r="G608" s="832" t="s">
        <v>1416</v>
      </c>
      <c r="H608" s="832" t="s">
        <v>578</v>
      </c>
      <c r="I608" s="832" t="s">
        <v>1705</v>
      </c>
      <c r="J608" s="832" t="s">
        <v>1706</v>
      </c>
      <c r="K608" s="832" t="s">
        <v>1707</v>
      </c>
      <c r="L608" s="835">
        <v>162.71</v>
      </c>
      <c r="M608" s="835">
        <v>1301.68</v>
      </c>
      <c r="N608" s="832">
        <v>8</v>
      </c>
      <c r="O608" s="836">
        <v>2</v>
      </c>
      <c r="P608" s="835">
        <v>162.71</v>
      </c>
      <c r="Q608" s="837">
        <v>0.125</v>
      </c>
      <c r="R608" s="832">
        <v>1</v>
      </c>
      <c r="S608" s="837">
        <v>0.125</v>
      </c>
      <c r="T608" s="836">
        <v>1</v>
      </c>
      <c r="U608" s="838">
        <v>0.5</v>
      </c>
    </row>
    <row r="609" spans="1:21" ht="14.4" customHeight="1" x14ac:dyDescent="0.3">
      <c r="A609" s="831">
        <v>12</v>
      </c>
      <c r="B609" s="832" t="s">
        <v>1362</v>
      </c>
      <c r="C609" s="832" t="s">
        <v>1368</v>
      </c>
      <c r="D609" s="833" t="s">
        <v>2953</v>
      </c>
      <c r="E609" s="834" t="s">
        <v>1384</v>
      </c>
      <c r="F609" s="832" t="s">
        <v>1363</v>
      </c>
      <c r="G609" s="832" t="s">
        <v>1401</v>
      </c>
      <c r="H609" s="832" t="s">
        <v>622</v>
      </c>
      <c r="I609" s="832" t="s">
        <v>1808</v>
      </c>
      <c r="J609" s="832" t="s">
        <v>1403</v>
      </c>
      <c r="K609" s="832" t="s">
        <v>1809</v>
      </c>
      <c r="L609" s="835">
        <v>3818.86</v>
      </c>
      <c r="M609" s="835">
        <v>7637.72</v>
      </c>
      <c r="N609" s="832">
        <v>2</v>
      </c>
      <c r="O609" s="836">
        <v>2</v>
      </c>
      <c r="P609" s="835">
        <v>3818.86</v>
      </c>
      <c r="Q609" s="837">
        <v>0.5</v>
      </c>
      <c r="R609" s="832">
        <v>1</v>
      </c>
      <c r="S609" s="837">
        <v>0.5</v>
      </c>
      <c r="T609" s="836">
        <v>1</v>
      </c>
      <c r="U609" s="838">
        <v>0.5</v>
      </c>
    </row>
    <row r="610" spans="1:21" ht="14.4" customHeight="1" x14ac:dyDescent="0.3">
      <c r="A610" s="831">
        <v>12</v>
      </c>
      <c r="B610" s="832" t="s">
        <v>1362</v>
      </c>
      <c r="C610" s="832" t="s">
        <v>1368</v>
      </c>
      <c r="D610" s="833" t="s">
        <v>2953</v>
      </c>
      <c r="E610" s="834" t="s">
        <v>1384</v>
      </c>
      <c r="F610" s="832" t="s">
        <v>1363</v>
      </c>
      <c r="G610" s="832" t="s">
        <v>1437</v>
      </c>
      <c r="H610" s="832" t="s">
        <v>622</v>
      </c>
      <c r="I610" s="832" t="s">
        <v>1231</v>
      </c>
      <c r="J610" s="832" t="s">
        <v>1229</v>
      </c>
      <c r="K610" s="832" t="s">
        <v>1232</v>
      </c>
      <c r="L610" s="835">
        <v>170.52</v>
      </c>
      <c r="M610" s="835">
        <v>341.04</v>
      </c>
      <c r="N610" s="832">
        <v>2</v>
      </c>
      <c r="O610" s="836">
        <v>0.5</v>
      </c>
      <c r="P610" s="835">
        <v>341.04</v>
      </c>
      <c r="Q610" s="837">
        <v>1</v>
      </c>
      <c r="R610" s="832">
        <v>2</v>
      </c>
      <c r="S610" s="837">
        <v>1</v>
      </c>
      <c r="T610" s="836">
        <v>0.5</v>
      </c>
      <c r="U610" s="838">
        <v>1</v>
      </c>
    </row>
    <row r="611" spans="1:21" ht="14.4" customHeight="1" x14ac:dyDescent="0.3">
      <c r="A611" s="831">
        <v>12</v>
      </c>
      <c r="B611" s="832" t="s">
        <v>1362</v>
      </c>
      <c r="C611" s="832" t="s">
        <v>1368</v>
      </c>
      <c r="D611" s="833" t="s">
        <v>2953</v>
      </c>
      <c r="E611" s="834" t="s">
        <v>1384</v>
      </c>
      <c r="F611" s="832" t="s">
        <v>1363</v>
      </c>
      <c r="G611" s="832" t="s">
        <v>1529</v>
      </c>
      <c r="H611" s="832" t="s">
        <v>578</v>
      </c>
      <c r="I611" s="832" t="s">
        <v>1530</v>
      </c>
      <c r="J611" s="832" t="s">
        <v>1531</v>
      </c>
      <c r="K611" s="832" t="s">
        <v>1232</v>
      </c>
      <c r="L611" s="835">
        <v>78.33</v>
      </c>
      <c r="M611" s="835">
        <v>1488.27</v>
      </c>
      <c r="N611" s="832">
        <v>19</v>
      </c>
      <c r="O611" s="836">
        <v>4</v>
      </c>
      <c r="P611" s="835">
        <v>1096.6199999999999</v>
      </c>
      <c r="Q611" s="837">
        <v>0.73684210526315785</v>
      </c>
      <c r="R611" s="832">
        <v>14</v>
      </c>
      <c r="S611" s="837">
        <v>0.73684210526315785</v>
      </c>
      <c r="T611" s="836">
        <v>3</v>
      </c>
      <c r="U611" s="838">
        <v>0.75</v>
      </c>
    </row>
    <row r="612" spans="1:21" ht="14.4" customHeight="1" x14ac:dyDescent="0.3">
      <c r="A612" s="831">
        <v>12</v>
      </c>
      <c r="B612" s="832" t="s">
        <v>1362</v>
      </c>
      <c r="C612" s="832" t="s">
        <v>1368</v>
      </c>
      <c r="D612" s="833" t="s">
        <v>2953</v>
      </c>
      <c r="E612" s="834" t="s">
        <v>1384</v>
      </c>
      <c r="F612" s="832" t="s">
        <v>1363</v>
      </c>
      <c r="G612" s="832" t="s">
        <v>1595</v>
      </c>
      <c r="H612" s="832" t="s">
        <v>578</v>
      </c>
      <c r="I612" s="832" t="s">
        <v>1596</v>
      </c>
      <c r="J612" s="832" t="s">
        <v>1597</v>
      </c>
      <c r="K612" s="832" t="s">
        <v>1598</v>
      </c>
      <c r="L612" s="835">
        <v>741.88</v>
      </c>
      <c r="M612" s="835">
        <v>2225.64</v>
      </c>
      <c r="N612" s="832">
        <v>3</v>
      </c>
      <c r="O612" s="836">
        <v>1</v>
      </c>
      <c r="P612" s="835">
        <v>2225.64</v>
      </c>
      <c r="Q612" s="837">
        <v>1</v>
      </c>
      <c r="R612" s="832">
        <v>3</v>
      </c>
      <c r="S612" s="837">
        <v>1</v>
      </c>
      <c r="T612" s="836">
        <v>1</v>
      </c>
      <c r="U612" s="838">
        <v>1</v>
      </c>
    </row>
    <row r="613" spans="1:21" ht="14.4" customHeight="1" x14ac:dyDescent="0.3">
      <c r="A613" s="831">
        <v>12</v>
      </c>
      <c r="B613" s="832" t="s">
        <v>1362</v>
      </c>
      <c r="C613" s="832" t="s">
        <v>1368</v>
      </c>
      <c r="D613" s="833" t="s">
        <v>2953</v>
      </c>
      <c r="E613" s="834" t="s">
        <v>1384</v>
      </c>
      <c r="F613" s="832" t="s">
        <v>1363</v>
      </c>
      <c r="G613" s="832" t="s">
        <v>1532</v>
      </c>
      <c r="H613" s="832" t="s">
        <v>578</v>
      </c>
      <c r="I613" s="832" t="s">
        <v>2344</v>
      </c>
      <c r="J613" s="832" t="s">
        <v>2345</v>
      </c>
      <c r="K613" s="832" t="s">
        <v>1826</v>
      </c>
      <c r="L613" s="835">
        <v>64.56</v>
      </c>
      <c r="M613" s="835">
        <v>64.56</v>
      </c>
      <c r="N613" s="832">
        <v>1</v>
      </c>
      <c r="O613" s="836">
        <v>1</v>
      </c>
      <c r="P613" s="835"/>
      <c r="Q613" s="837">
        <v>0</v>
      </c>
      <c r="R613" s="832"/>
      <c r="S613" s="837">
        <v>0</v>
      </c>
      <c r="T613" s="836"/>
      <c r="U613" s="838">
        <v>0</v>
      </c>
    </row>
    <row r="614" spans="1:21" ht="14.4" customHeight="1" x14ac:dyDescent="0.3">
      <c r="A614" s="831">
        <v>12</v>
      </c>
      <c r="B614" s="832" t="s">
        <v>1362</v>
      </c>
      <c r="C614" s="832" t="s">
        <v>1368</v>
      </c>
      <c r="D614" s="833" t="s">
        <v>2953</v>
      </c>
      <c r="E614" s="834" t="s">
        <v>1384</v>
      </c>
      <c r="F614" s="832" t="s">
        <v>1363</v>
      </c>
      <c r="G614" s="832" t="s">
        <v>1607</v>
      </c>
      <c r="H614" s="832" t="s">
        <v>578</v>
      </c>
      <c r="I614" s="832" t="s">
        <v>2346</v>
      </c>
      <c r="J614" s="832" t="s">
        <v>672</v>
      </c>
      <c r="K614" s="832" t="s">
        <v>1609</v>
      </c>
      <c r="L614" s="835">
        <v>182.22</v>
      </c>
      <c r="M614" s="835">
        <v>182.22</v>
      </c>
      <c r="N614" s="832">
        <v>1</v>
      </c>
      <c r="O614" s="836">
        <v>1</v>
      </c>
      <c r="P614" s="835">
        <v>182.22</v>
      </c>
      <c r="Q614" s="837">
        <v>1</v>
      </c>
      <c r="R614" s="832">
        <v>1</v>
      </c>
      <c r="S614" s="837">
        <v>1</v>
      </c>
      <c r="T614" s="836">
        <v>1</v>
      </c>
      <c r="U614" s="838">
        <v>1</v>
      </c>
    </row>
    <row r="615" spans="1:21" ht="14.4" customHeight="1" x14ac:dyDescent="0.3">
      <c r="A615" s="831">
        <v>12</v>
      </c>
      <c r="B615" s="832" t="s">
        <v>1362</v>
      </c>
      <c r="C615" s="832" t="s">
        <v>1368</v>
      </c>
      <c r="D615" s="833" t="s">
        <v>2953</v>
      </c>
      <c r="E615" s="834" t="s">
        <v>1384</v>
      </c>
      <c r="F615" s="832" t="s">
        <v>1363</v>
      </c>
      <c r="G615" s="832" t="s">
        <v>1894</v>
      </c>
      <c r="H615" s="832" t="s">
        <v>578</v>
      </c>
      <c r="I615" s="832" t="s">
        <v>1895</v>
      </c>
      <c r="J615" s="832" t="s">
        <v>1896</v>
      </c>
      <c r="K615" s="832" t="s">
        <v>1897</v>
      </c>
      <c r="L615" s="835">
        <v>93.49</v>
      </c>
      <c r="M615" s="835">
        <v>93.49</v>
      </c>
      <c r="N615" s="832">
        <v>1</v>
      </c>
      <c r="O615" s="836">
        <v>1</v>
      </c>
      <c r="P615" s="835"/>
      <c r="Q615" s="837">
        <v>0</v>
      </c>
      <c r="R615" s="832"/>
      <c r="S615" s="837">
        <v>0</v>
      </c>
      <c r="T615" s="836"/>
      <c r="U615" s="838">
        <v>0</v>
      </c>
    </row>
    <row r="616" spans="1:21" ht="14.4" customHeight="1" x14ac:dyDescent="0.3">
      <c r="A616" s="831">
        <v>12</v>
      </c>
      <c r="B616" s="832" t="s">
        <v>1362</v>
      </c>
      <c r="C616" s="832" t="s">
        <v>1368</v>
      </c>
      <c r="D616" s="833" t="s">
        <v>2953</v>
      </c>
      <c r="E616" s="834" t="s">
        <v>1384</v>
      </c>
      <c r="F616" s="832" t="s">
        <v>1363</v>
      </c>
      <c r="G616" s="832" t="s">
        <v>1560</v>
      </c>
      <c r="H616" s="832" t="s">
        <v>578</v>
      </c>
      <c r="I616" s="832" t="s">
        <v>1561</v>
      </c>
      <c r="J616" s="832" t="s">
        <v>1562</v>
      </c>
      <c r="K616" s="832" t="s">
        <v>1563</v>
      </c>
      <c r="L616" s="835">
        <v>2592.6799999999998</v>
      </c>
      <c r="M616" s="835">
        <v>2592.6799999999998</v>
      </c>
      <c r="N616" s="832">
        <v>1</v>
      </c>
      <c r="O616" s="836">
        <v>0.5</v>
      </c>
      <c r="P616" s="835"/>
      <c r="Q616" s="837">
        <v>0</v>
      </c>
      <c r="R616" s="832"/>
      <c r="S616" s="837">
        <v>0</v>
      </c>
      <c r="T616" s="836"/>
      <c r="U616" s="838">
        <v>0</v>
      </c>
    </row>
    <row r="617" spans="1:21" ht="14.4" customHeight="1" x14ac:dyDescent="0.3">
      <c r="A617" s="831">
        <v>12</v>
      </c>
      <c r="B617" s="832" t="s">
        <v>1362</v>
      </c>
      <c r="C617" s="832" t="s">
        <v>1368</v>
      </c>
      <c r="D617" s="833" t="s">
        <v>2953</v>
      </c>
      <c r="E617" s="834" t="s">
        <v>1384</v>
      </c>
      <c r="F617" s="832" t="s">
        <v>1363</v>
      </c>
      <c r="G617" s="832" t="s">
        <v>1560</v>
      </c>
      <c r="H617" s="832" t="s">
        <v>578</v>
      </c>
      <c r="I617" s="832" t="s">
        <v>1610</v>
      </c>
      <c r="J617" s="832" t="s">
        <v>1562</v>
      </c>
      <c r="K617" s="832" t="s">
        <v>1611</v>
      </c>
      <c r="L617" s="835">
        <v>1296.3499999999999</v>
      </c>
      <c r="M617" s="835">
        <v>7778.1</v>
      </c>
      <c r="N617" s="832">
        <v>6</v>
      </c>
      <c r="O617" s="836">
        <v>5.5</v>
      </c>
      <c r="P617" s="835">
        <v>6481.75</v>
      </c>
      <c r="Q617" s="837">
        <v>0.83333333333333326</v>
      </c>
      <c r="R617" s="832">
        <v>5</v>
      </c>
      <c r="S617" s="837">
        <v>0.83333333333333337</v>
      </c>
      <c r="T617" s="836">
        <v>4.5</v>
      </c>
      <c r="U617" s="838">
        <v>0.81818181818181823</v>
      </c>
    </row>
    <row r="618" spans="1:21" ht="14.4" customHeight="1" x14ac:dyDescent="0.3">
      <c r="A618" s="831">
        <v>12</v>
      </c>
      <c r="B618" s="832" t="s">
        <v>1362</v>
      </c>
      <c r="C618" s="832" t="s">
        <v>1368</v>
      </c>
      <c r="D618" s="833" t="s">
        <v>2953</v>
      </c>
      <c r="E618" s="834" t="s">
        <v>1384</v>
      </c>
      <c r="F618" s="832" t="s">
        <v>1363</v>
      </c>
      <c r="G618" s="832" t="s">
        <v>1544</v>
      </c>
      <c r="H618" s="832" t="s">
        <v>578</v>
      </c>
      <c r="I618" s="832" t="s">
        <v>1545</v>
      </c>
      <c r="J618" s="832" t="s">
        <v>762</v>
      </c>
      <c r="K618" s="832" t="s">
        <v>1546</v>
      </c>
      <c r="L618" s="835">
        <v>75.05</v>
      </c>
      <c r="M618" s="835">
        <v>75.05</v>
      </c>
      <c r="N618" s="832">
        <v>1</v>
      </c>
      <c r="O618" s="836">
        <v>1</v>
      </c>
      <c r="P618" s="835">
        <v>75.05</v>
      </c>
      <c r="Q618" s="837">
        <v>1</v>
      </c>
      <c r="R618" s="832">
        <v>1</v>
      </c>
      <c r="S618" s="837">
        <v>1</v>
      </c>
      <c r="T618" s="836">
        <v>1</v>
      </c>
      <c r="U618" s="838">
        <v>1</v>
      </c>
    </row>
    <row r="619" spans="1:21" ht="14.4" customHeight="1" x14ac:dyDescent="0.3">
      <c r="A619" s="831">
        <v>12</v>
      </c>
      <c r="B619" s="832" t="s">
        <v>1362</v>
      </c>
      <c r="C619" s="832" t="s">
        <v>1368</v>
      </c>
      <c r="D619" s="833" t="s">
        <v>2953</v>
      </c>
      <c r="E619" s="834" t="s">
        <v>1384</v>
      </c>
      <c r="F619" s="832" t="s">
        <v>1363</v>
      </c>
      <c r="G619" s="832" t="s">
        <v>1441</v>
      </c>
      <c r="H619" s="832" t="s">
        <v>578</v>
      </c>
      <c r="I619" s="832" t="s">
        <v>2253</v>
      </c>
      <c r="J619" s="832" t="s">
        <v>1443</v>
      </c>
      <c r="K619" s="832" t="s">
        <v>2254</v>
      </c>
      <c r="L619" s="835">
        <v>30.46</v>
      </c>
      <c r="M619" s="835">
        <v>30.46</v>
      </c>
      <c r="N619" s="832">
        <v>1</v>
      </c>
      <c r="O619" s="836">
        <v>0.5</v>
      </c>
      <c r="P619" s="835">
        <v>30.46</v>
      </c>
      <c r="Q619" s="837">
        <v>1</v>
      </c>
      <c r="R619" s="832">
        <v>1</v>
      </c>
      <c r="S619" s="837">
        <v>1</v>
      </c>
      <c r="T619" s="836">
        <v>0.5</v>
      </c>
      <c r="U619" s="838">
        <v>1</v>
      </c>
    </row>
    <row r="620" spans="1:21" ht="14.4" customHeight="1" x14ac:dyDescent="0.3">
      <c r="A620" s="831">
        <v>12</v>
      </c>
      <c r="B620" s="832" t="s">
        <v>1362</v>
      </c>
      <c r="C620" s="832" t="s">
        <v>1368</v>
      </c>
      <c r="D620" s="833" t="s">
        <v>2953</v>
      </c>
      <c r="E620" s="834" t="s">
        <v>1384</v>
      </c>
      <c r="F620" s="832" t="s">
        <v>1363</v>
      </c>
      <c r="G620" s="832" t="s">
        <v>1441</v>
      </c>
      <c r="H620" s="832" t="s">
        <v>578</v>
      </c>
      <c r="I620" s="832" t="s">
        <v>1442</v>
      </c>
      <c r="J620" s="832" t="s">
        <v>1443</v>
      </c>
      <c r="K620" s="832" t="s">
        <v>1444</v>
      </c>
      <c r="L620" s="835">
        <v>60.9</v>
      </c>
      <c r="M620" s="835">
        <v>852.59999999999991</v>
      </c>
      <c r="N620" s="832">
        <v>14</v>
      </c>
      <c r="O620" s="836">
        <v>5</v>
      </c>
      <c r="P620" s="835">
        <v>487.2</v>
      </c>
      <c r="Q620" s="837">
        <v>0.57142857142857151</v>
      </c>
      <c r="R620" s="832">
        <v>8</v>
      </c>
      <c r="S620" s="837">
        <v>0.5714285714285714</v>
      </c>
      <c r="T620" s="836">
        <v>2.5</v>
      </c>
      <c r="U620" s="838">
        <v>0.5</v>
      </c>
    </row>
    <row r="621" spans="1:21" ht="14.4" customHeight="1" x14ac:dyDescent="0.3">
      <c r="A621" s="831">
        <v>12</v>
      </c>
      <c r="B621" s="832" t="s">
        <v>1362</v>
      </c>
      <c r="C621" s="832" t="s">
        <v>1368</v>
      </c>
      <c r="D621" s="833" t="s">
        <v>2953</v>
      </c>
      <c r="E621" s="834" t="s">
        <v>1384</v>
      </c>
      <c r="F621" s="832" t="s">
        <v>1363</v>
      </c>
      <c r="G621" s="832" t="s">
        <v>1405</v>
      </c>
      <c r="H621" s="832" t="s">
        <v>578</v>
      </c>
      <c r="I621" s="832" t="s">
        <v>1914</v>
      </c>
      <c r="J621" s="832" t="s">
        <v>1915</v>
      </c>
      <c r="K621" s="832" t="s">
        <v>1916</v>
      </c>
      <c r="L621" s="835">
        <v>89.91</v>
      </c>
      <c r="M621" s="835">
        <v>89.91</v>
      </c>
      <c r="N621" s="832">
        <v>1</v>
      </c>
      <c r="O621" s="836">
        <v>1</v>
      </c>
      <c r="P621" s="835"/>
      <c r="Q621" s="837">
        <v>0</v>
      </c>
      <c r="R621" s="832"/>
      <c r="S621" s="837">
        <v>0</v>
      </c>
      <c r="T621" s="836"/>
      <c r="U621" s="838">
        <v>0</v>
      </c>
    </row>
    <row r="622" spans="1:21" ht="14.4" customHeight="1" x14ac:dyDescent="0.3">
      <c r="A622" s="831">
        <v>12</v>
      </c>
      <c r="B622" s="832" t="s">
        <v>1362</v>
      </c>
      <c r="C622" s="832" t="s">
        <v>1368</v>
      </c>
      <c r="D622" s="833" t="s">
        <v>2953</v>
      </c>
      <c r="E622" s="834" t="s">
        <v>1384</v>
      </c>
      <c r="F622" s="832" t="s">
        <v>1363</v>
      </c>
      <c r="G622" s="832" t="s">
        <v>1832</v>
      </c>
      <c r="H622" s="832" t="s">
        <v>578</v>
      </c>
      <c r="I622" s="832" t="s">
        <v>1833</v>
      </c>
      <c r="J622" s="832" t="s">
        <v>1834</v>
      </c>
      <c r="K622" s="832" t="s">
        <v>1835</v>
      </c>
      <c r="L622" s="835">
        <v>950.39</v>
      </c>
      <c r="M622" s="835">
        <v>950.39</v>
      </c>
      <c r="N622" s="832">
        <v>1</v>
      </c>
      <c r="O622" s="836">
        <v>1</v>
      </c>
      <c r="P622" s="835">
        <v>950.39</v>
      </c>
      <c r="Q622" s="837">
        <v>1</v>
      </c>
      <c r="R622" s="832">
        <v>1</v>
      </c>
      <c r="S622" s="837">
        <v>1</v>
      </c>
      <c r="T622" s="836">
        <v>1</v>
      </c>
      <c r="U622" s="838">
        <v>1</v>
      </c>
    </row>
    <row r="623" spans="1:21" ht="14.4" customHeight="1" x14ac:dyDescent="0.3">
      <c r="A623" s="831">
        <v>12</v>
      </c>
      <c r="B623" s="832" t="s">
        <v>1362</v>
      </c>
      <c r="C623" s="832" t="s">
        <v>1368</v>
      </c>
      <c r="D623" s="833" t="s">
        <v>2953</v>
      </c>
      <c r="E623" s="834" t="s">
        <v>1384</v>
      </c>
      <c r="F623" s="832" t="s">
        <v>1363</v>
      </c>
      <c r="G623" s="832" t="s">
        <v>1420</v>
      </c>
      <c r="H623" s="832" t="s">
        <v>622</v>
      </c>
      <c r="I623" s="832" t="s">
        <v>1453</v>
      </c>
      <c r="J623" s="832" t="s">
        <v>1451</v>
      </c>
      <c r="K623" s="832" t="s">
        <v>1454</v>
      </c>
      <c r="L623" s="835">
        <v>490.89</v>
      </c>
      <c r="M623" s="835">
        <v>490.89</v>
      </c>
      <c r="N623" s="832">
        <v>1</v>
      </c>
      <c r="O623" s="836">
        <v>1</v>
      </c>
      <c r="P623" s="835">
        <v>490.89</v>
      </c>
      <c r="Q623" s="837">
        <v>1</v>
      </c>
      <c r="R623" s="832">
        <v>1</v>
      </c>
      <c r="S623" s="837">
        <v>1</v>
      </c>
      <c r="T623" s="836">
        <v>1</v>
      </c>
      <c r="U623" s="838">
        <v>1</v>
      </c>
    </row>
    <row r="624" spans="1:21" ht="14.4" customHeight="1" x14ac:dyDescent="0.3">
      <c r="A624" s="831">
        <v>12</v>
      </c>
      <c r="B624" s="832" t="s">
        <v>1362</v>
      </c>
      <c r="C624" s="832" t="s">
        <v>1368</v>
      </c>
      <c r="D624" s="833" t="s">
        <v>2953</v>
      </c>
      <c r="E624" s="834" t="s">
        <v>1384</v>
      </c>
      <c r="F624" s="832" t="s">
        <v>1363</v>
      </c>
      <c r="G624" s="832" t="s">
        <v>1420</v>
      </c>
      <c r="H624" s="832" t="s">
        <v>622</v>
      </c>
      <c r="I624" s="832" t="s">
        <v>1536</v>
      </c>
      <c r="J624" s="832" t="s">
        <v>1451</v>
      </c>
      <c r="K624" s="832" t="s">
        <v>1537</v>
      </c>
      <c r="L624" s="835">
        <v>923.74</v>
      </c>
      <c r="M624" s="835">
        <v>923.74</v>
      </c>
      <c r="N624" s="832">
        <v>1</v>
      </c>
      <c r="O624" s="836">
        <v>0.5</v>
      </c>
      <c r="P624" s="835"/>
      <c r="Q624" s="837">
        <v>0</v>
      </c>
      <c r="R624" s="832"/>
      <c r="S624" s="837">
        <v>0</v>
      </c>
      <c r="T624" s="836"/>
      <c r="U624" s="838">
        <v>0</v>
      </c>
    </row>
    <row r="625" spans="1:21" ht="14.4" customHeight="1" x14ac:dyDescent="0.3">
      <c r="A625" s="831">
        <v>12</v>
      </c>
      <c r="B625" s="832" t="s">
        <v>1362</v>
      </c>
      <c r="C625" s="832" t="s">
        <v>1368</v>
      </c>
      <c r="D625" s="833" t="s">
        <v>2953</v>
      </c>
      <c r="E625" s="834" t="s">
        <v>1384</v>
      </c>
      <c r="F625" s="832" t="s">
        <v>1363</v>
      </c>
      <c r="G625" s="832" t="s">
        <v>1550</v>
      </c>
      <c r="H625" s="832" t="s">
        <v>578</v>
      </c>
      <c r="I625" s="832" t="s">
        <v>1551</v>
      </c>
      <c r="J625" s="832" t="s">
        <v>1552</v>
      </c>
      <c r="K625" s="832" t="s">
        <v>624</v>
      </c>
      <c r="L625" s="835">
        <v>88.1</v>
      </c>
      <c r="M625" s="835">
        <v>88.1</v>
      </c>
      <c r="N625" s="832">
        <v>1</v>
      </c>
      <c r="O625" s="836">
        <v>0.5</v>
      </c>
      <c r="P625" s="835"/>
      <c r="Q625" s="837">
        <v>0</v>
      </c>
      <c r="R625" s="832"/>
      <c r="S625" s="837">
        <v>0</v>
      </c>
      <c r="T625" s="836"/>
      <c r="U625" s="838">
        <v>0</v>
      </c>
    </row>
    <row r="626" spans="1:21" ht="14.4" customHeight="1" x14ac:dyDescent="0.3">
      <c r="A626" s="831">
        <v>12</v>
      </c>
      <c r="B626" s="832" t="s">
        <v>1362</v>
      </c>
      <c r="C626" s="832" t="s">
        <v>1368</v>
      </c>
      <c r="D626" s="833" t="s">
        <v>2953</v>
      </c>
      <c r="E626" s="834" t="s">
        <v>1384</v>
      </c>
      <c r="F626" s="832" t="s">
        <v>1363</v>
      </c>
      <c r="G626" s="832" t="s">
        <v>1550</v>
      </c>
      <c r="H626" s="832" t="s">
        <v>578</v>
      </c>
      <c r="I626" s="832" t="s">
        <v>1551</v>
      </c>
      <c r="J626" s="832" t="s">
        <v>1552</v>
      </c>
      <c r="K626" s="832" t="s">
        <v>624</v>
      </c>
      <c r="L626" s="835">
        <v>174.59</v>
      </c>
      <c r="M626" s="835">
        <v>349.18</v>
      </c>
      <c r="N626" s="832">
        <v>2</v>
      </c>
      <c r="O626" s="836">
        <v>1</v>
      </c>
      <c r="P626" s="835"/>
      <c r="Q626" s="837">
        <v>0</v>
      </c>
      <c r="R626" s="832"/>
      <c r="S626" s="837">
        <v>0</v>
      </c>
      <c r="T626" s="836"/>
      <c r="U626" s="838">
        <v>0</v>
      </c>
    </row>
    <row r="627" spans="1:21" ht="14.4" customHeight="1" x14ac:dyDescent="0.3">
      <c r="A627" s="831">
        <v>12</v>
      </c>
      <c r="B627" s="832" t="s">
        <v>1362</v>
      </c>
      <c r="C627" s="832" t="s">
        <v>1368</v>
      </c>
      <c r="D627" s="833" t="s">
        <v>2953</v>
      </c>
      <c r="E627" s="834" t="s">
        <v>1384</v>
      </c>
      <c r="F627" s="832" t="s">
        <v>1363</v>
      </c>
      <c r="G627" s="832" t="s">
        <v>2263</v>
      </c>
      <c r="H627" s="832" t="s">
        <v>578</v>
      </c>
      <c r="I627" s="832" t="s">
        <v>2347</v>
      </c>
      <c r="J627" s="832" t="s">
        <v>2348</v>
      </c>
      <c r="K627" s="832" t="s">
        <v>2349</v>
      </c>
      <c r="L627" s="835">
        <v>69.44</v>
      </c>
      <c r="M627" s="835">
        <v>347.2</v>
      </c>
      <c r="N627" s="832">
        <v>5</v>
      </c>
      <c r="O627" s="836">
        <v>1</v>
      </c>
      <c r="P627" s="835">
        <v>347.2</v>
      </c>
      <c r="Q627" s="837">
        <v>1</v>
      </c>
      <c r="R627" s="832">
        <v>5</v>
      </c>
      <c r="S627" s="837">
        <v>1</v>
      </c>
      <c r="T627" s="836">
        <v>1</v>
      </c>
      <c r="U627" s="838">
        <v>1</v>
      </c>
    </row>
    <row r="628" spans="1:21" ht="14.4" customHeight="1" x14ac:dyDescent="0.3">
      <c r="A628" s="831">
        <v>12</v>
      </c>
      <c r="B628" s="832" t="s">
        <v>1362</v>
      </c>
      <c r="C628" s="832" t="s">
        <v>1368</v>
      </c>
      <c r="D628" s="833" t="s">
        <v>2953</v>
      </c>
      <c r="E628" s="834" t="s">
        <v>1384</v>
      </c>
      <c r="F628" s="832" t="s">
        <v>1363</v>
      </c>
      <c r="G628" s="832" t="s">
        <v>1458</v>
      </c>
      <c r="H628" s="832" t="s">
        <v>578</v>
      </c>
      <c r="I628" s="832" t="s">
        <v>1558</v>
      </c>
      <c r="J628" s="832" t="s">
        <v>618</v>
      </c>
      <c r="K628" s="832" t="s">
        <v>1559</v>
      </c>
      <c r="L628" s="835">
        <v>108.44</v>
      </c>
      <c r="M628" s="835">
        <v>325.32</v>
      </c>
      <c r="N628" s="832">
        <v>3</v>
      </c>
      <c r="O628" s="836">
        <v>2</v>
      </c>
      <c r="P628" s="835">
        <v>216.88</v>
      </c>
      <c r="Q628" s="837">
        <v>0.66666666666666663</v>
      </c>
      <c r="R628" s="832">
        <v>2</v>
      </c>
      <c r="S628" s="837">
        <v>0.66666666666666663</v>
      </c>
      <c r="T628" s="836">
        <v>1</v>
      </c>
      <c r="U628" s="838">
        <v>0.5</v>
      </c>
    </row>
    <row r="629" spans="1:21" ht="14.4" customHeight="1" x14ac:dyDescent="0.3">
      <c r="A629" s="831">
        <v>12</v>
      </c>
      <c r="B629" s="832" t="s">
        <v>1362</v>
      </c>
      <c r="C629" s="832" t="s">
        <v>1368</v>
      </c>
      <c r="D629" s="833" t="s">
        <v>2953</v>
      </c>
      <c r="E629" s="834" t="s">
        <v>1384</v>
      </c>
      <c r="F629" s="832" t="s">
        <v>1363</v>
      </c>
      <c r="G629" s="832" t="s">
        <v>1461</v>
      </c>
      <c r="H629" s="832" t="s">
        <v>578</v>
      </c>
      <c r="I629" s="832" t="s">
        <v>1837</v>
      </c>
      <c r="J629" s="832" t="s">
        <v>1642</v>
      </c>
      <c r="K629" s="832" t="s">
        <v>1643</v>
      </c>
      <c r="L629" s="835">
        <v>432.12</v>
      </c>
      <c r="M629" s="835">
        <v>1296.3600000000001</v>
      </c>
      <c r="N629" s="832">
        <v>3</v>
      </c>
      <c r="O629" s="836">
        <v>1</v>
      </c>
      <c r="P629" s="835">
        <v>1296.3600000000001</v>
      </c>
      <c r="Q629" s="837">
        <v>1</v>
      </c>
      <c r="R629" s="832">
        <v>3</v>
      </c>
      <c r="S629" s="837">
        <v>1</v>
      </c>
      <c r="T629" s="836">
        <v>1</v>
      </c>
      <c r="U629" s="838">
        <v>1</v>
      </c>
    </row>
    <row r="630" spans="1:21" ht="14.4" customHeight="1" x14ac:dyDescent="0.3">
      <c r="A630" s="831">
        <v>12</v>
      </c>
      <c r="B630" s="832" t="s">
        <v>1362</v>
      </c>
      <c r="C630" s="832" t="s">
        <v>1368</v>
      </c>
      <c r="D630" s="833" t="s">
        <v>2953</v>
      </c>
      <c r="E630" s="834" t="s">
        <v>1384</v>
      </c>
      <c r="F630" s="832" t="s">
        <v>1363</v>
      </c>
      <c r="G630" s="832" t="s">
        <v>1461</v>
      </c>
      <c r="H630" s="832" t="s">
        <v>578</v>
      </c>
      <c r="I630" s="832" t="s">
        <v>1649</v>
      </c>
      <c r="J630" s="832" t="s">
        <v>1463</v>
      </c>
      <c r="K630" s="832" t="s">
        <v>1650</v>
      </c>
      <c r="L630" s="835">
        <v>104.16</v>
      </c>
      <c r="M630" s="835">
        <v>208.32</v>
      </c>
      <c r="N630" s="832">
        <v>2</v>
      </c>
      <c r="O630" s="836">
        <v>1</v>
      </c>
      <c r="P630" s="835">
        <v>208.32</v>
      </c>
      <c r="Q630" s="837">
        <v>1</v>
      </c>
      <c r="R630" s="832">
        <v>2</v>
      </c>
      <c r="S630" s="837">
        <v>1</v>
      </c>
      <c r="T630" s="836">
        <v>1</v>
      </c>
      <c r="U630" s="838">
        <v>1</v>
      </c>
    </row>
    <row r="631" spans="1:21" ht="14.4" customHeight="1" x14ac:dyDescent="0.3">
      <c r="A631" s="831">
        <v>12</v>
      </c>
      <c r="B631" s="832" t="s">
        <v>1362</v>
      </c>
      <c r="C631" s="832" t="s">
        <v>1368</v>
      </c>
      <c r="D631" s="833" t="s">
        <v>2953</v>
      </c>
      <c r="E631" s="834" t="s">
        <v>1384</v>
      </c>
      <c r="F631" s="832" t="s">
        <v>1363</v>
      </c>
      <c r="G631" s="832" t="s">
        <v>1945</v>
      </c>
      <c r="H631" s="832" t="s">
        <v>578</v>
      </c>
      <c r="I631" s="832" t="s">
        <v>1949</v>
      </c>
      <c r="J631" s="832" t="s">
        <v>1947</v>
      </c>
      <c r="K631" s="832" t="s">
        <v>1950</v>
      </c>
      <c r="L631" s="835">
        <v>0</v>
      </c>
      <c r="M631" s="835">
        <v>0</v>
      </c>
      <c r="N631" s="832">
        <v>1</v>
      </c>
      <c r="O631" s="836">
        <v>1</v>
      </c>
      <c r="P631" s="835">
        <v>0</v>
      </c>
      <c r="Q631" s="837"/>
      <c r="R631" s="832">
        <v>1</v>
      </c>
      <c r="S631" s="837">
        <v>1</v>
      </c>
      <c r="T631" s="836">
        <v>1</v>
      </c>
      <c r="U631" s="838">
        <v>1</v>
      </c>
    </row>
    <row r="632" spans="1:21" ht="14.4" customHeight="1" x14ac:dyDescent="0.3">
      <c r="A632" s="831">
        <v>12</v>
      </c>
      <c r="B632" s="832" t="s">
        <v>1362</v>
      </c>
      <c r="C632" s="832" t="s">
        <v>1368</v>
      </c>
      <c r="D632" s="833" t="s">
        <v>2953</v>
      </c>
      <c r="E632" s="834" t="s">
        <v>1384</v>
      </c>
      <c r="F632" s="832" t="s">
        <v>1363</v>
      </c>
      <c r="G632" s="832" t="s">
        <v>2350</v>
      </c>
      <c r="H632" s="832" t="s">
        <v>578</v>
      </c>
      <c r="I632" s="832" t="s">
        <v>2351</v>
      </c>
      <c r="J632" s="832" t="s">
        <v>2352</v>
      </c>
      <c r="K632" s="832" t="s">
        <v>2353</v>
      </c>
      <c r="L632" s="835">
        <v>0</v>
      </c>
      <c r="M632" s="835">
        <v>0</v>
      </c>
      <c r="N632" s="832">
        <v>1</v>
      </c>
      <c r="O632" s="836">
        <v>1</v>
      </c>
      <c r="P632" s="835">
        <v>0</v>
      </c>
      <c r="Q632" s="837"/>
      <c r="R632" s="832">
        <v>1</v>
      </c>
      <c r="S632" s="837">
        <v>1</v>
      </c>
      <c r="T632" s="836">
        <v>1</v>
      </c>
      <c r="U632" s="838">
        <v>1</v>
      </c>
    </row>
    <row r="633" spans="1:21" ht="14.4" customHeight="1" x14ac:dyDescent="0.3">
      <c r="A633" s="831">
        <v>12</v>
      </c>
      <c r="B633" s="832" t="s">
        <v>1362</v>
      </c>
      <c r="C633" s="832" t="s">
        <v>1368</v>
      </c>
      <c r="D633" s="833" t="s">
        <v>2953</v>
      </c>
      <c r="E633" s="834" t="s">
        <v>1384</v>
      </c>
      <c r="F633" s="832" t="s">
        <v>1363</v>
      </c>
      <c r="G633" s="832" t="s">
        <v>1652</v>
      </c>
      <c r="H633" s="832" t="s">
        <v>578</v>
      </c>
      <c r="I633" s="832" t="s">
        <v>1653</v>
      </c>
      <c r="J633" s="832" t="s">
        <v>1654</v>
      </c>
      <c r="K633" s="832" t="s">
        <v>1655</v>
      </c>
      <c r="L633" s="835">
        <v>0</v>
      </c>
      <c r="M633" s="835">
        <v>0</v>
      </c>
      <c r="N633" s="832">
        <v>6</v>
      </c>
      <c r="O633" s="836">
        <v>4.5</v>
      </c>
      <c r="P633" s="835">
        <v>0</v>
      </c>
      <c r="Q633" s="837"/>
      <c r="R633" s="832">
        <v>6</v>
      </c>
      <c r="S633" s="837">
        <v>1</v>
      </c>
      <c r="T633" s="836">
        <v>4.5</v>
      </c>
      <c r="U633" s="838">
        <v>1</v>
      </c>
    </row>
    <row r="634" spans="1:21" ht="14.4" customHeight="1" x14ac:dyDescent="0.3">
      <c r="A634" s="831">
        <v>12</v>
      </c>
      <c r="B634" s="832" t="s">
        <v>1362</v>
      </c>
      <c r="C634" s="832" t="s">
        <v>1368</v>
      </c>
      <c r="D634" s="833" t="s">
        <v>2953</v>
      </c>
      <c r="E634" s="834" t="s">
        <v>1384</v>
      </c>
      <c r="F634" s="832" t="s">
        <v>1363</v>
      </c>
      <c r="G634" s="832" t="s">
        <v>1516</v>
      </c>
      <c r="H634" s="832" t="s">
        <v>578</v>
      </c>
      <c r="I634" s="832" t="s">
        <v>1663</v>
      </c>
      <c r="J634" s="832" t="s">
        <v>1661</v>
      </c>
      <c r="K634" s="832" t="s">
        <v>1519</v>
      </c>
      <c r="L634" s="835">
        <v>3086.53</v>
      </c>
      <c r="M634" s="835">
        <v>3086.53</v>
      </c>
      <c r="N634" s="832">
        <v>1</v>
      </c>
      <c r="O634" s="836">
        <v>1</v>
      </c>
      <c r="P634" s="835">
        <v>3086.53</v>
      </c>
      <c r="Q634" s="837">
        <v>1</v>
      </c>
      <c r="R634" s="832">
        <v>1</v>
      </c>
      <c r="S634" s="837">
        <v>1</v>
      </c>
      <c r="T634" s="836">
        <v>1</v>
      </c>
      <c r="U634" s="838">
        <v>1</v>
      </c>
    </row>
    <row r="635" spans="1:21" ht="14.4" customHeight="1" x14ac:dyDescent="0.3">
      <c r="A635" s="831">
        <v>12</v>
      </c>
      <c r="B635" s="832" t="s">
        <v>1362</v>
      </c>
      <c r="C635" s="832" t="s">
        <v>1368</v>
      </c>
      <c r="D635" s="833" t="s">
        <v>2953</v>
      </c>
      <c r="E635" s="834" t="s">
        <v>1384</v>
      </c>
      <c r="F635" s="832" t="s">
        <v>1363</v>
      </c>
      <c r="G635" s="832" t="s">
        <v>1470</v>
      </c>
      <c r="H635" s="832" t="s">
        <v>578</v>
      </c>
      <c r="I635" s="832" t="s">
        <v>1482</v>
      </c>
      <c r="J635" s="832" t="s">
        <v>1472</v>
      </c>
      <c r="K635" s="832" t="s">
        <v>1483</v>
      </c>
      <c r="L635" s="835">
        <v>42.54</v>
      </c>
      <c r="M635" s="835">
        <v>255.23999999999998</v>
      </c>
      <c r="N635" s="832">
        <v>6</v>
      </c>
      <c r="O635" s="836">
        <v>5.5</v>
      </c>
      <c r="P635" s="835">
        <v>212.7</v>
      </c>
      <c r="Q635" s="837">
        <v>0.83333333333333337</v>
      </c>
      <c r="R635" s="832">
        <v>5</v>
      </c>
      <c r="S635" s="837">
        <v>0.83333333333333337</v>
      </c>
      <c r="T635" s="836">
        <v>4.5</v>
      </c>
      <c r="U635" s="838">
        <v>0.81818181818181823</v>
      </c>
    </row>
    <row r="636" spans="1:21" ht="14.4" customHeight="1" x14ac:dyDescent="0.3">
      <c r="A636" s="831">
        <v>12</v>
      </c>
      <c r="B636" s="832" t="s">
        <v>1362</v>
      </c>
      <c r="C636" s="832" t="s">
        <v>1368</v>
      </c>
      <c r="D636" s="833" t="s">
        <v>2953</v>
      </c>
      <c r="E636" s="834" t="s">
        <v>1384</v>
      </c>
      <c r="F636" s="832" t="s">
        <v>1363</v>
      </c>
      <c r="G636" s="832" t="s">
        <v>1470</v>
      </c>
      <c r="H636" s="832" t="s">
        <v>578</v>
      </c>
      <c r="I636" s="832" t="s">
        <v>1959</v>
      </c>
      <c r="J636" s="832" t="s">
        <v>992</v>
      </c>
      <c r="K636" s="832" t="s">
        <v>1483</v>
      </c>
      <c r="L636" s="835">
        <v>42.54</v>
      </c>
      <c r="M636" s="835">
        <v>553.02</v>
      </c>
      <c r="N636" s="832">
        <v>13</v>
      </c>
      <c r="O636" s="836">
        <v>6.5</v>
      </c>
      <c r="P636" s="835">
        <v>212.7</v>
      </c>
      <c r="Q636" s="837">
        <v>0.38461538461538458</v>
      </c>
      <c r="R636" s="832">
        <v>5</v>
      </c>
      <c r="S636" s="837">
        <v>0.38461538461538464</v>
      </c>
      <c r="T636" s="836">
        <v>2</v>
      </c>
      <c r="U636" s="838">
        <v>0.30769230769230771</v>
      </c>
    </row>
    <row r="637" spans="1:21" ht="14.4" customHeight="1" x14ac:dyDescent="0.3">
      <c r="A637" s="831">
        <v>12</v>
      </c>
      <c r="B637" s="832" t="s">
        <v>1362</v>
      </c>
      <c r="C637" s="832" t="s">
        <v>1368</v>
      </c>
      <c r="D637" s="833" t="s">
        <v>2953</v>
      </c>
      <c r="E637" s="834" t="s">
        <v>1384</v>
      </c>
      <c r="F637" s="832" t="s">
        <v>1363</v>
      </c>
      <c r="G637" s="832" t="s">
        <v>1470</v>
      </c>
      <c r="H637" s="832" t="s">
        <v>578</v>
      </c>
      <c r="I637" s="832" t="s">
        <v>1564</v>
      </c>
      <c r="J637" s="832" t="s">
        <v>1565</v>
      </c>
      <c r="K637" s="832" t="s">
        <v>1566</v>
      </c>
      <c r="L637" s="835">
        <v>33.44</v>
      </c>
      <c r="M637" s="835">
        <v>33.44</v>
      </c>
      <c r="N637" s="832">
        <v>1</v>
      </c>
      <c r="O637" s="836">
        <v>0.5</v>
      </c>
      <c r="P637" s="835"/>
      <c r="Q637" s="837">
        <v>0</v>
      </c>
      <c r="R637" s="832"/>
      <c r="S637" s="837">
        <v>0</v>
      </c>
      <c r="T637" s="836"/>
      <c r="U637" s="838">
        <v>0</v>
      </c>
    </row>
    <row r="638" spans="1:21" ht="14.4" customHeight="1" x14ac:dyDescent="0.3">
      <c r="A638" s="831">
        <v>12</v>
      </c>
      <c r="B638" s="832" t="s">
        <v>1362</v>
      </c>
      <c r="C638" s="832" t="s">
        <v>1368</v>
      </c>
      <c r="D638" s="833" t="s">
        <v>2953</v>
      </c>
      <c r="E638" s="834" t="s">
        <v>1384</v>
      </c>
      <c r="F638" s="832" t="s">
        <v>1363</v>
      </c>
      <c r="G638" s="832" t="s">
        <v>1470</v>
      </c>
      <c r="H638" s="832" t="s">
        <v>578</v>
      </c>
      <c r="I638" s="832" t="s">
        <v>1471</v>
      </c>
      <c r="J638" s="832" t="s">
        <v>1472</v>
      </c>
      <c r="K638" s="832" t="s">
        <v>1473</v>
      </c>
      <c r="L638" s="835">
        <v>59.56</v>
      </c>
      <c r="M638" s="835">
        <v>178.68</v>
      </c>
      <c r="N638" s="832">
        <v>3</v>
      </c>
      <c r="O638" s="836">
        <v>2.5</v>
      </c>
      <c r="P638" s="835">
        <v>178.68</v>
      </c>
      <c r="Q638" s="837">
        <v>1</v>
      </c>
      <c r="R638" s="832">
        <v>3</v>
      </c>
      <c r="S638" s="837">
        <v>1</v>
      </c>
      <c r="T638" s="836">
        <v>2.5</v>
      </c>
      <c r="U638" s="838">
        <v>1</v>
      </c>
    </row>
    <row r="639" spans="1:21" ht="14.4" customHeight="1" x14ac:dyDescent="0.3">
      <c r="A639" s="831">
        <v>12</v>
      </c>
      <c r="B639" s="832" t="s">
        <v>1362</v>
      </c>
      <c r="C639" s="832" t="s">
        <v>1368</v>
      </c>
      <c r="D639" s="833" t="s">
        <v>2953</v>
      </c>
      <c r="E639" s="834" t="s">
        <v>1384</v>
      </c>
      <c r="F639" s="832" t="s">
        <v>1363</v>
      </c>
      <c r="G639" s="832" t="s">
        <v>1665</v>
      </c>
      <c r="H639" s="832" t="s">
        <v>622</v>
      </c>
      <c r="I639" s="832" t="s">
        <v>1666</v>
      </c>
      <c r="J639" s="832" t="s">
        <v>1667</v>
      </c>
      <c r="K639" s="832" t="s">
        <v>1668</v>
      </c>
      <c r="L639" s="835">
        <v>502.31</v>
      </c>
      <c r="M639" s="835">
        <v>502.31</v>
      </c>
      <c r="N639" s="832">
        <v>1</v>
      </c>
      <c r="O639" s="836">
        <v>1</v>
      </c>
      <c r="P639" s="835">
        <v>502.31</v>
      </c>
      <c r="Q639" s="837">
        <v>1</v>
      </c>
      <c r="R639" s="832">
        <v>1</v>
      </c>
      <c r="S639" s="837">
        <v>1</v>
      </c>
      <c r="T639" s="836">
        <v>1</v>
      </c>
      <c r="U639" s="838">
        <v>1</v>
      </c>
    </row>
    <row r="640" spans="1:21" ht="14.4" customHeight="1" x14ac:dyDescent="0.3">
      <c r="A640" s="831">
        <v>12</v>
      </c>
      <c r="B640" s="832" t="s">
        <v>1362</v>
      </c>
      <c r="C640" s="832" t="s">
        <v>1368</v>
      </c>
      <c r="D640" s="833" t="s">
        <v>2953</v>
      </c>
      <c r="E640" s="834" t="s">
        <v>1384</v>
      </c>
      <c r="F640" s="832" t="s">
        <v>1363</v>
      </c>
      <c r="G640" s="832" t="s">
        <v>1520</v>
      </c>
      <c r="H640" s="832" t="s">
        <v>622</v>
      </c>
      <c r="I640" s="832" t="s">
        <v>1672</v>
      </c>
      <c r="J640" s="832" t="s">
        <v>1522</v>
      </c>
      <c r="K640" s="832" t="s">
        <v>1673</v>
      </c>
      <c r="L640" s="835">
        <v>300.31</v>
      </c>
      <c r="M640" s="835">
        <v>300.31</v>
      </c>
      <c r="N640" s="832">
        <v>1</v>
      </c>
      <c r="O640" s="836">
        <v>1</v>
      </c>
      <c r="P640" s="835">
        <v>300.31</v>
      </c>
      <c r="Q640" s="837">
        <v>1</v>
      </c>
      <c r="R640" s="832">
        <v>1</v>
      </c>
      <c r="S640" s="837">
        <v>1</v>
      </c>
      <c r="T640" s="836">
        <v>1</v>
      </c>
      <c r="U640" s="838">
        <v>1</v>
      </c>
    </row>
    <row r="641" spans="1:21" ht="14.4" customHeight="1" x14ac:dyDescent="0.3">
      <c r="A641" s="831">
        <v>12</v>
      </c>
      <c r="B641" s="832" t="s">
        <v>1362</v>
      </c>
      <c r="C641" s="832" t="s">
        <v>1368</v>
      </c>
      <c r="D641" s="833" t="s">
        <v>2953</v>
      </c>
      <c r="E641" s="834" t="s">
        <v>1384</v>
      </c>
      <c r="F641" s="832" t="s">
        <v>1363</v>
      </c>
      <c r="G641" s="832" t="s">
        <v>1520</v>
      </c>
      <c r="H641" s="832" t="s">
        <v>622</v>
      </c>
      <c r="I641" s="832" t="s">
        <v>1579</v>
      </c>
      <c r="J641" s="832" t="s">
        <v>1522</v>
      </c>
      <c r="K641" s="832" t="s">
        <v>1580</v>
      </c>
      <c r="L641" s="835">
        <v>333.68</v>
      </c>
      <c r="M641" s="835">
        <v>4671.5199999999995</v>
      </c>
      <c r="N641" s="832">
        <v>14</v>
      </c>
      <c r="O641" s="836">
        <v>13</v>
      </c>
      <c r="P641" s="835">
        <v>3670.4799999999996</v>
      </c>
      <c r="Q641" s="837">
        <v>0.7857142857142857</v>
      </c>
      <c r="R641" s="832">
        <v>11</v>
      </c>
      <c r="S641" s="837">
        <v>0.7857142857142857</v>
      </c>
      <c r="T641" s="836">
        <v>10</v>
      </c>
      <c r="U641" s="838">
        <v>0.76923076923076927</v>
      </c>
    </row>
    <row r="642" spans="1:21" ht="14.4" customHeight="1" x14ac:dyDescent="0.3">
      <c r="A642" s="831">
        <v>12</v>
      </c>
      <c r="B642" s="832" t="s">
        <v>1362</v>
      </c>
      <c r="C642" s="832" t="s">
        <v>1368</v>
      </c>
      <c r="D642" s="833" t="s">
        <v>2953</v>
      </c>
      <c r="E642" s="834" t="s">
        <v>1384</v>
      </c>
      <c r="F642" s="832" t="s">
        <v>1363</v>
      </c>
      <c r="G642" s="832" t="s">
        <v>1567</v>
      </c>
      <c r="H642" s="832" t="s">
        <v>578</v>
      </c>
      <c r="I642" s="832" t="s">
        <v>1568</v>
      </c>
      <c r="J642" s="832" t="s">
        <v>1569</v>
      </c>
      <c r="K642" s="832" t="s">
        <v>1570</v>
      </c>
      <c r="L642" s="835">
        <v>1514.87</v>
      </c>
      <c r="M642" s="835">
        <v>13633.829999999998</v>
      </c>
      <c r="N642" s="832">
        <v>9</v>
      </c>
      <c r="O642" s="836">
        <v>9</v>
      </c>
      <c r="P642" s="835">
        <v>12118.96</v>
      </c>
      <c r="Q642" s="837">
        <v>0.88888888888888895</v>
      </c>
      <c r="R642" s="832">
        <v>8</v>
      </c>
      <c r="S642" s="837">
        <v>0.88888888888888884</v>
      </c>
      <c r="T642" s="836">
        <v>8</v>
      </c>
      <c r="U642" s="838">
        <v>0.88888888888888884</v>
      </c>
    </row>
    <row r="643" spans="1:21" ht="14.4" customHeight="1" x14ac:dyDescent="0.3">
      <c r="A643" s="831">
        <v>12</v>
      </c>
      <c r="B643" s="832" t="s">
        <v>1362</v>
      </c>
      <c r="C643" s="832" t="s">
        <v>1368</v>
      </c>
      <c r="D643" s="833" t="s">
        <v>2953</v>
      </c>
      <c r="E643" s="834" t="s">
        <v>1384</v>
      </c>
      <c r="F643" s="832" t="s">
        <v>1363</v>
      </c>
      <c r="G643" s="832" t="s">
        <v>1421</v>
      </c>
      <c r="H643" s="832" t="s">
        <v>578</v>
      </c>
      <c r="I643" s="832" t="s">
        <v>2354</v>
      </c>
      <c r="J643" s="832" t="s">
        <v>2355</v>
      </c>
      <c r="K643" s="832" t="s">
        <v>2356</v>
      </c>
      <c r="L643" s="835">
        <v>93.96</v>
      </c>
      <c r="M643" s="835">
        <v>187.92</v>
      </c>
      <c r="N643" s="832">
        <v>2</v>
      </c>
      <c r="O643" s="836">
        <v>1</v>
      </c>
      <c r="P643" s="835">
        <v>187.92</v>
      </c>
      <c r="Q643" s="837">
        <v>1</v>
      </c>
      <c r="R643" s="832">
        <v>2</v>
      </c>
      <c r="S643" s="837">
        <v>1</v>
      </c>
      <c r="T643" s="836">
        <v>1</v>
      </c>
      <c r="U643" s="838">
        <v>1</v>
      </c>
    </row>
    <row r="644" spans="1:21" ht="14.4" customHeight="1" x14ac:dyDescent="0.3">
      <c r="A644" s="831">
        <v>12</v>
      </c>
      <c r="B644" s="832" t="s">
        <v>1362</v>
      </c>
      <c r="C644" s="832" t="s">
        <v>1368</v>
      </c>
      <c r="D644" s="833" t="s">
        <v>2953</v>
      </c>
      <c r="E644" s="834" t="s">
        <v>1384</v>
      </c>
      <c r="F644" s="832" t="s">
        <v>1363</v>
      </c>
      <c r="G644" s="832" t="s">
        <v>1856</v>
      </c>
      <c r="H644" s="832" t="s">
        <v>578</v>
      </c>
      <c r="I644" s="832" t="s">
        <v>1857</v>
      </c>
      <c r="J644" s="832" t="s">
        <v>1858</v>
      </c>
      <c r="K644" s="832" t="s">
        <v>1859</v>
      </c>
      <c r="L644" s="835">
        <v>0</v>
      </c>
      <c r="M644" s="835">
        <v>0</v>
      </c>
      <c r="N644" s="832">
        <v>1</v>
      </c>
      <c r="O644" s="836">
        <v>0.5</v>
      </c>
      <c r="P644" s="835">
        <v>0</v>
      </c>
      <c r="Q644" s="837"/>
      <c r="R644" s="832">
        <v>1</v>
      </c>
      <c r="S644" s="837">
        <v>1</v>
      </c>
      <c r="T644" s="836">
        <v>0.5</v>
      </c>
      <c r="U644" s="838">
        <v>1</v>
      </c>
    </row>
    <row r="645" spans="1:21" ht="14.4" customHeight="1" x14ac:dyDescent="0.3">
      <c r="A645" s="831">
        <v>12</v>
      </c>
      <c r="B645" s="832" t="s">
        <v>1362</v>
      </c>
      <c r="C645" s="832" t="s">
        <v>1368</v>
      </c>
      <c r="D645" s="833" t="s">
        <v>2953</v>
      </c>
      <c r="E645" s="834" t="s">
        <v>1384</v>
      </c>
      <c r="F645" s="832" t="s">
        <v>1363</v>
      </c>
      <c r="G645" s="832" t="s">
        <v>1685</v>
      </c>
      <c r="H645" s="832" t="s">
        <v>578</v>
      </c>
      <c r="I645" s="832" t="s">
        <v>1686</v>
      </c>
      <c r="J645" s="832" t="s">
        <v>1687</v>
      </c>
      <c r="K645" s="832" t="s">
        <v>1688</v>
      </c>
      <c r="L645" s="835">
        <v>1546.98</v>
      </c>
      <c r="M645" s="835">
        <v>13922.819999999998</v>
      </c>
      <c r="N645" s="832">
        <v>9</v>
      </c>
      <c r="O645" s="836">
        <v>8</v>
      </c>
      <c r="P645" s="835">
        <v>13922.819999999998</v>
      </c>
      <c r="Q645" s="837">
        <v>1</v>
      </c>
      <c r="R645" s="832">
        <v>9</v>
      </c>
      <c r="S645" s="837">
        <v>1</v>
      </c>
      <c r="T645" s="836">
        <v>8</v>
      </c>
      <c r="U645" s="838">
        <v>1</v>
      </c>
    </row>
    <row r="646" spans="1:21" ht="14.4" customHeight="1" x14ac:dyDescent="0.3">
      <c r="A646" s="831">
        <v>12</v>
      </c>
      <c r="B646" s="832" t="s">
        <v>1362</v>
      </c>
      <c r="C646" s="832" t="s">
        <v>1368</v>
      </c>
      <c r="D646" s="833" t="s">
        <v>2953</v>
      </c>
      <c r="E646" s="834" t="s">
        <v>1384</v>
      </c>
      <c r="F646" s="832" t="s">
        <v>1363</v>
      </c>
      <c r="G646" s="832" t="s">
        <v>1701</v>
      </c>
      <c r="H646" s="832" t="s">
        <v>578</v>
      </c>
      <c r="I646" s="832" t="s">
        <v>1962</v>
      </c>
      <c r="J646" s="832" t="s">
        <v>1703</v>
      </c>
      <c r="K646" s="832" t="s">
        <v>1963</v>
      </c>
      <c r="L646" s="835">
        <v>837.19</v>
      </c>
      <c r="M646" s="835">
        <v>837.19</v>
      </c>
      <c r="N646" s="832">
        <v>1</v>
      </c>
      <c r="O646" s="836">
        <v>1</v>
      </c>
      <c r="P646" s="835">
        <v>837.19</v>
      </c>
      <c r="Q646" s="837">
        <v>1</v>
      </c>
      <c r="R646" s="832">
        <v>1</v>
      </c>
      <c r="S646" s="837">
        <v>1</v>
      </c>
      <c r="T646" s="836">
        <v>1</v>
      </c>
      <c r="U646" s="838">
        <v>1</v>
      </c>
    </row>
    <row r="647" spans="1:21" ht="14.4" customHeight="1" x14ac:dyDescent="0.3">
      <c r="A647" s="831">
        <v>12</v>
      </c>
      <c r="B647" s="832" t="s">
        <v>1362</v>
      </c>
      <c r="C647" s="832" t="s">
        <v>1368</v>
      </c>
      <c r="D647" s="833" t="s">
        <v>2953</v>
      </c>
      <c r="E647" s="834" t="s">
        <v>1384</v>
      </c>
      <c r="F647" s="832" t="s">
        <v>1363</v>
      </c>
      <c r="G647" s="832" t="s">
        <v>1412</v>
      </c>
      <c r="H647" s="832" t="s">
        <v>622</v>
      </c>
      <c r="I647" s="832" t="s">
        <v>1220</v>
      </c>
      <c r="J647" s="832" t="s">
        <v>1221</v>
      </c>
      <c r="K647" s="832" t="s">
        <v>1222</v>
      </c>
      <c r="L647" s="835">
        <v>149.52000000000001</v>
      </c>
      <c r="M647" s="835">
        <v>448.56000000000006</v>
      </c>
      <c r="N647" s="832">
        <v>3</v>
      </c>
      <c r="O647" s="836">
        <v>2</v>
      </c>
      <c r="P647" s="835">
        <v>448.56000000000006</v>
      </c>
      <c r="Q647" s="837">
        <v>1</v>
      </c>
      <c r="R647" s="832">
        <v>3</v>
      </c>
      <c r="S647" s="837">
        <v>1</v>
      </c>
      <c r="T647" s="836">
        <v>2</v>
      </c>
      <c r="U647" s="838">
        <v>1</v>
      </c>
    </row>
    <row r="648" spans="1:21" ht="14.4" customHeight="1" x14ac:dyDescent="0.3">
      <c r="A648" s="831">
        <v>12</v>
      </c>
      <c r="B648" s="832" t="s">
        <v>1362</v>
      </c>
      <c r="C648" s="832" t="s">
        <v>1368</v>
      </c>
      <c r="D648" s="833" t="s">
        <v>2953</v>
      </c>
      <c r="E648" s="834" t="s">
        <v>1384</v>
      </c>
      <c r="F648" s="832" t="s">
        <v>1364</v>
      </c>
      <c r="G648" s="832" t="s">
        <v>1475</v>
      </c>
      <c r="H648" s="832" t="s">
        <v>578</v>
      </c>
      <c r="I648" s="832" t="s">
        <v>1476</v>
      </c>
      <c r="J648" s="832" t="s">
        <v>1383</v>
      </c>
      <c r="K648" s="832"/>
      <c r="L648" s="835">
        <v>0</v>
      </c>
      <c r="M648" s="835">
        <v>0</v>
      </c>
      <c r="N648" s="832">
        <v>2</v>
      </c>
      <c r="O648" s="836">
        <v>2</v>
      </c>
      <c r="P648" s="835">
        <v>0</v>
      </c>
      <c r="Q648" s="837"/>
      <c r="R648" s="832">
        <v>2</v>
      </c>
      <c r="S648" s="837">
        <v>1</v>
      </c>
      <c r="T648" s="836">
        <v>2</v>
      </c>
      <c r="U648" s="838">
        <v>1</v>
      </c>
    </row>
    <row r="649" spans="1:21" ht="14.4" customHeight="1" x14ac:dyDescent="0.3">
      <c r="A649" s="831">
        <v>12</v>
      </c>
      <c r="B649" s="832" t="s">
        <v>1362</v>
      </c>
      <c r="C649" s="832" t="s">
        <v>1368</v>
      </c>
      <c r="D649" s="833" t="s">
        <v>2953</v>
      </c>
      <c r="E649" s="834" t="s">
        <v>1384</v>
      </c>
      <c r="F649" s="832" t="s">
        <v>1364</v>
      </c>
      <c r="G649" s="832" t="s">
        <v>1475</v>
      </c>
      <c r="H649" s="832" t="s">
        <v>578</v>
      </c>
      <c r="I649" s="832" t="s">
        <v>2357</v>
      </c>
      <c r="J649" s="832" t="s">
        <v>1383</v>
      </c>
      <c r="K649" s="832"/>
      <c r="L649" s="835">
        <v>0</v>
      </c>
      <c r="M649" s="835">
        <v>0</v>
      </c>
      <c r="N649" s="832">
        <v>2</v>
      </c>
      <c r="O649" s="836">
        <v>2</v>
      </c>
      <c r="P649" s="835">
        <v>0</v>
      </c>
      <c r="Q649" s="837"/>
      <c r="R649" s="832">
        <v>2</v>
      </c>
      <c r="S649" s="837">
        <v>1</v>
      </c>
      <c r="T649" s="836">
        <v>2</v>
      </c>
      <c r="U649" s="838">
        <v>1</v>
      </c>
    </row>
    <row r="650" spans="1:21" ht="14.4" customHeight="1" x14ac:dyDescent="0.3">
      <c r="A650" s="831">
        <v>12</v>
      </c>
      <c r="B650" s="832" t="s">
        <v>1362</v>
      </c>
      <c r="C650" s="832" t="s">
        <v>1368</v>
      </c>
      <c r="D650" s="833" t="s">
        <v>2953</v>
      </c>
      <c r="E650" s="834" t="s">
        <v>1384</v>
      </c>
      <c r="F650" s="832" t="s">
        <v>1365</v>
      </c>
      <c r="G650" s="832" t="s">
        <v>1978</v>
      </c>
      <c r="H650" s="832" t="s">
        <v>578</v>
      </c>
      <c r="I650" s="832" t="s">
        <v>1985</v>
      </c>
      <c r="J650" s="832" t="s">
        <v>1986</v>
      </c>
      <c r="K650" s="832" t="s">
        <v>1987</v>
      </c>
      <c r="L650" s="835">
        <v>609.38</v>
      </c>
      <c r="M650" s="835">
        <v>3656.2799999999997</v>
      </c>
      <c r="N650" s="832">
        <v>6</v>
      </c>
      <c r="O650" s="836">
        <v>1</v>
      </c>
      <c r="P650" s="835">
        <v>3656.2799999999997</v>
      </c>
      <c r="Q650" s="837">
        <v>1</v>
      </c>
      <c r="R650" s="832">
        <v>6</v>
      </c>
      <c r="S650" s="837">
        <v>1</v>
      </c>
      <c r="T650" s="836">
        <v>1</v>
      </c>
      <c r="U650" s="838">
        <v>1</v>
      </c>
    </row>
    <row r="651" spans="1:21" ht="14.4" customHeight="1" x14ac:dyDescent="0.3">
      <c r="A651" s="831">
        <v>12</v>
      </c>
      <c r="B651" s="832" t="s">
        <v>1362</v>
      </c>
      <c r="C651" s="832" t="s">
        <v>1368</v>
      </c>
      <c r="D651" s="833" t="s">
        <v>2953</v>
      </c>
      <c r="E651" s="834" t="s">
        <v>1384</v>
      </c>
      <c r="F651" s="832" t="s">
        <v>1365</v>
      </c>
      <c r="G651" s="832" t="s">
        <v>1978</v>
      </c>
      <c r="H651" s="832" t="s">
        <v>578</v>
      </c>
      <c r="I651" s="832" t="s">
        <v>2005</v>
      </c>
      <c r="J651" s="832" t="s">
        <v>2006</v>
      </c>
      <c r="K651" s="832" t="s">
        <v>2007</v>
      </c>
      <c r="L651" s="835">
        <v>180.25</v>
      </c>
      <c r="M651" s="835">
        <v>540.75</v>
      </c>
      <c r="N651" s="832">
        <v>3</v>
      </c>
      <c r="O651" s="836">
        <v>1</v>
      </c>
      <c r="P651" s="835">
        <v>540.75</v>
      </c>
      <c r="Q651" s="837">
        <v>1</v>
      </c>
      <c r="R651" s="832">
        <v>3</v>
      </c>
      <c r="S651" s="837">
        <v>1</v>
      </c>
      <c r="T651" s="836">
        <v>1</v>
      </c>
      <c r="U651" s="838">
        <v>1</v>
      </c>
    </row>
    <row r="652" spans="1:21" ht="14.4" customHeight="1" x14ac:dyDescent="0.3">
      <c r="A652" s="831">
        <v>12</v>
      </c>
      <c r="B652" s="832" t="s">
        <v>1362</v>
      </c>
      <c r="C652" s="832" t="s">
        <v>1368</v>
      </c>
      <c r="D652" s="833" t="s">
        <v>2953</v>
      </c>
      <c r="E652" s="834" t="s">
        <v>1384</v>
      </c>
      <c r="F652" s="832" t="s">
        <v>1365</v>
      </c>
      <c r="G652" s="832" t="s">
        <v>1978</v>
      </c>
      <c r="H652" s="832" t="s">
        <v>578</v>
      </c>
      <c r="I652" s="832" t="s">
        <v>2014</v>
      </c>
      <c r="J652" s="832" t="s">
        <v>2015</v>
      </c>
      <c r="K652" s="832" t="s">
        <v>2016</v>
      </c>
      <c r="L652" s="835">
        <v>196.43</v>
      </c>
      <c r="M652" s="835">
        <v>196.43</v>
      </c>
      <c r="N652" s="832">
        <v>1</v>
      </c>
      <c r="O652" s="836">
        <v>1</v>
      </c>
      <c r="P652" s="835">
        <v>196.43</v>
      </c>
      <c r="Q652" s="837">
        <v>1</v>
      </c>
      <c r="R652" s="832">
        <v>1</v>
      </c>
      <c r="S652" s="837">
        <v>1</v>
      </c>
      <c r="T652" s="836">
        <v>1</v>
      </c>
      <c r="U652" s="838">
        <v>1</v>
      </c>
    </row>
    <row r="653" spans="1:21" ht="14.4" customHeight="1" x14ac:dyDescent="0.3">
      <c r="A653" s="831">
        <v>12</v>
      </c>
      <c r="B653" s="832" t="s">
        <v>1362</v>
      </c>
      <c r="C653" s="832" t="s">
        <v>1368</v>
      </c>
      <c r="D653" s="833" t="s">
        <v>2953</v>
      </c>
      <c r="E653" s="834" t="s">
        <v>1384</v>
      </c>
      <c r="F653" s="832" t="s">
        <v>1365</v>
      </c>
      <c r="G653" s="832" t="s">
        <v>1978</v>
      </c>
      <c r="H653" s="832" t="s">
        <v>578</v>
      </c>
      <c r="I653" s="832" t="s">
        <v>2050</v>
      </c>
      <c r="J653" s="832" t="s">
        <v>2051</v>
      </c>
      <c r="K653" s="832" t="s">
        <v>2031</v>
      </c>
      <c r="L653" s="835">
        <v>300</v>
      </c>
      <c r="M653" s="835">
        <v>900</v>
      </c>
      <c r="N653" s="832">
        <v>3</v>
      </c>
      <c r="O653" s="836">
        <v>1</v>
      </c>
      <c r="P653" s="835">
        <v>900</v>
      </c>
      <c r="Q653" s="837">
        <v>1</v>
      </c>
      <c r="R653" s="832">
        <v>3</v>
      </c>
      <c r="S653" s="837">
        <v>1</v>
      </c>
      <c r="T653" s="836">
        <v>1</v>
      </c>
      <c r="U653" s="838">
        <v>1</v>
      </c>
    </row>
    <row r="654" spans="1:21" ht="14.4" customHeight="1" x14ac:dyDescent="0.3">
      <c r="A654" s="831">
        <v>12</v>
      </c>
      <c r="B654" s="832" t="s">
        <v>1362</v>
      </c>
      <c r="C654" s="832" t="s">
        <v>1368</v>
      </c>
      <c r="D654" s="833" t="s">
        <v>2953</v>
      </c>
      <c r="E654" s="834" t="s">
        <v>1384</v>
      </c>
      <c r="F654" s="832" t="s">
        <v>1365</v>
      </c>
      <c r="G654" s="832" t="s">
        <v>1978</v>
      </c>
      <c r="H654" s="832" t="s">
        <v>578</v>
      </c>
      <c r="I654" s="832" t="s">
        <v>2052</v>
      </c>
      <c r="J654" s="832" t="s">
        <v>2053</v>
      </c>
      <c r="K654" s="832" t="s">
        <v>2031</v>
      </c>
      <c r="L654" s="835">
        <v>300</v>
      </c>
      <c r="M654" s="835">
        <v>600</v>
      </c>
      <c r="N654" s="832">
        <v>2</v>
      </c>
      <c r="O654" s="836">
        <v>1</v>
      </c>
      <c r="P654" s="835">
        <v>600</v>
      </c>
      <c r="Q654" s="837">
        <v>1</v>
      </c>
      <c r="R654" s="832">
        <v>2</v>
      </c>
      <c r="S654" s="837">
        <v>1</v>
      </c>
      <c r="T654" s="836">
        <v>1</v>
      </c>
      <c r="U654" s="838">
        <v>1</v>
      </c>
    </row>
    <row r="655" spans="1:21" ht="14.4" customHeight="1" x14ac:dyDescent="0.3">
      <c r="A655" s="831">
        <v>12</v>
      </c>
      <c r="B655" s="832" t="s">
        <v>1362</v>
      </c>
      <c r="C655" s="832" t="s">
        <v>1368</v>
      </c>
      <c r="D655" s="833" t="s">
        <v>2953</v>
      </c>
      <c r="E655" s="834" t="s">
        <v>1384</v>
      </c>
      <c r="F655" s="832" t="s">
        <v>1365</v>
      </c>
      <c r="G655" s="832" t="s">
        <v>1978</v>
      </c>
      <c r="H655" s="832" t="s">
        <v>578</v>
      </c>
      <c r="I655" s="832" t="s">
        <v>2068</v>
      </c>
      <c r="J655" s="832" t="s">
        <v>2069</v>
      </c>
      <c r="K655" s="832" t="s">
        <v>2070</v>
      </c>
      <c r="L655" s="835">
        <v>1743</v>
      </c>
      <c r="M655" s="835">
        <v>6972</v>
      </c>
      <c r="N655" s="832">
        <v>4</v>
      </c>
      <c r="O655" s="836">
        <v>1</v>
      </c>
      <c r="P655" s="835">
        <v>6972</v>
      </c>
      <c r="Q655" s="837">
        <v>1</v>
      </c>
      <c r="R655" s="832">
        <v>4</v>
      </c>
      <c r="S655" s="837">
        <v>1</v>
      </c>
      <c r="T655" s="836">
        <v>1</v>
      </c>
      <c r="U655" s="838">
        <v>1</v>
      </c>
    </row>
    <row r="656" spans="1:21" ht="14.4" customHeight="1" x14ac:dyDescent="0.3">
      <c r="A656" s="831">
        <v>12</v>
      </c>
      <c r="B656" s="832" t="s">
        <v>1362</v>
      </c>
      <c r="C656" s="832" t="s">
        <v>1368</v>
      </c>
      <c r="D656" s="833" t="s">
        <v>2953</v>
      </c>
      <c r="E656" s="834" t="s">
        <v>1384</v>
      </c>
      <c r="F656" s="832" t="s">
        <v>1365</v>
      </c>
      <c r="G656" s="832" t="s">
        <v>1978</v>
      </c>
      <c r="H656" s="832" t="s">
        <v>578</v>
      </c>
      <c r="I656" s="832" t="s">
        <v>2071</v>
      </c>
      <c r="J656" s="832" t="s">
        <v>2072</v>
      </c>
      <c r="K656" s="832" t="s">
        <v>2073</v>
      </c>
      <c r="L656" s="835">
        <v>1027.5</v>
      </c>
      <c r="M656" s="835">
        <v>9247.5</v>
      </c>
      <c r="N656" s="832">
        <v>9</v>
      </c>
      <c r="O656" s="836">
        <v>1</v>
      </c>
      <c r="P656" s="835">
        <v>9247.5</v>
      </c>
      <c r="Q656" s="837">
        <v>1</v>
      </c>
      <c r="R656" s="832">
        <v>9</v>
      </c>
      <c r="S656" s="837">
        <v>1</v>
      </c>
      <c r="T656" s="836">
        <v>1</v>
      </c>
      <c r="U656" s="838">
        <v>1</v>
      </c>
    </row>
    <row r="657" spans="1:21" ht="14.4" customHeight="1" x14ac:dyDescent="0.3">
      <c r="A657" s="831">
        <v>12</v>
      </c>
      <c r="B657" s="832" t="s">
        <v>1362</v>
      </c>
      <c r="C657" s="832" t="s">
        <v>1368</v>
      </c>
      <c r="D657" s="833" t="s">
        <v>2953</v>
      </c>
      <c r="E657" s="834" t="s">
        <v>1384</v>
      </c>
      <c r="F657" s="832" t="s">
        <v>1365</v>
      </c>
      <c r="G657" s="832" t="s">
        <v>1978</v>
      </c>
      <c r="H657" s="832" t="s">
        <v>578</v>
      </c>
      <c r="I657" s="832" t="s">
        <v>2076</v>
      </c>
      <c r="J657" s="832" t="s">
        <v>2077</v>
      </c>
      <c r="K657" s="832" t="s">
        <v>2078</v>
      </c>
      <c r="L657" s="835">
        <v>198.08</v>
      </c>
      <c r="M657" s="835">
        <v>990.40000000000009</v>
      </c>
      <c r="N657" s="832">
        <v>5</v>
      </c>
      <c r="O657" s="836">
        <v>2</v>
      </c>
      <c r="P657" s="835">
        <v>990.40000000000009</v>
      </c>
      <c r="Q657" s="837">
        <v>1</v>
      </c>
      <c r="R657" s="832">
        <v>5</v>
      </c>
      <c r="S657" s="837">
        <v>1</v>
      </c>
      <c r="T657" s="836">
        <v>2</v>
      </c>
      <c r="U657" s="838">
        <v>1</v>
      </c>
    </row>
    <row r="658" spans="1:21" ht="14.4" customHeight="1" x14ac:dyDescent="0.3">
      <c r="A658" s="831">
        <v>12</v>
      </c>
      <c r="B658" s="832" t="s">
        <v>1362</v>
      </c>
      <c r="C658" s="832" t="s">
        <v>1368</v>
      </c>
      <c r="D658" s="833" t="s">
        <v>2953</v>
      </c>
      <c r="E658" s="834" t="s">
        <v>1384</v>
      </c>
      <c r="F658" s="832" t="s">
        <v>1365</v>
      </c>
      <c r="G658" s="832" t="s">
        <v>1978</v>
      </c>
      <c r="H658" s="832" t="s">
        <v>578</v>
      </c>
      <c r="I658" s="832" t="s">
        <v>2085</v>
      </c>
      <c r="J658" s="832" t="s">
        <v>2086</v>
      </c>
      <c r="K658" s="832" t="s">
        <v>2087</v>
      </c>
      <c r="L658" s="835">
        <v>479.84</v>
      </c>
      <c r="M658" s="835">
        <v>959.68</v>
      </c>
      <c r="N658" s="832">
        <v>2</v>
      </c>
      <c r="O658" s="836">
        <v>1</v>
      </c>
      <c r="P658" s="835">
        <v>959.68</v>
      </c>
      <c r="Q658" s="837">
        <v>1</v>
      </c>
      <c r="R658" s="832">
        <v>2</v>
      </c>
      <c r="S658" s="837">
        <v>1</v>
      </c>
      <c r="T658" s="836">
        <v>1</v>
      </c>
      <c r="U658" s="838">
        <v>1</v>
      </c>
    </row>
    <row r="659" spans="1:21" ht="14.4" customHeight="1" x14ac:dyDescent="0.3">
      <c r="A659" s="831">
        <v>12</v>
      </c>
      <c r="B659" s="832" t="s">
        <v>1362</v>
      </c>
      <c r="C659" s="832" t="s">
        <v>1368</v>
      </c>
      <c r="D659" s="833" t="s">
        <v>2953</v>
      </c>
      <c r="E659" s="834" t="s">
        <v>1384</v>
      </c>
      <c r="F659" s="832" t="s">
        <v>1365</v>
      </c>
      <c r="G659" s="832" t="s">
        <v>1978</v>
      </c>
      <c r="H659" s="832" t="s">
        <v>578</v>
      </c>
      <c r="I659" s="832" t="s">
        <v>2090</v>
      </c>
      <c r="J659" s="832" t="s">
        <v>2091</v>
      </c>
      <c r="K659" s="832" t="s">
        <v>2092</v>
      </c>
      <c r="L659" s="835">
        <v>2055</v>
      </c>
      <c r="M659" s="835">
        <v>6165</v>
      </c>
      <c r="N659" s="832">
        <v>3</v>
      </c>
      <c r="O659" s="836">
        <v>1</v>
      </c>
      <c r="P659" s="835">
        <v>6165</v>
      </c>
      <c r="Q659" s="837">
        <v>1</v>
      </c>
      <c r="R659" s="832">
        <v>3</v>
      </c>
      <c r="S659" s="837">
        <v>1</v>
      </c>
      <c r="T659" s="836">
        <v>1</v>
      </c>
      <c r="U659" s="838">
        <v>1</v>
      </c>
    </row>
    <row r="660" spans="1:21" ht="14.4" customHeight="1" x14ac:dyDescent="0.3">
      <c r="A660" s="831">
        <v>12</v>
      </c>
      <c r="B660" s="832" t="s">
        <v>1362</v>
      </c>
      <c r="C660" s="832" t="s">
        <v>1368</v>
      </c>
      <c r="D660" s="833" t="s">
        <v>2953</v>
      </c>
      <c r="E660" s="834" t="s">
        <v>1384</v>
      </c>
      <c r="F660" s="832" t="s">
        <v>1365</v>
      </c>
      <c r="G660" s="832" t="s">
        <v>1978</v>
      </c>
      <c r="H660" s="832" t="s">
        <v>578</v>
      </c>
      <c r="I660" s="832" t="s">
        <v>2099</v>
      </c>
      <c r="J660" s="832" t="s">
        <v>2100</v>
      </c>
      <c r="K660" s="832" t="s">
        <v>2101</v>
      </c>
      <c r="L660" s="835">
        <v>1124.9000000000001</v>
      </c>
      <c r="M660" s="835">
        <v>4499.6000000000004</v>
      </c>
      <c r="N660" s="832">
        <v>4</v>
      </c>
      <c r="O660" s="836">
        <v>1</v>
      </c>
      <c r="P660" s="835">
        <v>4499.6000000000004</v>
      </c>
      <c r="Q660" s="837">
        <v>1</v>
      </c>
      <c r="R660" s="832">
        <v>4</v>
      </c>
      <c r="S660" s="837">
        <v>1</v>
      </c>
      <c r="T660" s="836">
        <v>1</v>
      </c>
      <c r="U660" s="838">
        <v>1</v>
      </c>
    </row>
    <row r="661" spans="1:21" ht="14.4" customHeight="1" x14ac:dyDescent="0.3">
      <c r="A661" s="831">
        <v>12</v>
      </c>
      <c r="B661" s="832" t="s">
        <v>1362</v>
      </c>
      <c r="C661" s="832" t="s">
        <v>1368</v>
      </c>
      <c r="D661" s="833" t="s">
        <v>2953</v>
      </c>
      <c r="E661" s="834" t="s">
        <v>1384</v>
      </c>
      <c r="F661" s="832" t="s">
        <v>1365</v>
      </c>
      <c r="G661" s="832" t="s">
        <v>1978</v>
      </c>
      <c r="H661" s="832" t="s">
        <v>578</v>
      </c>
      <c r="I661" s="832" t="s">
        <v>2110</v>
      </c>
      <c r="J661" s="832" t="s">
        <v>2111</v>
      </c>
      <c r="K661" s="832" t="s">
        <v>2112</v>
      </c>
      <c r="L661" s="835">
        <v>304.69</v>
      </c>
      <c r="M661" s="835">
        <v>304.69</v>
      </c>
      <c r="N661" s="832">
        <v>1</v>
      </c>
      <c r="O661" s="836">
        <v>1</v>
      </c>
      <c r="P661" s="835">
        <v>304.69</v>
      </c>
      <c r="Q661" s="837">
        <v>1</v>
      </c>
      <c r="R661" s="832">
        <v>1</v>
      </c>
      <c r="S661" s="837">
        <v>1</v>
      </c>
      <c r="T661" s="836">
        <v>1</v>
      </c>
      <c r="U661" s="838">
        <v>1</v>
      </c>
    </row>
    <row r="662" spans="1:21" ht="14.4" customHeight="1" x14ac:dyDescent="0.3">
      <c r="A662" s="831">
        <v>12</v>
      </c>
      <c r="B662" s="832" t="s">
        <v>1362</v>
      </c>
      <c r="C662" s="832" t="s">
        <v>1368</v>
      </c>
      <c r="D662" s="833" t="s">
        <v>2953</v>
      </c>
      <c r="E662" s="834" t="s">
        <v>1384</v>
      </c>
      <c r="F662" s="832" t="s">
        <v>1365</v>
      </c>
      <c r="G662" s="832" t="s">
        <v>1978</v>
      </c>
      <c r="H662" s="832" t="s">
        <v>578</v>
      </c>
      <c r="I662" s="832" t="s">
        <v>2358</v>
      </c>
      <c r="J662" s="832" t="s">
        <v>2359</v>
      </c>
      <c r="K662" s="832" t="s">
        <v>2360</v>
      </c>
      <c r="L662" s="835">
        <v>2444.8000000000002</v>
      </c>
      <c r="M662" s="835">
        <v>2444.8000000000002</v>
      </c>
      <c r="N662" s="832">
        <v>1</v>
      </c>
      <c r="O662" s="836">
        <v>1</v>
      </c>
      <c r="P662" s="835">
        <v>2444.8000000000002</v>
      </c>
      <c r="Q662" s="837">
        <v>1</v>
      </c>
      <c r="R662" s="832">
        <v>1</v>
      </c>
      <c r="S662" s="837">
        <v>1</v>
      </c>
      <c r="T662" s="836">
        <v>1</v>
      </c>
      <c r="U662" s="838">
        <v>1</v>
      </c>
    </row>
    <row r="663" spans="1:21" ht="14.4" customHeight="1" x14ac:dyDescent="0.3">
      <c r="A663" s="831">
        <v>12</v>
      </c>
      <c r="B663" s="832" t="s">
        <v>1362</v>
      </c>
      <c r="C663" s="832" t="s">
        <v>1368</v>
      </c>
      <c r="D663" s="833" t="s">
        <v>2953</v>
      </c>
      <c r="E663" s="834" t="s">
        <v>1384</v>
      </c>
      <c r="F663" s="832" t="s">
        <v>1365</v>
      </c>
      <c r="G663" s="832" t="s">
        <v>1978</v>
      </c>
      <c r="H663" s="832" t="s">
        <v>578</v>
      </c>
      <c r="I663" s="832" t="s">
        <v>2339</v>
      </c>
      <c r="J663" s="832" t="s">
        <v>2340</v>
      </c>
      <c r="K663" s="832" t="s">
        <v>2341</v>
      </c>
      <c r="L663" s="835">
        <v>519.9</v>
      </c>
      <c r="M663" s="835">
        <v>519.9</v>
      </c>
      <c r="N663" s="832">
        <v>1</v>
      </c>
      <c r="O663" s="836">
        <v>1</v>
      </c>
      <c r="P663" s="835">
        <v>519.9</v>
      </c>
      <c r="Q663" s="837">
        <v>1</v>
      </c>
      <c r="R663" s="832">
        <v>1</v>
      </c>
      <c r="S663" s="837">
        <v>1</v>
      </c>
      <c r="T663" s="836">
        <v>1</v>
      </c>
      <c r="U663" s="838">
        <v>1</v>
      </c>
    </row>
    <row r="664" spans="1:21" ht="14.4" customHeight="1" x14ac:dyDescent="0.3">
      <c r="A664" s="831">
        <v>12</v>
      </c>
      <c r="B664" s="832" t="s">
        <v>1362</v>
      </c>
      <c r="C664" s="832" t="s">
        <v>1368</v>
      </c>
      <c r="D664" s="833" t="s">
        <v>2953</v>
      </c>
      <c r="E664" s="834" t="s">
        <v>1384</v>
      </c>
      <c r="F664" s="832" t="s">
        <v>1365</v>
      </c>
      <c r="G664" s="832" t="s">
        <v>1978</v>
      </c>
      <c r="H664" s="832" t="s">
        <v>578</v>
      </c>
      <c r="I664" s="832" t="s">
        <v>2153</v>
      </c>
      <c r="J664" s="832" t="s">
        <v>2154</v>
      </c>
      <c r="K664" s="832" t="s">
        <v>2155</v>
      </c>
      <c r="L664" s="835">
        <v>296.39999999999998</v>
      </c>
      <c r="M664" s="835">
        <v>592.79999999999995</v>
      </c>
      <c r="N664" s="832">
        <v>2</v>
      </c>
      <c r="O664" s="836">
        <v>1</v>
      </c>
      <c r="P664" s="835">
        <v>592.79999999999995</v>
      </c>
      <c r="Q664" s="837">
        <v>1</v>
      </c>
      <c r="R664" s="832">
        <v>2</v>
      </c>
      <c r="S664" s="837">
        <v>1</v>
      </c>
      <c r="T664" s="836">
        <v>1</v>
      </c>
      <c r="U664" s="838">
        <v>1</v>
      </c>
    </row>
    <row r="665" spans="1:21" ht="14.4" customHeight="1" x14ac:dyDescent="0.3">
      <c r="A665" s="831">
        <v>12</v>
      </c>
      <c r="B665" s="832" t="s">
        <v>1362</v>
      </c>
      <c r="C665" s="832" t="s">
        <v>1368</v>
      </c>
      <c r="D665" s="833" t="s">
        <v>2953</v>
      </c>
      <c r="E665" s="834" t="s">
        <v>1384</v>
      </c>
      <c r="F665" s="832" t="s">
        <v>1365</v>
      </c>
      <c r="G665" s="832" t="s">
        <v>1525</v>
      </c>
      <c r="H665" s="832" t="s">
        <v>578</v>
      </c>
      <c r="I665" s="832" t="s">
        <v>2226</v>
      </c>
      <c r="J665" s="832" t="s">
        <v>2227</v>
      </c>
      <c r="K665" s="832" t="s">
        <v>2228</v>
      </c>
      <c r="L665" s="835">
        <v>99</v>
      </c>
      <c r="M665" s="835">
        <v>396</v>
      </c>
      <c r="N665" s="832">
        <v>4</v>
      </c>
      <c r="O665" s="836">
        <v>1</v>
      </c>
      <c r="P665" s="835">
        <v>396</v>
      </c>
      <c r="Q665" s="837">
        <v>1</v>
      </c>
      <c r="R665" s="832">
        <v>4</v>
      </c>
      <c r="S665" s="837">
        <v>1</v>
      </c>
      <c r="T665" s="836">
        <v>1</v>
      </c>
      <c r="U665" s="838">
        <v>1</v>
      </c>
    </row>
    <row r="666" spans="1:21" ht="14.4" customHeight="1" x14ac:dyDescent="0.3">
      <c r="A666" s="831">
        <v>12</v>
      </c>
      <c r="B666" s="832" t="s">
        <v>1362</v>
      </c>
      <c r="C666" s="832" t="s">
        <v>1368</v>
      </c>
      <c r="D666" s="833" t="s">
        <v>2953</v>
      </c>
      <c r="E666" s="834" t="s">
        <v>1384</v>
      </c>
      <c r="F666" s="832" t="s">
        <v>1365</v>
      </c>
      <c r="G666" s="832" t="s">
        <v>1525</v>
      </c>
      <c r="H666" s="832" t="s">
        <v>578</v>
      </c>
      <c r="I666" s="832" t="s">
        <v>2229</v>
      </c>
      <c r="J666" s="832" t="s">
        <v>2230</v>
      </c>
      <c r="K666" s="832" t="s">
        <v>2231</v>
      </c>
      <c r="L666" s="835">
        <v>50</v>
      </c>
      <c r="M666" s="835">
        <v>100</v>
      </c>
      <c r="N666" s="832">
        <v>2</v>
      </c>
      <c r="O666" s="836">
        <v>1</v>
      </c>
      <c r="P666" s="835">
        <v>100</v>
      </c>
      <c r="Q666" s="837">
        <v>1</v>
      </c>
      <c r="R666" s="832">
        <v>2</v>
      </c>
      <c r="S666" s="837">
        <v>1</v>
      </c>
      <c r="T666" s="836">
        <v>1</v>
      </c>
      <c r="U666" s="838">
        <v>1</v>
      </c>
    </row>
    <row r="667" spans="1:21" ht="14.4" customHeight="1" x14ac:dyDescent="0.3">
      <c r="A667" s="831">
        <v>12</v>
      </c>
      <c r="B667" s="832" t="s">
        <v>1362</v>
      </c>
      <c r="C667" s="832" t="s">
        <v>1368</v>
      </c>
      <c r="D667" s="833" t="s">
        <v>2953</v>
      </c>
      <c r="E667" s="834" t="s">
        <v>1384</v>
      </c>
      <c r="F667" s="832" t="s">
        <v>1365</v>
      </c>
      <c r="G667" s="832" t="s">
        <v>1416</v>
      </c>
      <c r="H667" s="832" t="s">
        <v>578</v>
      </c>
      <c r="I667" s="832" t="s">
        <v>1705</v>
      </c>
      <c r="J667" s="832" t="s">
        <v>1706</v>
      </c>
      <c r="K667" s="832" t="s">
        <v>1707</v>
      </c>
      <c r="L667" s="835">
        <v>162.71</v>
      </c>
      <c r="M667" s="835">
        <v>2603.36</v>
      </c>
      <c r="N667" s="832">
        <v>16</v>
      </c>
      <c r="O667" s="836">
        <v>2</v>
      </c>
      <c r="P667" s="835">
        <v>1301.68</v>
      </c>
      <c r="Q667" s="837">
        <v>0.5</v>
      </c>
      <c r="R667" s="832">
        <v>8</v>
      </c>
      <c r="S667" s="837">
        <v>0.5</v>
      </c>
      <c r="T667" s="836">
        <v>1</v>
      </c>
      <c r="U667" s="838">
        <v>0.5</v>
      </c>
    </row>
    <row r="668" spans="1:21" ht="14.4" customHeight="1" x14ac:dyDescent="0.3">
      <c r="A668" s="831">
        <v>12</v>
      </c>
      <c r="B668" s="832" t="s">
        <v>1362</v>
      </c>
      <c r="C668" s="832" t="s">
        <v>1368</v>
      </c>
      <c r="D668" s="833" t="s">
        <v>2953</v>
      </c>
      <c r="E668" s="834" t="s">
        <v>1384</v>
      </c>
      <c r="F668" s="832" t="s">
        <v>1365</v>
      </c>
      <c r="G668" s="832" t="s">
        <v>1416</v>
      </c>
      <c r="H668" s="832" t="s">
        <v>578</v>
      </c>
      <c r="I668" s="832" t="s">
        <v>2361</v>
      </c>
      <c r="J668" s="832" t="s">
        <v>2362</v>
      </c>
      <c r="K668" s="832" t="s">
        <v>1745</v>
      </c>
      <c r="L668" s="835">
        <v>700</v>
      </c>
      <c r="M668" s="835">
        <v>2100</v>
      </c>
      <c r="N668" s="832">
        <v>3</v>
      </c>
      <c r="O668" s="836">
        <v>1</v>
      </c>
      <c r="P668" s="835"/>
      <c r="Q668" s="837">
        <v>0</v>
      </c>
      <c r="R668" s="832"/>
      <c r="S668" s="837">
        <v>0</v>
      </c>
      <c r="T668" s="836"/>
      <c r="U668" s="838">
        <v>0</v>
      </c>
    </row>
    <row r="669" spans="1:21" ht="14.4" customHeight="1" x14ac:dyDescent="0.3">
      <c r="A669" s="831">
        <v>12</v>
      </c>
      <c r="B669" s="832" t="s">
        <v>1362</v>
      </c>
      <c r="C669" s="832" t="s">
        <v>1368</v>
      </c>
      <c r="D669" s="833" t="s">
        <v>2953</v>
      </c>
      <c r="E669" s="834" t="s">
        <v>1384</v>
      </c>
      <c r="F669" s="832" t="s">
        <v>1365</v>
      </c>
      <c r="G669" s="832" t="s">
        <v>1416</v>
      </c>
      <c r="H669" s="832" t="s">
        <v>578</v>
      </c>
      <c r="I669" s="832" t="s">
        <v>2232</v>
      </c>
      <c r="J669" s="832" t="s">
        <v>2233</v>
      </c>
      <c r="K669" s="832" t="s">
        <v>2234</v>
      </c>
      <c r="L669" s="835">
        <v>420</v>
      </c>
      <c r="M669" s="835">
        <v>840</v>
      </c>
      <c r="N669" s="832">
        <v>2</v>
      </c>
      <c r="O669" s="836">
        <v>1</v>
      </c>
      <c r="P669" s="835">
        <v>840</v>
      </c>
      <c r="Q669" s="837">
        <v>1</v>
      </c>
      <c r="R669" s="832">
        <v>2</v>
      </c>
      <c r="S669" s="837">
        <v>1</v>
      </c>
      <c r="T669" s="836">
        <v>1</v>
      </c>
      <c r="U669" s="838">
        <v>1</v>
      </c>
    </row>
    <row r="670" spans="1:21" ht="14.4" customHeight="1" x14ac:dyDescent="0.3">
      <c r="A670" s="831">
        <v>12</v>
      </c>
      <c r="B670" s="832" t="s">
        <v>1362</v>
      </c>
      <c r="C670" s="832" t="s">
        <v>1368</v>
      </c>
      <c r="D670" s="833" t="s">
        <v>2953</v>
      </c>
      <c r="E670" s="834" t="s">
        <v>1384</v>
      </c>
      <c r="F670" s="832" t="s">
        <v>1365</v>
      </c>
      <c r="G670" s="832" t="s">
        <v>1416</v>
      </c>
      <c r="H670" s="832" t="s">
        <v>578</v>
      </c>
      <c r="I670" s="832" t="s">
        <v>1714</v>
      </c>
      <c r="J670" s="832" t="s">
        <v>1715</v>
      </c>
      <c r="K670" s="832" t="s">
        <v>1716</v>
      </c>
      <c r="L670" s="835">
        <v>87</v>
      </c>
      <c r="M670" s="835">
        <v>87</v>
      </c>
      <c r="N670" s="832">
        <v>1</v>
      </c>
      <c r="O670" s="836">
        <v>1</v>
      </c>
      <c r="P670" s="835"/>
      <c r="Q670" s="837">
        <v>0</v>
      </c>
      <c r="R670" s="832"/>
      <c r="S670" s="837">
        <v>0</v>
      </c>
      <c r="T670" s="836"/>
      <c r="U670" s="838">
        <v>0</v>
      </c>
    </row>
    <row r="671" spans="1:21" ht="14.4" customHeight="1" x14ac:dyDescent="0.3">
      <c r="A671" s="831">
        <v>12</v>
      </c>
      <c r="B671" s="832" t="s">
        <v>1362</v>
      </c>
      <c r="C671" s="832" t="s">
        <v>1368</v>
      </c>
      <c r="D671" s="833" t="s">
        <v>2953</v>
      </c>
      <c r="E671" s="834" t="s">
        <v>1384</v>
      </c>
      <c r="F671" s="832" t="s">
        <v>1365</v>
      </c>
      <c r="G671" s="832" t="s">
        <v>1416</v>
      </c>
      <c r="H671" s="832" t="s">
        <v>578</v>
      </c>
      <c r="I671" s="832" t="s">
        <v>1717</v>
      </c>
      <c r="J671" s="832" t="s">
        <v>1718</v>
      </c>
      <c r="K671" s="832" t="s">
        <v>1719</v>
      </c>
      <c r="L671" s="835">
        <v>500</v>
      </c>
      <c r="M671" s="835">
        <v>1500</v>
      </c>
      <c r="N671" s="832">
        <v>3</v>
      </c>
      <c r="O671" s="836">
        <v>1</v>
      </c>
      <c r="P671" s="835"/>
      <c r="Q671" s="837">
        <v>0</v>
      </c>
      <c r="R671" s="832"/>
      <c r="S671" s="837">
        <v>0</v>
      </c>
      <c r="T671" s="836"/>
      <c r="U671" s="838">
        <v>0</v>
      </c>
    </row>
    <row r="672" spans="1:21" ht="14.4" customHeight="1" x14ac:dyDescent="0.3">
      <c r="A672" s="831">
        <v>12</v>
      </c>
      <c r="B672" s="832" t="s">
        <v>1362</v>
      </c>
      <c r="C672" s="832" t="s">
        <v>1368</v>
      </c>
      <c r="D672" s="833" t="s">
        <v>2953</v>
      </c>
      <c r="E672" s="834" t="s">
        <v>1384</v>
      </c>
      <c r="F672" s="832" t="s">
        <v>1365</v>
      </c>
      <c r="G672" s="832" t="s">
        <v>1416</v>
      </c>
      <c r="H672" s="832" t="s">
        <v>578</v>
      </c>
      <c r="I672" s="832" t="s">
        <v>1720</v>
      </c>
      <c r="J672" s="832" t="s">
        <v>1721</v>
      </c>
      <c r="K672" s="832" t="s">
        <v>1722</v>
      </c>
      <c r="L672" s="835">
        <v>189.85</v>
      </c>
      <c r="M672" s="835">
        <v>379.7</v>
      </c>
      <c r="N672" s="832">
        <v>2</v>
      </c>
      <c r="O672" s="836">
        <v>1</v>
      </c>
      <c r="P672" s="835"/>
      <c r="Q672" s="837">
        <v>0</v>
      </c>
      <c r="R672" s="832"/>
      <c r="S672" s="837">
        <v>0</v>
      </c>
      <c r="T672" s="836"/>
      <c r="U672" s="838">
        <v>0</v>
      </c>
    </row>
    <row r="673" spans="1:21" ht="14.4" customHeight="1" x14ac:dyDescent="0.3">
      <c r="A673" s="831">
        <v>12</v>
      </c>
      <c r="B673" s="832" t="s">
        <v>1362</v>
      </c>
      <c r="C673" s="832" t="s">
        <v>1368</v>
      </c>
      <c r="D673" s="833" t="s">
        <v>2953</v>
      </c>
      <c r="E673" s="834" t="s">
        <v>1384</v>
      </c>
      <c r="F673" s="832" t="s">
        <v>1365</v>
      </c>
      <c r="G673" s="832" t="s">
        <v>1416</v>
      </c>
      <c r="H673" s="832" t="s">
        <v>578</v>
      </c>
      <c r="I673" s="832" t="s">
        <v>1426</v>
      </c>
      <c r="J673" s="832" t="s">
        <v>1427</v>
      </c>
      <c r="K673" s="832" t="s">
        <v>1428</v>
      </c>
      <c r="L673" s="835">
        <v>190</v>
      </c>
      <c r="M673" s="835">
        <v>760</v>
      </c>
      <c r="N673" s="832">
        <v>4</v>
      </c>
      <c r="O673" s="836">
        <v>1</v>
      </c>
      <c r="P673" s="835"/>
      <c r="Q673" s="837">
        <v>0</v>
      </c>
      <c r="R673" s="832"/>
      <c r="S673" s="837">
        <v>0</v>
      </c>
      <c r="T673" s="836"/>
      <c r="U673" s="838">
        <v>0</v>
      </c>
    </row>
    <row r="674" spans="1:21" ht="14.4" customHeight="1" x14ac:dyDescent="0.3">
      <c r="A674" s="831">
        <v>12</v>
      </c>
      <c r="B674" s="832" t="s">
        <v>1362</v>
      </c>
      <c r="C674" s="832" t="s">
        <v>1368</v>
      </c>
      <c r="D674" s="833" t="s">
        <v>2953</v>
      </c>
      <c r="E674" s="834" t="s">
        <v>1384</v>
      </c>
      <c r="F674" s="832" t="s">
        <v>1365</v>
      </c>
      <c r="G674" s="832" t="s">
        <v>1778</v>
      </c>
      <c r="H674" s="832" t="s">
        <v>578</v>
      </c>
      <c r="I674" s="832" t="s">
        <v>1782</v>
      </c>
      <c r="J674" s="832" t="s">
        <v>1783</v>
      </c>
      <c r="K674" s="832" t="s">
        <v>1784</v>
      </c>
      <c r="L674" s="835">
        <v>1500</v>
      </c>
      <c r="M674" s="835">
        <v>15000</v>
      </c>
      <c r="N674" s="832">
        <v>10</v>
      </c>
      <c r="O674" s="836">
        <v>1</v>
      </c>
      <c r="P674" s="835"/>
      <c r="Q674" s="837">
        <v>0</v>
      </c>
      <c r="R674" s="832"/>
      <c r="S674" s="837">
        <v>0</v>
      </c>
      <c r="T674" s="836"/>
      <c r="U674" s="838">
        <v>0</v>
      </c>
    </row>
    <row r="675" spans="1:21" ht="14.4" customHeight="1" x14ac:dyDescent="0.3">
      <c r="A675" s="831">
        <v>12</v>
      </c>
      <c r="B675" s="832" t="s">
        <v>1362</v>
      </c>
      <c r="C675" s="832" t="s">
        <v>1368</v>
      </c>
      <c r="D675" s="833" t="s">
        <v>2953</v>
      </c>
      <c r="E675" s="834" t="s">
        <v>1385</v>
      </c>
      <c r="F675" s="832" t="s">
        <v>1363</v>
      </c>
      <c r="G675" s="832" t="s">
        <v>1581</v>
      </c>
      <c r="H675" s="832" t="s">
        <v>578</v>
      </c>
      <c r="I675" s="832" t="s">
        <v>1582</v>
      </c>
      <c r="J675" s="832" t="s">
        <v>1583</v>
      </c>
      <c r="K675" s="832" t="s">
        <v>1584</v>
      </c>
      <c r="L675" s="835">
        <v>0</v>
      </c>
      <c r="M675" s="835">
        <v>0</v>
      </c>
      <c r="N675" s="832">
        <v>2</v>
      </c>
      <c r="O675" s="836">
        <v>1.5</v>
      </c>
      <c r="P675" s="835">
        <v>0</v>
      </c>
      <c r="Q675" s="837"/>
      <c r="R675" s="832">
        <v>2</v>
      </c>
      <c r="S675" s="837">
        <v>1</v>
      </c>
      <c r="T675" s="836">
        <v>1.5</v>
      </c>
      <c r="U675" s="838">
        <v>1</v>
      </c>
    </row>
    <row r="676" spans="1:21" ht="14.4" customHeight="1" x14ac:dyDescent="0.3">
      <c r="A676" s="831">
        <v>12</v>
      </c>
      <c r="B676" s="832" t="s">
        <v>1362</v>
      </c>
      <c r="C676" s="832" t="s">
        <v>1368</v>
      </c>
      <c r="D676" s="833" t="s">
        <v>2953</v>
      </c>
      <c r="E676" s="834" t="s">
        <v>1385</v>
      </c>
      <c r="F676" s="832" t="s">
        <v>1363</v>
      </c>
      <c r="G676" s="832" t="s">
        <v>1581</v>
      </c>
      <c r="H676" s="832" t="s">
        <v>578</v>
      </c>
      <c r="I676" s="832" t="s">
        <v>1585</v>
      </c>
      <c r="J676" s="832" t="s">
        <v>1586</v>
      </c>
      <c r="K676" s="832" t="s">
        <v>1587</v>
      </c>
      <c r="L676" s="835">
        <v>0</v>
      </c>
      <c r="M676" s="835">
        <v>0</v>
      </c>
      <c r="N676" s="832">
        <v>2</v>
      </c>
      <c r="O676" s="836">
        <v>1</v>
      </c>
      <c r="P676" s="835"/>
      <c r="Q676" s="837"/>
      <c r="R676" s="832"/>
      <c r="S676" s="837">
        <v>0</v>
      </c>
      <c r="T676" s="836"/>
      <c r="U676" s="838">
        <v>0</v>
      </c>
    </row>
    <row r="677" spans="1:21" ht="14.4" customHeight="1" x14ac:dyDescent="0.3">
      <c r="A677" s="831">
        <v>12</v>
      </c>
      <c r="B677" s="832" t="s">
        <v>1362</v>
      </c>
      <c r="C677" s="832" t="s">
        <v>1368</v>
      </c>
      <c r="D677" s="833" t="s">
        <v>2953</v>
      </c>
      <c r="E677" s="834" t="s">
        <v>1385</v>
      </c>
      <c r="F677" s="832" t="s">
        <v>1363</v>
      </c>
      <c r="G677" s="832" t="s">
        <v>1588</v>
      </c>
      <c r="H677" s="832" t="s">
        <v>578</v>
      </c>
      <c r="I677" s="832" t="s">
        <v>1589</v>
      </c>
      <c r="J677" s="832" t="s">
        <v>1590</v>
      </c>
      <c r="K677" s="832" t="s">
        <v>1591</v>
      </c>
      <c r="L677" s="835">
        <v>55.95</v>
      </c>
      <c r="M677" s="835">
        <v>447.6</v>
      </c>
      <c r="N677" s="832">
        <v>8</v>
      </c>
      <c r="O677" s="836">
        <v>1.5</v>
      </c>
      <c r="P677" s="835">
        <v>447.6</v>
      </c>
      <c r="Q677" s="837">
        <v>1</v>
      </c>
      <c r="R677" s="832">
        <v>8</v>
      </c>
      <c r="S677" s="837">
        <v>1</v>
      </c>
      <c r="T677" s="836">
        <v>1.5</v>
      </c>
      <c r="U677" s="838">
        <v>1</v>
      </c>
    </row>
    <row r="678" spans="1:21" ht="14.4" customHeight="1" x14ac:dyDescent="0.3">
      <c r="A678" s="831">
        <v>12</v>
      </c>
      <c r="B678" s="832" t="s">
        <v>1362</v>
      </c>
      <c r="C678" s="832" t="s">
        <v>1368</v>
      </c>
      <c r="D678" s="833" t="s">
        <v>2953</v>
      </c>
      <c r="E678" s="834" t="s">
        <v>1385</v>
      </c>
      <c r="F678" s="832" t="s">
        <v>1363</v>
      </c>
      <c r="G678" s="832" t="s">
        <v>1588</v>
      </c>
      <c r="H678" s="832" t="s">
        <v>578</v>
      </c>
      <c r="I678" s="832" t="s">
        <v>1592</v>
      </c>
      <c r="J678" s="832" t="s">
        <v>1590</v>
      </c>
      <c r="K678" s="832" t="s">
        <v>1593</v>
      </c>
      <c r="L678" s="835">
        <v>128.55000000000001</v>
      </c>
      <c r="M678" s="835">
        <v>1799.7</v>
      </c>
      <c r="N678" s="832">
        <v>14</v>
      </c>
      <c r="O678" s="836">
        <v>1.5</v>
      </c>
      <c r="P678" s="835">
        <v>1799.7</v>
      </c>
      <c r="Q678" s="837">
        <v>1</v>
      </c>
      <c r="R678" s="832">
        <v>14</v>
      </c>
      <c r="S678" s="837">
        <v>1</v>
      </c>
      <c r="T678" s="836">
        <v>1.5</v>
      </c>
      <c r="U678" s="838">
        <v>1</v>
      </c>
    </row>
    <row r="679" spans="1:21" ht="14.4" customHeight="1" x14ac:dyDescent="0.3">
      <c r="A679" s="831">
        <v>12</v>
      </c>
      <c r="B679" s="832" t="s">
        <v>1362</v>
      </c>
      <c r="C679" s="832" t="s">
        <v>1368</v>
      </c>
      <c r="D679" s="833" t="s">
        <v>2953</v>
      </c>
      <c r="E679" s="834" t="s">
        <v>1385</v>
      </c>
      <c r="F679" s="832" t="s">
        <v>1363</v>
      </c>
      <c r="G679" s="832" t="s">
        <v>1401</v>
      </c>
      <c r="H679" s="832" t="s">
        <v>622</v>
      </c>
      <c r="I679" s="832" t="s">
        <v>1822</v>
      </c>
      <c r="J679" s="832" t="s">
        <v>1403</v>
      </c>
      <c r="K679" s="832" t="s">
        <v>1823</v>
      </c>
      <c r="L679" s="835">
        <v>206.88</v>
      </c>
      <c r="M679" s="835">
        <v>620.64</v>
      </c>
      <c r="N679" s="832">
        <v>3</v>
      </c>
      <c r="O679" s="836">
        <v>1</v>
      </c>
      <c r="P679" s="835">
        <v>620.64</v>
      </c>
      <c r="Q679" s="837">
        <v>1</v>
      </c>
      <c r="R679" s="832">
        <v>3</v>
      </c>
      <c r="S679" s="837">
        <v>1</v>
      </c>
      <c r="T679" s="836">
        <v>1</v>
      </c>
      <c r="U679" s="838">
        <v>1</v>
      </c>
    </row>
    <row r="680" spans="1:21" ht="14.4" customHeight="1" x14ac:dyDescent="0.3">
      <c r="A680" s="831">
        <v>12</v>
      </c>
      <c r="B680" s="832" t="s">
        <v>1362</v>
      </c>
      <c r="C680" s="832" t="s">
        <v>1368</v>
      </c>
      <c r="D680" s="833" t="s">
        <v>2953</v>
      </c>
      <c r="E680" s="834" t="s">
        <v>1385</v>
      </c>
      <c r="F680" s="832" t="s">
        <v>1363</v>
      </c>
      <c r="G680" s="832" t="s">
        <v>1401</v>
      </c>
      <c r="H680" s="832" t="s">
        <v>622</v>
      </c>
      <c r="I680" s="832" t="s">
        <v>1808</v>
      </c>
      <c r="J680" s="832" t="s">
        <v>1403</v>
      </c>
      <c r="K680" s="832" t="s">
        <v>1809</v>
      </c>
      <c r="L680" s="835">
        <v>3818.86</v>
      </c>
      <c r="M680" s="835">
        <v>7637.72</v>
      </c>
      <c r="N680" s="832">
        <v>2</v>
      </c>
      <c r="O680" s="836">
        <v>2</v>
      </c>
      <c r="P680" s="835">
        <v>3818.86</v>
      </c>
      <c r="Q680" s="837">
        <v>0.5</v>
      </c>
      <c r="R680" s="832">
        <v>1</v>
      </c>
      <c r="S680" s="837">
        <v>0.5</v>
      </c>
      <c r="T680" s="836">
        <v>1</v>
      </c>
      <c r="U680" s="838">
        <v>0.5</v>
      </c>
    </row>
    <row r="681" spans="1:21" ht="14.4" customHeight="1" x14ac:dyDescent="0.3">
      <c r="A681" s="831">
        <v>12</v>
      </c>
      <c r="B681" s="832" t="s">
        <v>1362</v>
      </c>
      <c r="C681" s="832" t="s">
        <v>1368</v>
      </c>
      <c r="D681" s="833" t="s">
        <v>2953</v>
      </c>
      <c r="E681" s="834" t="s">
        <v>1385</v>
      </c>
      <c r="F681" s="832" t="s">
        <v>1363</v>
      </c>
      <c r="G681" s="832" t="s">
        <v>1437</v>
      </c>
      <c r="H681" s="832" t="s">
        <v>622</v>
      </c>
      <c r="I681" s="832" t="s">
        <v>1231</v>
      </c>
      <c r="J681" s="832" t="s">
        <v>1229</v>
      </c>
      <c r="K681" s="832" t="s">
        <v>1232</v>
      </c>
      <c r="L681" s="835">
        <v>170.52</v>
      </c>
      <c r="M681" s="835">
        <v>1364.1600000000003</v>
      </c>
      <c r="N681" s="832">
        <v>8</v>
      </c>
      <c r="O681" s="836">
        <v>3.5</v>
      </c>
      <c r="P681" s="835">
        <v>511.56000000000006</v>
      </c>
      <c r="Q681" s="837">
        <v>0.37499999999999994</v>
      </c>
      <c r="R681" s="832">
        <v>3</v>
      </c>
      <c r="S681" s="837">
        <v>0.375</v>
      </c>
      <c r="T681" s="836">
        <v>2</v>
      </c>
      <c r="U681" s="838">
        <v>0.5714285714285714</v>
      </c>
    </row>
    <row r="682" spans="1:21" ht="14.4" customHeight="1" x14ac:dyDescent="0.3">
      <c r="A682" s="831">
        <v>12</v>
      </c>
      <c r="B682" s="832" t="s">
        <v>1362</v>
      </c>
      <c r="C682" s="832" t="s">
        <v>1368</v>
      </c>
      <c r="D682" s="833" t="s">
        <v>2953</v>
      </c>
      <c r="E682" s="834" t="s">
        <v>1385</v>
      </c>
      <c r="F682" s="832" t="s">
        <v>1363</v>
      </c>
      <c r="G682" s="832" t="s">
        <v>1529</v>
      </c>
      <c r="H682" s="832" t="s">
        <v>578</v>
      </c>
      <c r="I682" s="832" t="s">
        <v>1530</v>
      </c>
      <c r="J682" s="832" t="s">
        <v>1531</v>
      </c>
      <c r="K682" s="832" t="s">
        <v>1232</v>
      </c>
      <c r="L682" s="835">
        <v>78.33</v>
      </c>
      <c r="M682" s="835">
        <v>1018.29</v>
      </c>
      <c r="N682" s="832">
        <v>13</v>
      </c>
      <c r="O682" s="836">
        <v>5</v>
      </c>
      <c r="P682" s="835">
        <v>783.3</v>
      </c>
      <c r="Q682" s="837">
        <v>0.76923076923076916</v>
      </c>
      <c r="R682" s="832">
        <v>10</v>
      </c>
      <c r="S682" s="837">
        <v>0.76923076923076927</v>
      </c>
      <c r="T682" s="836">
        <v>4</v>
      </c>
      <c r="U682" s="838">
        <v>0.8</v>
      </c>
    </row>
    <row r="683" spans="1:21" ht="14.4" customHeight="1" x14ac:dyDescent="0.3">
      <c r="A683" s="831">
        <v>12</v>
      </c>
      <c r="B683" s="832" t="s">
        <v>1362</v>
      </c>
      <c r="C683" s="832" t="s">
        <v>1368</v>
      </c>
      <c r="D683" s="833" t="s">
        <v>2953</v>
      </c>
      <c r="E683" s="834" t="s">
        <v>1385</v>
      </c>
      <c r="F683" s="832" t="s">
        <v>1363</v>
      </c>
      <c r="G683" s="832" t="s">
        <v>1529</v>
      </c>
      <c r="H683" s="832" t="s">
        <v>578</v>
      </c>
      <c r="I683" s="832" t="s">
        <v>2363</v>
      </c>
      <c r="J683" s="832" t="s">
        <v>1531</v>
      </c>
      <c r="K683" s="832" t="s">
        <v>2364</v>
      </c>
      <c r="L683" s="835">
        <v>391.67</v>
      </c>
      <c r="M683" s="835">
        <v>783.34</v>
      </c>
      <c r="N683" s="832">
        <v>2</v>
      </c>
      <c r="O683" s="836">
        <v>1.5</v>
      </c>
      <c r="P683" s="835">
        <v>783.34</v>
      </c>
      <c r="Q683" s="837">
        <v>1</v>
      </c>
      <c r="R683" s="832">
        <v>2</v>
      </c>
      <c r="S683" s="837">
        <v>1</v>
      </c>
      <c r="T683" s="836">
        <v>1.5</v>
      </c>
      <c r="U683" s="838">
        <v>1</v>
      </c>
    </row>
    <row r="684" spans="1:21" ht="14.4" customHeight="1" x14ac:dyDescent="0.3">
      <c r="A684" s="831">
        <v>12</v>
      </c>
      <c r="B684" s="832" t="s">
        <v>1362</v>
      </c>
      <c r="C684" s="832" t="s">
        <v>1368</v>
      </c>
      <c r="D684" s="833" t="s">
        <v>2953</v>
      </c>
      <c r="E684" s="834" t="s">
        <v>1385</v>
      </c>
      <c r="F684" s="832" t="s">
        <v>1363</v>
      </c>
      <c r="G684" s="832" t="s">
        <v>1529</v>
      </c>
      <c r="H684" s="832" t="s">
        <v>578</v>
      </c>
      <c r="I684" s="832" t="s">
        <v>2302</v>
      </c>
      <c r="J684" s="832" t="s">
        <v>2303</v>
      </c>
      <c r="K684" s="832" t="s">
        <v>1232</v>
      </c>
      <c r="L684" s="835">
        <v>78.33</v>
      </c>
      <c r="M684" s="835">
        <v>156.66</v>
      </c>
      <c r="N684" s="832">
        <v>2</v>
      </c>
      <c r="O684" s="836">
        <v>0.5</v>
      </c>
      <c r="P684" s="835">
        <v>156.66</v>
      </c>
      <c r="Q684" s="837">
        <v>1</v>
      </c>
      <c r="R684" s="832">
        <v>2</v>
      </c>
      <c r="S684" s="837">
        <v>1</v>
      </c>
      <c r="T684" s="836">
        <v>0.5</v>
      </c>
      <c r="U684" s="838">
        <v>1</v>
      </c>
    </row>
    <row r="685" spans="1:21" ht="14.4" customHeight="1" x14ac:dyDescent="0.3">
      <c r="A685" s="831">
        <v>12</v>
      </c>
      <c r="B685" s="832" t="s">
        <v>1362</v>
      </c>
      <c r="C685" s="832" t="s">
        <v>1368</v>
      </c>
      <c r="D685" s="833" t="s">
        <v>2953</v>
      </c>
      <c r="E685" s="834" t="s">
        <v>1385</v>
      </c>
      <c r="F685" s="832" t="s">
        <v>1363</v>
      </c>
      <c r="G685" s="832" t="s">
        <v>1890</v>
      </c>
      <c r="H685" s="832" t="s">
        <v>622</v>
      </c>
      <c r="I685" s="832" t="s">
        <v>2365</v>
      </c>
      <c r="J685" s="832" t="s">
        <v>2366</v>
      </c>
      <c r="K685" s="832" t="s">
        <v>2262</v>
      </c>
      <c r="L685" s="835">
        <v>97.96</v>
      </c>
      <c r="M685" s="835">
        <v>97.96</v>
      </c>
      <c r="N685" s="832">
        <v>1</v>
      </c>
      <c r="O685" s="836">
        <v>1</v>
      </c>
      <c r="P685" s="835"/>
      <c r="Q685" s="837">
        <v>0</v>
      </c>
      <c r="R685" s="832"/>
      <c r="S685" s="837">
        <v>0</v>
      </c>
      <c r="T685" s="836"/>
      <c r="U685" s="838">
        <v>0</v>
      </c>
    </row>
    <row r="686" spans="1:21" ht="14.4" customHeight="1" x14ac:dyDescent="0.3">
      <c r="A686" s="831">
        <v>12</v>
      </c>
      <c r="B686" s="832" t="s">
        <v>1362</v>
      </c>
      <c r="C686" s="832" t="s">
        <v>1368</v>
      </c>
      <c r="D686" s="833" t="s">
        <v>2953</v>
      </c>
      <c r="E686" s="834" t="s">
        <v>1385</v>
      </c>
      <c r="F686" s="832" t="s">
        <v>1363</v>
      </c>
      <c r="G686" s="832" t="s">
        <v>1890</v>
      </c>
      <c r="H686" s="832" t="s">
        <v>622</v>
      </c>
      <c r="I686" s="832" t="s">
        <v>2367</v>
      </c>
      <c r="J686" s="832" t="s">
        <v>2366</v>
      </c>
      <c r="K686" s="832" t="s">
        <v>2301</v>
      </c>
      <c r="L686" s="835">
        <v>176.32</v>
      </c>
      <c r="M686" s="835">
        <v>352.64</v>
      </c>
      <c r="N686" s="832">
        <v>2</v>
      </c>
      <c r="O686" s="836">
        <v>2</v>
      </c>
      <c r="P686" s="835">
        <v>352.64</v>
      </c>
      <c r="Q686" s="837">
        <v>1</v>
      </c>
      <c r="R686" s="832">
        <v>2</v>
      </c>
      <c r="S686" s="837">
        <v>1</v>
      </c>
      <c r="T686" s="836">
        <v>2</v>
      </c>
      <c r="U686" s="838">
        <v>1</v>
      </c>
    </row>
    <row r="687" spans="1:21" ht="14.4" customHeight="1" x14ac:dyDescent="0.3">
      <c r="A687" s="831">
        <v>12</v>
      </c>
      <c r="B687" s="832" t="s">
        <v>1362</v>
      </c>
      <c r="C687" s="832" t="s">
        <v>1368</v>
      </c>
      <c r="D687" s="833" t="s">
        <v>2953</v>
      </c>
      <c r="E687" s="834" t="s">
        <v>1385</v>
      </c>
      <c r="F687" s="832" t="s">
        <v>1363</v>
      </c>
      <c r="G687" s="832" t="s">
        <v>1595</v>
      </c>
      <c r="H687" s="832" t="s">
        <v>578</v>
      </c>
      <c r="I687" s="832" t="s">
        <v>1599</v>
      </c>
      <c r="J687" s="832" t="s">
        <v>1597</v>
      </c>
      <c r="K687" s="832" t="s">
        <v>1600</v>
      </c>
      <c r="L687" s="835">
        <v>1154.81</v>
      </c>
      <c r="M687" s="835">
        <v>6928.86</v>
      </c>
      <c r="N687" s="832">
        <v>6</v>
      </c>
      <c r="O687" s="836">
        <v>2</v>
      </c>
      <c r="P687" s="835">
        <v>6928.86</v>
      </c>
      <c r="Q687" s="837">
        <v>1</v>
      </c>
      <c r="R687" s="832">
        <v>6</v>
      </c>
      <c r="S687" s="837">
        <v>1</v>
      </c>
      <c r="T687" s="836">
        <v>2</v>
      </c>
      <c r="U687" s="838">
        <v>1</v>
      </c>
    </row>
    <row r="688" spans="1:21" ht="14.4" customHeight="1" x14ac:dyDescent="0.3">
      <c r="A688" s="831">
        <v>12</v>
      </c>
      <c r="B688" s="832" t="s">
        <v>1362</v>
      </c>
      <c r="C688" s="832" t="s">
        <v>1368</v>
      </c>
      <c r="D688" s="833" t="s">
        <v>2953</v>
      </c>
      <c r="E688" s="834" t="s">
        <v>1385</v>
      </c>
      <c r="F688" s="832" t="s">
        <v>1363</v>
      </c>
      <c r="G688" s="832" t="s">
        <v>1532</v>
      </c>
      <c r="H688" s="832" t="s">
        <v>578</v>
      </c>
      <c r="I688" s="832" t="s">
        <v>1533</v>
      </c>
      <c r="J688" s="832" t="s">
        <v>686</v>
      </c>
      <c r="K688" s="832" t="s">
        <v>1306</v>
      </c>
      <c r="L688" s="835">
        <v>48.42</v>
      </c>
      <c r="M688" s="835">
        <v>48.42</v>
      </c>
      <c r="N688" s="832">
        <v>1</v>
      </c>
      <c r="O688" s="836">
        <v>0.5</v>
      </c>
      <c r="P688" s="835">
        <v>48.42</v>
      </c>
      <c r="Q688" s="837">
        <v>1</v>
      </c>
      <c r="R688" s="832">
        <v>1</v>
      </c>
      <c r="S688" s="837">
        <v>1</v>
      </c>
      <c r="T688" s="836">
        <v>0.5</v>
      </c>
      <c r="U688" s="838">
        <v>1</v>
      </c>
    </row>
    <row r="689" spans="1:21" ht="14.4" customHeight="1" x14ac:dyDescent="0.3">
      <c r="A689" s="831">
        <v>12</v>
      </c>
      <c r="B689" s="832" t="s">
        <v>1362</v>
      </c>
      <c r="C689" s="832" t="s">
        <v>1368</v>
      </c>
      <c r="D689" s="833" t="s">
        <v>2953</v>
      </c>
      <c r="E689" s="834" t="s">
        <v>1385</v>
      </c>
      <c r="F689" s="832" t="s">
        <v>1363</v>
      </c>
      <c r="G689" s="832" t="s">
        <v>1894</v>
      </c>
      <c r="H689" s="832" t="s">
        <v>578</v>
      </c>
      <c r="I689" s="832" t="s">
        <v>1895</v>
      </c>
      <c r="J689" s="832" t="s">
        <v>1896</v>
      </c>
      <c r="K689" s="832" t="s">
        <v>1897</v>
      </c>
      <c r="L689" s="835">
        <v>93.49</v>
      </c>
      <c r="M689" s="835">
        <v>186.98</v>
      </c>
      <c r="N689" s="832">
        <v>2</v>
      </c>
      <c r="O689" s="836">
        <v>0.5</v>
      </c>
      <c r="P689" s="835">
        <v>186.98</v>
      </c>
      <c r="Q689" s="837">
        <v>1</v>
      </c>
      <c r="R689" s="832">
        <v>2</v>
      </c>
      <c r="S689" s="837">
        <v>1</v>
      </c>
      <c r="T689" s="836">
        <v>0.5</v>
      </c>
      <c r="U689" s="838">
        <v>1</v>
      </c>
    </row>
    <row r="690" spans="1:21" ht="14.4" customHeight="1" x14ac:dyDescent="0.3">
      <c r="A690" s="831">
        <v>12</v>
      </c>
      <c r="B690" s="832" t="s">
        <v>1362</v>
      </c>
      <c r="C690" s="832" t="s">
        <v>1368</v>
      </c>
      <c r="D690" s="833" t="s">
        <v>2953</v>
      </c>
      <c r="E690" s="834" t="s">
        <v>1385</v>
      </c>
      <c r="F690" s="832" t="s">
        <v>1363</v>
      </c>
      <c r="G690" s="832" t="s">
        <v>1894</v>
      </c>
      <c r="H690" s="832" t="s">
        <v>578</v>
      </c>
      <c r="I690" s="832" t="s">
        <v>2368</v>
      </c>
      <c r="J690" s="832" t="s">
        <v>2369</v>
      </c>
      <c r="K690" s="832" t="s">
        <v>1487</v>
      </c>
      <c r="L690" s="835">
        <v>186.99</v>
      </c>
      <c r="M690" s="835">
        <v>934.95</v>
      </c>
      <c r="N690" s="832">
        <v>5</v>
      </c>
      <c r="O690" s="836">
        <v>2.5</v>
      </c>
      <c r="P690" s="835">
        <v>560.97</v>
      </c>
      <c r="Q690" s="837">
        <v>0.6</v>
      </c>
      <c r="R690" s="832">
        <v>3</v>
      </c>
      <c r="S690" s="837">
        <v>0.6</v>
      </c>
      <c r="T690" s="836">
        <v>1.5</v>
      </c>
      <c r="U690" s="838">
        <v>0.6</v>
      </c>
    </row>
    <row r="691" spans="1:21" ht="14.4" customHeight="1" x14ac:dyDescent="0.3">
      <c r="A691" s="831">
        <v>12</v>
      </c>
      <c r="B691" s="832" t="s">
        <v>1362</v>
      </c>
      <c r="C691" s="832" t="s">
        <v>1368</v>
      </c>
      <c r="D691" s="833" t="s">
        <v>2953</v>
      </c>
      <c r="E691" s="834" t="s">
        <v>1385</v>
      </c>
      <c r="F691" s="832" t="s">
        <v>1363</v>
      </c>
      <c r="G691" s="832" t="s">
        <v>2370</v>
      </c>
      <c r="H691" s="832" t="s">
        <v>578</v>
      </c>
      <c r="I691" s="832" t="s">
        <v>2371</v>
      </c>
      <c r="J691" s="832" t="s">
        <v>2372</v>
      </c>
      <c r="K691" s="832" t="s">
        <v>2373</v>
      </c>
      <c r="L691" s="835">
        <v>670.97</v>
      </c>
      <c r="M691" s="835">
        <v>4025.8200000000006</v>
      </c>
      <c r="N691" s="832">
        <v>6</v>
      </c>
      <c r="O691" s="836">
        <v>3</v>
      </c>
      <c r="P691" s="835">
        <v>3354.8500000000004</v>
      </c>
      <c r="Q691" s="837">
        <v>0.83333333333333326</v>
      </c>
      <c r="R691" s="832">
        <v>5</v>
      </c>
      <c r="S691" s="837">
        <v>0.83333333333333337</v>
      </c>
      <c r="T691" s="836">
        <v>2.5</v>
      </c>
      <c r="U691" s="838">
        <v>0.83333333333333337</v>
      </c>
    </row>
    <row r="692" spans="1:21" ht="14.4" customHeight="1" x14ac:dyDescent="0.3">
      <c r="A692" s="831">
        <v>12</v>
      </c>
      <c r="B692" s="832" t="s">
        <v>1362</v>
      </c>
      <c r="C692" s="832" t="s">
        <v>1368</v>
      </c>
      <c r="D692" s="833" t="s">
        <v>2953</v>
      </c>
      <c r="E692" s="834" t="s">
        <v>1385</v>
      </c>
      <c r="F692" s="832" t="s">
        <v>1363</v>
      </c>
      <c r="G692" s="832" t="s">
        <v>2374</v>
      </c>
      <c r="H692" s="832" t="s">
        <v>578</v>
      </c>
      <c r="I692" s="832" t="s">
        <v>2375</v>
      </c>
      <c r="J692" s="832" t="s">
        <v>2376</v>
      </c>
      <c r="K692" s="832" t="s">
        <v>2377</v>
      </c>
      <c r="L692" s="835">
        <v>477.5</v>
      </c>
      <c r="M692" s="835">
        <v>477.5</v>
      </c>
      <c r="N692" s="832">
        <v>1</v>
      </c>
      <c r="O692" s="836">
        <v>1</v>
      </c>
      <c r="P692" s="835">
        <v>477.5</v>
      </c>
      <c r="Q692" s="837">
        <v>1</v>
      </c>
      <c r="R692" s="832">
        <v>1</v>
      </c>
      <c r="S692" s="837">
        <v>1</v>
      </c>
      <c r="T692" s="836">
        <v>1</v>
      </c>
      <c r="U692" s="838">
        <v>1</v>
      </c>
    </row>
    <row r="693" spans="1:21" ht="14.4" customHeight="1" x14ac:dyDescent="0.3">
      <c r="A693" s="831">
        <v>12</v>
      </c>
      <c r="B693" s="832" t="s">
        <v>1362</v>
      </c>
      <c r="C693" s="832" t="s">
        <v>1368</v>
      </c>
      <c r="D693" s="833" t="s">
        <v>2953</v>
      </c>
      <c r="E693" s="834" t="s">
        <v>1385</v>
      </c>
      <c r="F693" s="832" t="s">
        <v>1363</v>
      </c>
      <c r="G693" s="832" t="s">
        <v>1902</v>
      </c>
      <c r="H693" s="832" t="s">
        <v>578</v>
      </c>
      <c r="I693" s="832" t="s">
        <v>2378</v>
      </c>
      <c r="J693" s="832" t="s">
        <v>2379</v>
      </c>
      <c r="K693" s="832" t="s">
        <v>2380</v>
      </c>
      <c r="L693" s="835">
        <v>98.68</v>
      </c>
      <c r="M693" s="835">
        <v>296.04000000000002</v>
      </c>
      <c r="N693" s="832">
        <v>3</v>
      </c>
      <c r="O693" s="836">
        <v>1</v>
      </c>
      <c r="P693" s="835"/>
      <c r="Q693" s="837">
        <v>0</v>
      </c>
      <c r="R693" s="832"/>
      <c r="S693" s="837">
        <v>0</v>
      </c>
      <c r="T693" s="836"/>
      <c r="U693" s="838">
        <v>0</v>
      </c>
    </row>
    <row r="694" spans="1:21" ht="14.4" customHeight="1" x14ac:dyDescent="0.3">
      <c r="A694" s="831">
        <v>12</v>
      </c>
      <c r="B694" s="832" t="s">
        <v>1362</v>
      </c>
      <c r="C694" s="832" t="s">
        <v>1368</v>
      </c>
      <c r="D694" s="833" t="s">
        <v>2953</v>
      </c>
      <c r="E694" s="834" t="s">
        <v>1385</v>
      </c>
      <c r="F694" s="832" t="s">
        <v>1363</v>
      </c>
      <c r="G694" s="832" t="s">
        <v>1560</v>
      </c>
      <c r="H694" s="832" t="s">
        <v>578</v>
      </c>
      <c r="I694" s="832" t="s">
        <v>1561</v>
      </c>
      <c r="J694" s="832" t="s">
        <v>1562</v>
      </c>
      <c r="K694" s="832" t="s">
        <v>1563</v>
      </c>
      <c r="L694" s="835">
        <v>2592.6799999999998</v>
      </c>
      <c r="M694" s="835">
        <v>7778.0399999999991</v>
      </c>
      <c r="N694" s="832">
        <v>3</v>
      </c>
      <c r="O694" s="836">
        <v>2.5</v>
      </c>
      <c r="P694" s="835">
        <v>2592.6799999999998</v>
      </c>
      <c r="Q694" s="837">
        <v>0.33333333333333337</v>
      </c>
      <c r="R694" s="832">
        <v>1</v>
      </c>
      <c r="S694" s="837">
        <v>0.33333333333333331</v>
      </c>
      <c r="T694" s="836">
        <v>1</v>
      </c>
      <c r="U694" s="838">
        <v>0.4</v>
      </c>
    </row>
    <row r="695" spans="1:21" ht="14.4" customHeight="1" x14ac:dyDescent="0.3">
      <c r="A695" s="831">
        <v>12</v>
      </c>
      <c r="B695" s="832" t="s">
        <v>1362</v>
      </c>
      <c r="C695" s="832" t="s">
        <v>1368</v>
      </c>
      <c r="D695" s="833" t="s">
        <v>2953</v>
      </c>
      <c r="E695" s="834" t="s">
        <v>1385</v>
      </c>
      <c r="F695" s="832" t="s">
        <v>1363</v>
      </c>
      <c r="G695" s="832" t="s">
        <v>1560</v>
      </c>
      <c r="H695" s="832" t="s">
        <v>578</v>
      </c>
      <c r="I695" s="832" t="s">
        <v>1610</v>
      </c>
      <c r="J695" s="832" t="s">
        <v>1562</v>
      </c>
      <c r="K695" s="832" t="s">
        <v>1611</v>
      </c>
      <c r="L695" s="835">
        <v>1296.3499999999999</v>
      </c>
      <c r="M695" s="835">
        <v>2592.6999999999998</v>
      </c>
      <c r="N695" s="832">
        <v>2</v>
      </c>
      <c r="O695" s="836">
        <v>2</v>
      </c>
      <c r="P695" s="835">
        <v>2592.6999999999998</v>
      </c>
      <c r="Q695" s="837">
        <v>1</v>
      </c>
      <c r="R695" s="832">
        <v>2</v>
      </c>
      <c r="S695" s="837">
        <v>1</v>
      </c>
      <c r="T695" s="836">
        <v>2</v>
      </c>
      <c r="U695" s="838">
        <v>1</v>
      </c>
    </row>
    <row r="696" spans="1:21" ht="14.4" customHeight="1" x14ac:dyDescent="0.3">
      <c r="A696" s="831">
        <v>12</v>
      </c>
      <c r="B696" s="832" t="s">
        <v>1362</v>
      </c>
      <c r="C696" s="832" t="s">
        <v>1368</v>
      </c>
      <c r="D696" s="833" t="s">
        <v>2953</v>
      </c>
      <c r="E696" s="834" t="s">
        <v>1385</v>
      </c>
      <c r="F696" s="832" t="s">
        <v>1363</v>
      </c>
      <c r="G696" s="832" t="s">
        <v>1441</v>
      </c>
      <c r="H696" s="832" t="s">
        <v>578</v>
      </c>
      <c r="I696" s="832" t="s">
        <v>1442</v>
      </c>
      <c r="J696" s="832" t="s">
        <v>1443</v>
      </c>
      <c r="K696" s="832" t="s">
        <v>1444</v>
      </c>
      <c r="L696" s="835">
        <v>60.9</v>
      </c>
      <c r="M696" s="835">
        <v>182.7</v>
      </c>
      <c r="N696" s="832">
        <v>3</v>
      </c>
      <c r="O696" s="836">
        <v>0.5</v>
      </c>
      <c r="P696" s="835">
        <v>182.7</v>
      </c>
      <c r="Q696" s="837">
        <v>1</v>
      </c>
      <c r="R696" s="832">
        <v>3</v>
      </c>
      <c r="S696" s="837">
        <v>1</v>
      </c>
      <c r="T696" s="836">
        <v>0.5</v>
      </c>
      <c r="U696" s="838">
        <v>1</v>
      </c>
    </row>
    <row r="697" spans="1:21" ht="14.4" customHeight="1" x14ac:dyDescent="0.3">
      <c r="A697" s="831">
        <v>12</v>
      </c>
      <c r="B697" s="832" t="s">
        <v>1362</v>
      </c>
      <c r="C697" s="832" t="s">
        <v>1368</v>
      </c>
      <c r="D697" s="833" t="s">
        <v>2953</v>
      </c>
      <c r="E697" s="834" t="s">
        <v>1385</v>
      </c>
      <c r="F697" s="832" t="s">
        <v>1363</v>
      </c>
      <c r="G697" s="832" t="s">
        <v>2381</v>
      </c>
      <c r="H697" s="832" t="s">
        <v>578</v>
      </c>
      <c r="I697" s="832" t="s">
        <v>2382</v>
      </c>
      <c r="J697" s="832" t="s">
        <v>2383</v>
      </c>
      <c r="K697" s="832" t="s">
        <v>2384</v>
      </c>
      <c r="L697" s="835">
        <v>0</v>
      </c>
      <c r="M697" s="835">
        <v>0</v>
      </c>
      <c r="N697" s="832">
        <v>2</v>
      </c>
      <c r="O697" s="836">
        <v>2</v>
      </c>
      <c r="P697" s="835">
        <v>0</v>
      </c>
      <c r="Q697" s="837"/>
      <c r="R697" s="832">
        <v>2</v>
      </c>
      <c r="S697" s="837">
        <v>1</v>
      </c>
      <c r="T697" s="836">
        <v>2</v>
      </c>
      <c r="U697" s="838">
        <v>1</v>
      </c>
    </row>
    <row r="698" spans="1:21" ht="14.4" customHeight="1" x14ac:dyDescent="0.3">
      <c r="A698" s="831">
        <v>12</v>
      </c>
      <c r="B698" s="832" t="s">
        <v>1362</v>
      </c>
      <c r="C698" s="832" t="s">
        <v>1368</v>
      </c>
      <c r="D698" s="833" t="s">
        <v>2953</v>
      </c>
      <c r="E698" s="834" t="s">
        <v>1385</v>
      </c>
      <c r="F698" s="832" t="s">
        <v>1363</v>
      </c>
      <c r="G698" s="832" t="s">
        <v>1420</v>
      </c>
      <c r="H698" s="832" t="s">
        <v>622</v>
      </c>
      <c r="I698" s="832" t="s">
        <v>1536</v>
      </c>
      <c r="J698" s="832" t="s">
        <v>1451</v>
      </c>
      <c r="K698" s="832" t="s">
        <v>1537</v>
      </c>
      <c r="L698" s="835">
        <v>923.74</v>
      </c>
      <c r="M698" s="835">
        <v>923.74</v>
      </c>
      <c r="N698" s="832">
        <v>1</v>
      </c>
      <c r="O698" s="836">
        <v>1</v>
      </c>
      <c r="P698" s="835">
        <v>923.74</v>
      </c>
      <c r="Q698" s="837">
        <v>1</v>
      </c>
      <c r="R698" s="832">
        <v>1</v>
      </c>
      <c r="S698" s="837">
        <v>1</v>
      </c>
      <c r="T698" s="836">
        <v>1</v>
      </c>
      <c r="U698" s="838">
        <v>1</v>
      </c>
    </row>
    <row r="699" spans="1:21" ht="14.4" customHeight="1" x14ac:dyDescent="0.3">
      <c r="A699" s="831">
        <v>12</v>
      </c>
      <c r="B699" s="832" t="s">
        <v>1362</v>
      </c>
      <c r="C699" s="832" t="s">
        <v>1368</v>
      </c>
      <c r="D699" s="833" t="s">
        <v>2953</v>
      </c>
      <c r="E699" s="834" t="s">
        <v>1385</v>
      </c>
      <c r="F699" s="832" t="s">
        <v>1363</v>
      </c>
      <c r="G699" s="832" t="s">
        <v>1629</v>
      </c>
      <c r="H699" s="832" t="s">
        <v>578</v>
      </c>
      <c r="I699" s="832" t="s">
        <v>1630</v>
      </c>
      <c r="J699" s="832" t="s">
        <v>1631</v>
      </c>
      <c r="K699" s="832" t="s">
        <v>1632</v>
      </c>
      <c r="L699" s="835">
        <v>39.15</v>
      </c>
      <c r="M699" s="835">
        <v>39.15</v>
      </c>
      <c r="N699" s="832">
        <v>1</v>
      </c>
      <c r="O699" s="836">
        <v>1</v>
      </c>
      <c r="P699" s="835"/>
      <c r="Q699" s="837">
        <v>0</v>
      </c>
      <c r="R699" s="832"/>
      <c r="S699" s="837">
        <v>0</v>
      </c>
      <c r="T699" s="836"/>
      <c r="U699" s="838">
        <v>0</v>
      </c>
    </row>
    <row r="700" spans="1:21" ht="14.4" customHeight="1" x14ac:dyDescent="0.3">
      <c r="A700" s="831">
        <v>12</v>
      </c>
      <c r="B700" s="832" t="s">
        <v>1362</v>
      </c>
      <c r="C700" s="832" t="s">
        <v>1368</v>
      </c>
      <c r="D700" s="833" t="s">
        <v>2953</v>
      </c>
      <c r="E700" s="834" t="s">
        <v>1385</v>
      </c>
      <c r="F700" s="832" t="s">
        <v>1363</v>
      </c>
      <c r="G700" s="832" t="s">
        <v>1550</v>
      </c>
      <c r="H700" s="832" t="s">
        <v>578</v>
      </c>
      <c r="I700" s="832" t="s">
        <v>1551</v>
      </c>
      <c r="J700" s="832" t="s">
        <v>1552</v>
      </c>
      <c r="K700" s="832" t="s">
        <v>624</v>
      </c>
      <c r="L700" s="835">
        <v>88.1</v>
      </c>
      <c r="M700" s="835">
        <v>880.99999999999989</v>
      </c>
      <c r="N700" s="832">
        <v>10</v>
      </c>
      <c r="O700" s="836">
        <v>4.5</v>
      </c>
      <c r="P700" s="835">
        <v>792.89999999999986</v>
      </c>
      <c r="Q700" s="837">
        <v>0.89999999999999991</v>
      </c>
      <c r="R700" s="832">
        <v>9</v>
      </c>
      <c r="S700" s="837">
        <v>0.9</v>
      </c>
      <c r="T700" s="836">
        <v>4</v>
      </c>
      <c r="U700" s="838">
        <v>0.88888888888888884</v>
      </c>
    </row>
    <row r="701" spans="1:21" ht="14.4" customHeight="1" x14ac:dyDescent="0.3">
      <c r="A701" s="831">
        <v>12</v>
      </c>
      <c r="B701" s="832" t="s">
        <v>1362</v>
      </c>
      <c r="C701" s="832" t="s">
        <v>1368</v>
      </c>
      <c r="D701" s="833" t="s">
        <v>2953</v>
      </c>
      <c r="E701" s="834" t="s">
        <v>1385</v>
      </c>
      <c r="F701" s="832" t="s">
        <v>1363</v>
      </c>
      <c r="G701" s="832" t="s">
        <v>1550</v>
      </c>
      <c r="H701" s="832" t="s">
        <v>578</v>
      </c>
      <c r="I701" s="832" t="s">
        <v>1551</v>
      </c>
      <c r="J701" s="832" t="s">
        <v>1552</v>
      </c>
      <c r="K701" s="832" t="s">
        <v>624</v>
      </c>
      <c r="L701" s="835">
        <v>174.59</v>
      </c>
      <c r="M701" s="835">
        <v>1222.1299999999999</v>
      </c>
      <c r="N701" s="832">
        <v>7</v>
      </c>
      <c r="O701" s="836">
        <v>2.5</v>
      </c>
      <c r="P701" s="835">
        <v>1047.54</v>
      </c>
      <c r="Q701" s="837">
        <v>0.85714285714285721</v>
      </c>
      <c r="R701" s="832">
        <v>6</v>
      </c>
      <c r="S701" s="837">
        <v>0.8571428571428571</v>
      </c>
      <c r="T701" s="836">
        <v>1.5</v>
      </c>
      <c r="U701" s="838">
        <v>0.6</v>
      </c>
    </row>
    <row r="702" spans="1:21" ht="14.4" customHeight="1" x14ac:dyDescent="0.3">
      <c r="A702" s="831">
        <v>12</v>
      </c>
      <c r="B702" s="832" t="s">
        <v>1362</v>
      </c>
      <c r="C702" s="832" t="s">
        <v>1368</v>
      </c>
      <c r="D702" s="833" t="s">
        <v>2953</v>
      </c>
      <c r="E702" s="834" t="s">
        <v>1385</v>
      </c>
      <c r="F702" s="832" t="s">
        <v>1363</v>
      </c>
      <c r="G702" s="832" t="s">
        <v>1638</v>
      </c>
      <c r="H702" s="832" t="s">
        <v>578</v>
      </c>
      <c r="I702" s="832" t="s">
        <v>1639</v>
      </c>
      <c r="J702" s="832" t="s">
        <v>986</v>
      </c>
      <c r="K702" s="832" t="s">
        <v>1640</v>
      </c>
      <c r="L702" s="835">
        <v>75.739999999999995</v>
      </c>
      <c r="M702" s="835">
        <v>75.739999999999995</v>
      </c>
      <c r="N702" s="832">
        <v>1</v>
      </c>
      <c r="O702" s="836">
        <v>1</v>
      </c>
      <c r="P702" s="835"/>
      <c r="Q702" s="837">
        <v>0</v>
      </c>
      <c r="R702" s="832"/>
      <c r="S702" s="837">
        <v>0</v>
      </c>
      <c r="T702" s="836"/>
      <c r="U702" s="838">
        <v>0</v>
      </c>
    </row>
    <row r="703" spans="1:21" ht="14.4" customHeight="1" x14ac:dyDescent="0.3">
      <c r="A703" s="831">
        <v>12</v>
      </c>
      <c r="B703" s="832" t="s">
        <v>1362</v>
      </c>
      <c r="C703" s="832" t="s">
        <v>1368</v>
      </c>
      <c r="D703" s="833" t="s">
        <v>2953</v>
      </c>
      <c r="E703" s="834" t="s">
        <v>1385</v>
      </c>
      <c r="F703" s="832" t="s">
        <v>1363</v>
      </c>
      <c r="G703" s="832" t="s">
        <v>1505</v>
      </c>
      <c r="H703" s="832" t="s">
        <v>578</v>
      </c>
      <c r="I703" s="832" t="s">
        <v>1506</v>
      </c>
      <c r="J703" s="832" t="s">
        <v>988</v>
      </c>
      <c r="K703" s="832" t="s">
        <v>1507</v>
      </c>
      <c r="L703" s="835">
        <v>78.33</v>
      </c>
      <c r="M703" s="835">
        <v>469.98</v>
      </c>
      <c r="N703" s="832">
        <v>6</v>
      </c>
      <c r="O703" s="836">
        <v>2</v>
      </c>
      <c r="P703" s="835">
        <v>469.98</v>
      </c>
      <c r="Q703" s="837">
        <v>1</v>
      </c>
      <c r="R703" s="832">
        <v>6</v>
      </c>
      <c r="S703" s="837">
        <v>1</v>
      </c>
      <c r="T703" s="836">
        <v>2</v>
      </c>
      <c r="U703" s="838">
        <v>1</v>
      </c>
    </row>
    <row r="704" spans="1:21" ht="14.4" customHeight="1" x14ac:dyDescent="0.3">
      <c r="A704" s="831">
        <v>12</v>
      </c>
      <c r="B704" s="832" t="s">
        <v>1362</v>
      </c>
      <c r="C704" s="832" t="s">
        <v>1368</v>
      </c>
      <c r="D704" s="833" t="s">
        <v>2953</v>
      </c>
      <c r="E704" s="834" t="s">
        <v>1385</v>
      </c>
      <c r="F704" s="832" t="s">
        <v>1363</v>
      </c>
      <c r="G704" s="832" t="s">
        <v>2263</v>
      </c>
      <c r="H704" s="832" t="s">
        <v>578</v>
      </c>
      <c r="I704" s="832" t="s">
        <v>2347</v>
      </c>
      <c r="J704" s="832" t="s">
        <v>2348</v>
      </c>
      <c r="K704" s="832" t="s">
        <v>2349</v>
      </c>
      <c r="L704" s="835">
        <v>69.44</v>
      </c>
      <c r="M704" s="835">
        <v>624.96</v>
      </c>
      <c r="N704" s="832">
        <v>9</v>
      </c>
      <c r="O704" s="836">
        <v>2.5</v>
      </c>
      <c r="P704" s="835">
        <v>416.64</v>
      </c>
      <c r="Q704" s="837">
        <v>0.66666666666666663</v>
      </c>
      <c r="R704" s="832">
        <v>6</v>
      </c>
      <c r="S704" s="837">
        <v>0.66666666666666663</v>
      </c>
      <c r="T704" s="836">
        <v>1.5</v>
      </c>
      <c r="U704" s="838">
        <v>0.6</v>
      </c>
    </row>
    <row r="705" spans="1:21" ht="14.4" customHeight="1" x14ac:dyDescent="0.3">
      <c r="A705" s="831">
        <v>12</v>
      </c>
      <c r="B705" s="832" t="s">
        <v>1362</v>
      </c>
      <c r="C705" s="832" t="s">
        <v>1368</v>
      </c>
      <c r="D705" s="833" t="s">
        <v>2953</v>
      </c>
      <c r="E705" s="834" t="s">
        <v>1385</v>
      </c>
      <c r="F705" s="832" t="s">
        <v>1363</v>
      </c>
      <c r="G705" s="832" t="s">
        <v>1458</v>
      </c>
      <c r="H705" s="832" t="s">
        <v>578</v>
      </c>
      <c r="I705" s="832" t="s">
        <v>1558</v>
      </c>
      <c r="J705" s="832" t="s">
        <v>618</v>
      </c>
      <c r="K705" s="832" t="s">
        <v>1559</v>
      </c>
      <c r="L705" s="835">
        <v>108.44</v>
      </c>
      <c r="M705" s="835">
        <v>108.44</v>
      </c>
      <c r="N705" s="832">
        <v>1</v>
      </c>
      <c r="O705" s="836">
        <v>1</v>
      </c>
      <c r="P705" s="835"/>
      <c r="Q705" s="837">
        <v>0</v>
      </c>
      <c r="R705" s="832"/>
      <c r="S705" s="837">
        <v>0</v>
      </c>
      <c r="T705" s="836"/>
      <c r="U705" s="838">
        <v>0</v>
      </c>
    </row>
    <row r="706" spans="1:21" ht="14.4" customHeight="1" x14ac:dyDescent="0.3">
      <c r="A706" s="831">
        <v>12</v>
      </c>
      <c r="B706" s="832" t="s">
        <v>1362</v>
      </c>
      <c r="C706" s="832" t="s">
        <v>1368</v>
      </c>
      <c r="D706" s="833" t="s">
        <v>2953</v>
      </c>
      <c r="E706" s="834" t="s">
        <v>1385</v>
      </c>
      <c r="F706" s="832" t="s">
        <v>1363</v>
      </c>
      <c r="G706" s="832" t="s">
        <v>1458</v>
      </c>
      <c r="H706" s="832" t="s">
        <v>578</v>
      </c>
      <c r="I706" s="832" t="s">
        <v>2385</v>
      </c>
      <c r="J706" s="832" t="s">
        <v>616</v>
      </c>
      <c r="K706" s="832" t="s">
        <v>2386</v>
      </c>
      <c r="L706" s="835">
        <v>42.09</v>
      </c>
      <c r="M706" s="835">
        <v>42.09</v>
      </c>
      <c r="N706" s="832">
        <v>1</v>
      </c>
      <c r="O706" s="836">
        <v>1</v>
      </c>
      <c r="P706" s="835">
        <v>42.09</v>
      </c>
      <c r="Q706" s="837">
        <v>1</v>
      </c>
      <c r="R706" s="832">
        <v>1</v>
      </c>
      <c r="S706" s="837">
        <v>1</v>
      </c>
      <c r="T706" s="836">
        <v>1</v>
      </c>
      <c r="U706" s="838">
        <v>1</v>
      </c>
    </row>
    <row r="707" spans="1:21" ht="14.4" customHeight="1" x14ac:dyDescent="0.3">
      <c r="A707" s="831">
        <v>12</v>
      </c>
      <c r="B707" s="832" t="s">
        <v>1362</v>
      </c>
      <c r="C707" s="832" t="s">
        <v>1368</v>
      </c>
      <c r="D707" s="833" t="s">
        <v>2953</v>
      </c>
      <c r="E707" s="834" t="s">
        <v>1385</v>
      </c>
      <c r="F707" s="832" t="s">
        <v>1363</v>
      </c>
      <c r="G707" s="832" t="s">
        <v>1461</v>
      </c>
      <c r="H707" s="832" t="s">
        <v>578</v>
      </c>
      <c r="I707" s="832" t="s">
        <v>1641</v>
      </c>
      <c r="J707" s="832" t="s">
        <v>1642</v>
      </c>
      <c r="K707" s="832" t="s">
        <v>1643</v>
      </c>
      <c r="L707" s="835">
        <v>432.12</v>
      </c>
      <c r="M707" s="835">
        <v>11235.120000000003</v>
      </c>
      <c r="N707" s="832">
        <v>26</v>
      </c>
      <c r="O707" s="836">
        <v>8.5</v>
      </c>
      <c r="P707" s="835">
        <v>5617.56</v>
      </c>
      <c r="Q707" s="837">
        <v>0.49999999999999994</v>
      </c>
      <c r="R707" s="832">
        <v>13</v>
      </c>
      <c r="S707" s="837">
        <v>0.5</v>
      </c>
      <c r="T707" s="836">
        <v>4.5</v>
      </c>
      <c r="U707" s="838">
        <v>0.52941176470588236</v>
      </c>
    </row>
    <row r="708" spans="1:21" ht="14.4" customHeight="1" x14ac:dyDescent="0.3">
      <c r="A708" s="831">
        <v>12</v>
      </c>
      <c r="B708" s="832" t="s">
        <v>1362</v>
      </c>
      <c r="C708" s="832" t="s">
        <v>1368</v>
      </c>
      <c r="D708" s="833" t="s">
        <v>2953</v>
      </c>
      <c r="E708" s="834" t="s">
        <v>1385</v>
      </c>
      <c r="F708" s="832" t="s">
        <v>1363</v>
      </c>
      <c r="G708" s="832" t="s">
        <v>1461</v>
      </c>
      <c r="H708" s="832" t="s">
        <v>578</v>
      </c>
      <c r="I708" s="832" t="s">
        <v>1462</v>
      </c>
      <c r="J708" s="832" t="s">
        <v>1463</v>
      </c>
      <c r="K708" s="832" t="s">
        <v>1464</v>
      </c>
      <c r="L708" s="835">
        <v>104.17</v>
      </c>
      <c r="M708" s="835">
        <v>104.17</v>
      </c>
      <c r="N708" s="832">
        <v>1</v>
      </c>
      <c r="O708" s="836">
        <v>1</v>
      </c>
      <c r="P708" s="835"/>
      <c r="Q708" s="837">
        <v>0</v>
      </c>
      <c r="R708" s="832"/>
      <c r="S708" s="837">
        <v>0</v>
      </c>
      <c r="T708" s="836"/>
      <c r="U708" s="838">
        <v>0</v>
      </c>
    </row>
    <row r="709" spans="1:21" ht="14.4" customHeight="1" x14ac:dyDescent="0.3">
      <c r="A709" s="831">
        <v>12</v>
      </c>
      <c r="B709" s="832" t="s">
        <v>1362</v>
      </c>
      <c r="C709" s="832" t="s">
        <v>1368</v>
      </c>
      <c r="D709" s="833" t="s">
        <v>2953</v>
      </c>
      <c r="E709" s="834" t="s">
        <v>1385</v>
      </c>
      <c r="F709" s="832" t="s">
        <v>1363</v>
      </c>
      <c r="G709" s="832" t="s">
        <v>1461</v>
      </c>
      <c r="H709" s="832" t="s">
        <v>578</v>
      </c>
      <c r="I709" s="832" t="s">
        <v>1837</v>
      </c>
      <c r="J709" s="832" t="s">
        <v>1642</v>
      </c>
      <c r="K709" s="832" t="s">
        <v>1643</v>
      </c>
      <c r="L709" s="835">
        <v>432.12</v>
      </c>
      <c r="M709" s="835">
        <v>3889.0800000000004</v>
      </c>
      <c r="N709" s="832">
        <v>9</v>
      </c>
      <c r="O709" s="836">
        <v>3</v>
      </c>
      <c r="P709" s="835">
        <v>3889.0800000000004</v>
      </c>
      <c r="Q709" s="837">
        <v>1</v>
      </c>
      <c r="R709" s="832">
        <v>9</v>
      </c>
      <c r="S709" s="837">
        <v>1</v>
      </c>
      <c r="T709" s="836">
        <v>3</v>
      </c>
      <c r="U709" s="838">
        <v>1</v>
      </c>
    </row>
    <row r="710" spans="1:21" ht="14.4" customHeight="1" x14ac:dyDescent="0.3">
      <c r="A710" s="831">
        <v>12</v>
      </c>
      <c r="B710" s="832" t="s">
        <v>1362</v>
      </c>
      <c r="C710" s="832" t="s">
        <v>1368</v>
      </c>
      <c r="D710" s="833" t="s">
        <v>2953</v>
      </c>
      <c r="E710" s="834" t="s">
        <v>1385</v>
      </c>
      <c r="F710" s="832" t="s">
        <v>1363</v>
      </c>
      <c r="G710" s="832" t="s">
        <v>2387</v>
      </c>
      <c r="H710" s="832" t="s">
        <v>578</v>
      </c>
      <c r="I710" s="832" t="s">
        <v>2388</v>
      </c>
      <c r="J710" s="832" t="s">
        <v>2389</v>
      </c>
      <c r="K710" s="832" t="s">
        <v>2270</v>
      </c>
      <c r="L710" s="835">
        <v>115.18</v>
      </c>
      <c r="M710" s="835">
        <v>115.18</v>
      </c>
      <c r="N710" s="832">
        <v>1</v>
      </c>
      <c r="O710" s="836">
        <v>1</v>
      </c>
      <c r="P710" s="835">
        <v>115.18</v>
      </c>
      <c r="Q710" s="837">
        <v>1</v>
      </c>
      <c r="R710" s="832">
        <v>1</v>
      </c>
      <c r="S710" s="837">
        <v>1</v>
      </c>
      <c r="T710" s="836">
        <v>1</v>
      </c>
      <c r="U710" s="838">
        <v>1</v>
      </c>
    </row>
    <row r="711" spans="1:21" ht="14.4" customHeight="1" x14ac:dyDescent="0.3">
      <c r="A711" s="831">
        <v>12</v>
      </c>
      <c r="B711" s="832" t="s">
        <v>1362</v>
      </c>
      <c r="C711" s="832" t="s">
        <v>1368</v>
      </c>
      <c r="D711" s="833" t="s">
        <v>2953</v>
      </c>
      <c r="E711" s="834" t="s">
        <v>1385</v>
      </c>
      <c r="F711" s="832" t="s">
        <v>1363</v>
      </c>
      <c r="G711" s="832" t="s">
        <v>1465</v>
      </c>
      <c r="H711" s="832" t="s">
        <v>578</v>
      </c>
      <c r="I711" s="832" t="s">
        <v>1466</v>
      </c>
      <c r="J711" s="832" t="s">
        <v>1467</v>
      </c>
      <c r="K711" s="832" t="s">
        <v>1468</v>
      </c>
      <c r="L711" s="835">
        <v>308.69</v>
      </c>
      <c r="M711" s="835">
        <v>617.38</v>
      </c>
      <c r="N711" s="832">
        <v>2</v>
      </c>
      <c r="O711" s="836">
        <v>1</v>
      </c>
      <c r="P711" s="835">
        <v>617.38</v>
      </c>
      <c r="Q711" s="837">
        <v>1</v>
      </c>
      <c r="R711" s="832">
        <v>2</v>
      </c>
      <c r="S711" s="837">
        <v>1</v>
      </c>
      <c r="T711" s="836">
        <v>1</v>
      </c>
      <c r="U711" s="838">
        <v>1</v>
      </c>
    </row>
    <row r="712" spans="1:21" ht="14.4" customHeight="1" x14ac:dyDescent="0.3">
      <c r="A712" s="831">
        <v>12</v>
      </c>
      <c r="B712" s="832" t="s">
        <v>1362</v>
      </c>
      <c r="C712" s="832" t="s">
        <v>1368</v>
      </c>
      <c r="D712" s="833" t="s">
        <v>2953</v>
      </c>
      <c r="E712" s="834" t="s">
        <v>1385</v>
      </c>
      <c r="F712" s="832" t="s">
        <v>1363</v>
      </c>
      <c r="G712" s="832" t="s">
        <v>1652</v>
      </c>
      <c r="H712" s="832" t="s">
        <v>578</v>
      </c>
      <c r="I712" s="832" t="s">
        <v>1653</v>
      </c>
      <c r="J712" s="832" t="s">
        <v>1654</v>
      </c>
      <c r="K712" s="832" t="s">
        <v>1655</v>
      </c>
      <c r="L712" s="835">
        <v>0</v>
      </c>
      <c r="M712" s="835">
        <v>0</v>
      </c>
      <c r="N712" s="832">
        <v>31</v>
      </c>
      <c r="O712" s="836">
        <v>17.5</v>
      </c>
      <c r="P712" s="835">
        <v>0</v>
      </c>
      <c r="Q712" s="837"/>
      <c r="R712" s="832">
        <v>27</v>
      </c>
      <c r="S712" s="837">
        <v>0.87096774193548387</v>
      </c>
      <c r="T712" s="836">
        <v>15.5</v>
      </c>
      <c r="U712" s="838">
        <v>0.88571428571428568</v>
      </c>
    </row>
    <row r="713" spans="1:21" ht="14.4" customHeight="1" x14ac:dyDescent="0.3">
      <c r="A713" s="831">
        <v>12</v>
      </c>
      <c r="B713" s="832" t="s">
        <v>1362</v>
      </c>
      <c r="C713" s="832" t="s">
        <v>1368</v>
      </c>
      <c r="D713" s="833" t="s">
        <v>2953</v>
      </c>
      <c r="E713" s="834" t="s">
        <v>1385</v>
      </c>
      <c r="F713" s="832" t="s">
        <v>1363</v>
      </c>
      <c r="G713" s="832" t="s">
        <v>1469</v>
      </c>
      <c r="H713" s="832" t="s">
        <v>622</v>
      </c>
      <c r="I713" s="832" t="s">
        <v>1280</v>
      </c>
      <c r="J713" s="832" t="s">
        <v>1281</v>
      </c>
      <c r="K713" s="832" t="s">
        <v>1282</v>
      </c>
      <c r="L713" s="835">
        <v>0</v>
      </c>
      <c r="M713" s="835">
        <v>0</v>
      </c>
      <c r="N713" s="832">
        <v>3</v>
      </c>
      <c r="O713" s="836">
        <v>2</v>
      </c>
      <c r="P713" s="835">
        <v>0</v>
      </c>
      <c r="Q713" s="837"/>
      <c r="R713" s="832">
        <v>1</v>
      </c>
      <c r="S713" s="837">
        <v>0.33333333333333331</v>
      </c>
      <c r="T713" s="836">
        <v>1</v>
      </c>
      <c r="U713" s="838">
        <v>0.5</v>
      </c>
    </row>
    <row r="714" spans="1:21" ht="14.4" customHeight="1" x14ac:dyDescent="0.3">
      <c r="A714" s="831">
        <v>12</v>
      </c>
      <c r="B714" s="832" t="s">
        <v>1362</v>
      </c>
      <c r="C714" s="832" t="s">
        <v>1368</v>
      </c>
      <c r="D714" s="833" t="s">
        <v>2953</v>
      </c>
      <c r="E714" s="834" t="s">
        <v>1385</v>
      </c>
      <c r="F714" s="832" t="s">
        <v>1363</v>
      </c>
      <c r="G714" s="832" t="s">
        <v>1516</v>
      </c>
      <c r="H714" s="832" t="s">
        <v>578</v>
      </c>
      <c r="I714" s="832" t="s">
        <v>1660</v>
      </c>
      <c r="J714" s="832" t="s">
        <v>1661</v>
      </c>
      <c r="K714" s="832" t="s">
        <v>1662</v>
      </c>
      <c r="L714" s="835">
        <v>1543.27</v>
      </c>
      <c r="M714" s="835">
        <v>6173.08</v>
      </c>
      <c r="N714" s="832">
        <v>4</v>
      </c>
      <c r="O714" s="836">
        <v>2.5</v>
      </c>
      <c r="P714" s="835">
        <v>4629.8099999999995</v>
      </c>
      <c r="Q714" s="837">
        <v>0.74999999999999989</v>
      </c>
      <c r="R714" s="832">
        <v>3</v>
      </c>
      <c r="S714" s="837">
        <v>0.75</v>
      </c>
      <c r="T714" s="836">
        <v>2</v>
      </c>
      <c r="U714" s="838">
        <v>0.8</v>
      </c>
    </row>
    <row r="715" spans="1:21" ht="14.4" customHeight="1" x14ac:dyDescent="0.3">
      <c r="A715" s="831">
        <v>12</v>
      </c>
      <c r="B715" s="832" t="s">
        <v>1362</v>
      </c>
      <c r="C715" s="832" t="s">
        <v>1368</v>
      </c>
      <c r="D715" s="833" t="s">
        <v>2953</v>
      </c>
      <c r="E715" s="834" t="s">
        <v>1385</v>
      </c>
      <c r="F715" s="832" t="s">
        <v>1363</v>
      </c>
      <c r="G715" s="832" t="s">
        <v>1516</v>
      </c>
      <c r="H715" s="832" t="s">
        <v>578</v>
      </c>
      <c r="I715" s="832" t="s">
        <v>1663</v>
      </c>
      <c r="J715" s="832" t="s">
        <v>1661</v>
      </c>
      <c r="K715" s="832" t="s">
        <v>1519</v>
      </c>
      <c r="L715" s="835">
        <v>3086.53</v>
      </c>
      <c r="M715" s="835">
        <v>24692.240000000002</v>
      </c>
      <c r="N715" s="832">
        <v>8</v>
      </c>
      <c r="O715" s="836">
        <v>6</v>
      </c>
      <c r="P715" s="835">
        <v>15432.650000000001</v>
      </c>
      <c r="Q715" s="837">
        <v>0.625</v>
      </c>
      <c r="R715" s="832">
        <v>5</v>
      </c>
      <c r="S715" s="837">
        <v>0.625</v>
      </c>
      <c r="T715" s="836">
        <v>4</v>
      </c>
      <c r="U715" s="838">
        <v>0.66666666666666663</v>
      </c>
    </row>
    <row r="716" spans="1:21" ht="14.4" customHeight="1" x14ac:dyDescent="0.3">
      <c r="A716" s="831">
        <v>12</v>
      </c>
      <c r="B716" s="832" t="s">
        <v>1362</v>
      </c>
      <c r="C716" s="832" t="s">
        <v>1368</v>
      </c>
      <c r="D716" s="833" t="s">
        <v>2953</v>
      </c>
      <c r="E716" s="834" t="s">
        <v>1385</v>
      </c>
      <c r="F716" s="832" t="s">
        <v>1363</v>
      </c>
      <c r="G716" s="832" t="s">
        <v>1516</v>
      </c>
      <c r="H716" s="832" t="s">
        <v>622</v>
      </c>
      <c r="I716" s="832" t="s">
        <v>1517</v>
      </c>
      <c r="J716" s="832" t="s">
        <v>1518</v>
      </c>
      <c r="K716" s="832" t="s">
        <v>1519</v>
      </c>
      <c r="L716" s="835">
        <v>3086.53</v>
      </c>
      <c r="M716" s="835">
        <v>37038.359999999993</v>
      </c>
      <c r="N716" s="832">
        <v>12</v>
      </c>
      <c r="O716" s="836">
        <v>10</v>
      </c>
      <c r="P716" s="835">
        <v>30865.299999999996</v>
      </c>
      <c r="Q716" s="837">
        <v>0.83333333333333337</v>
      </c>
      <c r="R716" s="832">
        <v>10</v>
      </c>
      <c r="S716" s="837">
        <v>0.83333333333333337</v>
      </c>
      <c r="T716" s="836">
        <v>9</v>
      </c>
      <c r="U716" s="838">
        <v>0.9</v>
      </c>
    </row>
    <row r="717" spans="1:21" ht="14.4" customHeight="1" x14ac:dyDescent="0.3">
      <c r="A717" s="831">
        <v>12</v>
      </c>
      <c r="B717" s="832" t="s">
        <v>1362</v>
      </c>
      <c r="C717" s="832" t="s">
        <v>1368</v>
      </c>
      <c r="D717" s="833" t="s">
        <v>2953</v>
      </c>
      <c r="E717" s="834" t="s">
        <v>1385</v>
      </c>
      <c r="F717" s="832" t="s">
        <v>1363</v>
      </c>
      <c r="G717" s="832" t="s">
        <v>1516</v>
      </c>
      <c r="H717" s="832" t="s">
        <v>622</v>
      </c>
      <c r="I717" s="832" t="s">
        <v>1664</v>
      </c>
      <c r="J717" s="832" t="s">
        <v>1518</v>
      </c>
      <c r="K717" s="832" t="s">
        <v>1662</v>
      </c>
      <c r="L717" s="835">
        <v>1543.26</v>
      </c>
      <c r="M717" s="835">
        <v>10802.82</v>
      </c>
      <c r="N717" s="832">
        <v>7</v>
      </c>
      <c r="O717" s="836">
        <v>6.5</v>
      </c>
      <c r="P717" s="835">
        <v>6173.04</v>
      </c>
      <c r="Q717" s="837">
        <v>0.5714285714285714</v>
      </c>
      <c r="R717" s="832">
        <v>4</v>
      </c>
      <c r="S717" s="837">
        <v>0.5714285714285714</v>
      </c>
      <c r="T717" s="836">
        <v>3.5</v>
      </c>
      <c r="U717" s="838">
        <v>0.53846153846153844</v>
      </c>
    </row>
    <row r="718" spans="1:21" ht="14.4" customHeight="1" x14ac:dyDescent="0.3">
      <c r="A718" s="831">
        <v>12</v>
      </c>
      <c r="B718" s="832" t="s">
        <v>1362</v>
      </c>
      <c r="C718" s="832" t="s">
        <v>1368</v>
      </c>
      <c r="D718" s="833" t="s">
        <v>2953</v>
      </c>
      <c r="E718" s="834" t="s">
        <v>1385</v>
      </c>
      <c r="F718" s="832" t="s">
        <v>1363</v>
      </c>
      <c r="G718" s="832" t="s">
        <v>1470</v>
      </c>
      <c r="H718" s="832" t="s">
        <v>578</v>
      </c>
      <c r="I718" s="832" t="s">
        <v>1482</v>
      </c>
      <c r="J718" s="832" t="s">
        <v>1472</v>
      </c>
      <c r="K718" s="832" t="s">
        <v>1483</v>
      </c>
      <c r="L718" s="835">
        <v>42.54</v>
      </c>
      <c r="M718" s="835">
        <v>212.7</v>
      </c>
      <c r="N718" s="832">
        <v>5</v>
      </c>
      <c r="O718" s="836">
        <v>4</v>
      </c>
      <c r="P718" s="835">
        <v>127.62</v>
      </c>
      <c r="Q718" s="837">
        <v>0.60000000000000009</v>
      </c>
      <c r="R718" s="832">
        <v>3</v>
      </c>
      <c r="S718" s="837">
        <v>0.6</v>
      </c>
      <c r="T718" s="836">
        <v>2.5</v>
      </c>
      <c r="U718" s="838">
        <v>0.625</v>
      </c>
    </row>
    <row r="719" spans="1:21" ht="14.4" customHeight="1" x14ac:dyDescent="0.3">
      <c r="A719" s="831">
        <v>12</v>
      </c>
      <c r="B719" s="832" t="s">
        <v>1362</v>
      </c>
      <c r="C719" s="832" t="s">
        <v>1368</v>
      </c>
      <c r="D719" s="833" t="s">
        <v>2953</v>
      </c>
      <c r="E719" s="834" t="s">
        <v>1385</v>
      </c>
      <c r="F719" s="832" t="s">
        <v>1363</v>
      </c>
      <c r="G719" s="832" t="s">
        <v>1470</v>
      </c>
      <c r="H719" s="832" t="s">
        <v>578</v>
      </c>
      <c r="I719" s="832" t="s">
        <v>1959</v>
      </c>
      <c r="J719" s="832" t="s">
        <v>992</v>
      </c>
      <c r="K719" s="832" t="s">
        <v>1483</v>
      </c>
      <c r="L719" s="835">
        <v>42.54</v>
      </c>
      <c r="M719" s="835">
        <v>85.08</v>
      </c>
      <c r="N719" s="832">
        <v>2</v>
      </c>
      <c r="O719" s="836">
        <v>2</v>
      </c>
      <c r="P719" s="835"/>
      <c r="Q719" s="837">
        <v>0</v>
      </c>
      <c r="R719" s="832"/>
      <c r="S719" s="837">
        <v>0</v>
      </c>
      <c r="T719" s="836"/>
      <c r="U719" s="838">
        <v>0</v>
      </c>
    </row>
    <row r="720" spans="1:21" ht="14.4" customHeight="1" x14ac:dyDescent="0.3">
      <c r="A720" s="831">
        <v>12</v>
      </c>
      <c r="B720" s="832" t="s">
        <v>1362</v>
      </c>
      <c r="C720" s="832" t="s">
        <v>1368</v>
      </c>
      <c r="D720" s="833" t="s">
        <v>2953</v>
      </c>
      <c r="E720" s="834" t="s">
        <v>1385</v>
      </c>
      <c r="F720" s="832" t="s">
        <v>1363</v>
      </c>
      <c r="G720" s="832" t="s">
        <v>1470</v>
      </c>
      <c r="H720" s="832" t="s">
        <v>578</v>
      </c>
      <c r="I720" s="832" t="s">
        <v>1471</v>
      </c>
      <c r="J720" s="832" t="s">
        <v>1472</v>
      </c>
      <c r="K720" s="832" t="s">
        <v>1473</v>
      </c>
      <c r="L720" s="835">
        <v>59.56</v>
      </c>
      <c r="M720" s="835">
        <v>59.56</v>
      </c>
      <c r="N720" s="832">
        <v>1</v>
      </c>
      <c r="O720" s="836">
        <v>1</v>
      </c>
      <c r="P720" s="835">
        <v>59.56</v>
      </c>
      <c r="Q720" s="837">
        <v>1</v>
      </c>
      <c r="R720" s="832">
        <v>1</v>
      </c>
      <c r="S720" s="837">
        <v>1</v>
      </c>
      <c r="T720" s="836">
        <v>1</v>
      </c>
      <c r="U720" s="838">
        <v>1</v>
      </c>
    </row>
    <row r="721" spans="1:21" ht="14.4" customHeight="1" x14ac:dyDescent="0.3">
      <c r="A721" s="831">
        <v>12</v>
      </c>
      <c r="B721" s="832" t="s">
        <v>1362</v>
      </c>
      <c r="C721" s="832" t="s">
        <v>1368</v>
      </c>
      <c r="D721" s="833" t="s">
        <v>2953</v>
      </c>
      <c r="E721" s="834" t="s">
        <v>1385</v>
      </c>
      <c r="F721" s="832" t="s">
        <v>1363</v>
      </c>
      <c r="G721" s="832" t="s">
        <v>1665</v>
      </c>
      <c r="H721" s="832" t="s">
        <v>622</v>
      </c>
      <c r="I721" s="832" t="s">
        <v>1846</v>
      </c>
      <c r="J721" s="832" t="s">
        <v>1667</v>
      </c>
      <c r="K721" s="832" t="s">
        <v>1847</v>
      </c>
      <c r="L721" s="835">
        <v>251.16</v>
      </c>
      <c r="M721" s="835">
        <v>251.16</v>
      </c>
      <c r="N721" s="832">
        <v>1</v>
      </c>
      <c r="O721" s="836">
        <v>1</v>
      </c>
      <c r="P721" s="835"/>
      <c r="Q721" s="837">
        <v>0</v>
      </c>
      <c r="R721" s="832"/>
      <c r="S721" s="837">
        <v>0</v>
      </c>
      <c r="T721" s="836"/>
      <c r="U721" s="838">
        <v>0</v>
      </c>
    </row>
    <row r="722" spans="1:21" ht="14.4" customHeight="1" x14ac:dyDescent="0.3">
      <c r="A722" s="831">
        <v>12</v>
      </c>
      <c r="B722" s="832" t="s">
        <v>1362</v>
      </c>
      <c r="C722" s="832" t="s">
        <v>1368</v>
      </c>
      <c r="D722" s="833" t="s">
        <v>2953</v>
      </c>
      <c r="E722" s="834" t="s">
        <v>1385</v>
      </c>
      <c r="F722" s="832" t="s">
        <v>1363</v>
      </c>
      <c r="G722" s="832" t="s">
        <v>1520</v>
      </c>
      <c r="H722" s="832" t="s">
        <v>622</v>
      </c>
      <c r="I722" s="832" t="s">
        <v>1521</v>
      </c>
      <c r="J722" s="832" t="s">
        <v>1522</v>
      </c>
      <c r="K722" s="832" t="s">
        <v>1523</v>
      </c>
      <c r="L722" s="835">
        <v>100.1</v>
      </c>
      <c r="M722" s="835">
        <v>200.2</v>
      </c>
      <c r="N722" s="832">
        <v>2</v>
      </c>
      <c r="O722" s="836">
        <v>0.5</v>
      </c>
      <c r="P722" s="835">
        <v>200.2</v>
      </c>
      <c r="Q722" s="837">
        <v>1</v>
      </c>
      <c r="R722" s="832">
        <v>2</v>
      </c>
      <c r="S722" s="837">
        <v>1</v>
      </c>
      <c r="T722" s="836">
        <v>0.5</v>
      </c>
      <c r="U722" s="838">
        <v>1</v>
      </c>
    </row>
    <row r="723" spans="1:21" ht="14.4" customHeight="1" x14ac:dyDescent="0.3">
      <c r="A723" s="831">
        <v>12</v>
      </c>
      <c r="B723" s="832" t="s">
        <v>1362</v>
      </c>
      <c r="C723" s="832" t="s">
        <v>1368</v>
      </c>
      <c r="D723" s="833" t="s">
        <v>2953</v>
      </c>
      <c r="E723" s="834" t="s">
        <v>1385</v>
      </c>
      <c r="F723" s="832" t="s">
        <v>1363</v>
      </c>
      <c r="G723" s="832" t="s">
        <v>1520</v>
      </c>
      <c r="H723" s="832" t="s">
        <v>578</v>
      </c>
      <c r="I723" s="832" t="s">
        <v>1669</v>
      </c>
      <c r="J723" s="832" t="s">
        <v>1670</v>
      </c>
      <c r="K723" s="832" t="s">
        <v>1671</v>
      </c>
      <c r="L723" s="835">
        <v>333.68</v>
      </c>
      <c r="M723" s="835">
        <v>4004.1600000000003</v>
      </c>
      <c r="N723" s="832">
        <v>12</v>
      </c>
      <c r="O723" s="836">
        <v>8.5</v>
      </c>
      <c r="P723" s="835">
        <v>2335.7600000000002</v>
      </c>
      <c r="Q723" s="837">
        <v>0.58333333333333337</v>
      </c>
      <c r="R723" s="832">
        <v>7</v>
      </c>
      <c r="S723" s="837">
        <v>0.58333333333333337</v>
      </c>
      <c r="T723" s="836">
        <v>5.5</v>
      </c>
      <c r="U723" s="838">
        <v>0.6470588235294118</v>
      </c>
    </row>
    <row r="724" spans="1:21" ht="14.4" customHeight="1" x14ac:dyDescent="0.3">
      <c r="A724" s="831">
        <v>12</v>
      </c>
      <c r="B724" s="832" t="s">
        <v>1362</v>
      </c>
      <c r="C724" s="832" t="s">
        <v>1368</v>
      </c>
      <c r="D724" s="833" t="s">
        <v>2953</v>
      </c>
      <c r="E724" s="834" t="s">
        <v>1385</v>
      </c>
      <c r="F724" s="832" t="s">
        <v>1363</v>
      </c>
      <c r="G724" s="832" t="s">
        <v>1520</v>
      </c>
      <c r="H724" s="832" t="s">
        <v>622</v>
      </c>
      <c r="I724" s="832" t="s">
        <v>1672</v>
      </c>
      <c r="J724" s="832" t="s">
        <v>1522</v>
      </c>
      <c r="K724" s="832" t="s">
        <v>1673</v>
      </c>
      <c r="L724" s="835">
        <v>300.31</v>
      </c>
      <c r="M724" s="835">
        <v>9910.230000000005</v>
      </c>
      <c r="N724" s="832">
        <v>33</v>
      </c>
      <c r="O724" s="836">
        <v>29.5</v>
      </c>
      <c r="P724" s="835">
        <v>7507.7500000000045</v>
      </c>
      <c r="Q724" s="837">
        <v>0.75757575757575768</v>
      </c>
      <c r="R724" s="832">
        <v>25</v>
      </c>
      <c r="S724" s="837">
        <v>0.75757575757575757</v>
      </c>
      <c r="T724" s="836">
        <v>22</v>
      </c>
      <c r="U724" s="838">
        <v>0.74576271186440679</v>
      </c>
    </row>
    <row r="725" spans="1:21" ht="14.4" customHeight="1" x14ac:dyDescent="0.3">
      <c r="A725" s="831">
        <v>12</v>
      </c>
      <c r="B725" s="832" t="s">
        <v>1362</v>
      </c>
      <c r="C725" s="832" t="s">
        <v>1368</v>
      </c>
      <c r="D725" s="833" t="s">
        <v>2953</v>
      </c>
      <c r="E725" s="834" t="s">
        <v>1385</v>
      </c>
      <c r="F725" s="832" t="s">
        <v>1363</v>
      </c>
      <c r="G725" s="832" t="s">
        <v>1520</v>
      </c>
      <c r="H725" s="832" t="s">
        <v>578</v>
      </c>
      <c r="I725" s="832" t="s">
        <v>2390</v>
      </c>
      <c r="J725" s="832" t="s">
        <v>2391</v>
      </c>
      <c r="K725" s="832" t="s">
        <v>2392</v>
      </c>
      <c r="L725" s="835">
        <v>333.68</v>
      </c>
      <c r="M725" s="835">
        <v>333.68</v>
      </c>
      <c r="N725" s="832">
        <v>1</v>
      </c>
      <c r="O725" s="836">
        <v>1</v>
      </c>
      <c r="P725" s="835"/>
      <c r="Q725" s="837">
        <v>0</v>
      </c>
      <c r="R725" s="832"/>
      <c r="S725" s="837">
        <v>0</v>
      </c>
      <c r="T725" s="836"/>
      <c r="U725" s="838">
        <v>0</v>
      </c>
    </row>
    <row r="726" spans="1:21" ht="14.4" customHeight="1" x14ac:dyDescent="0.3">
      <c r="A726" s="831">
        <v>12</v>
      </c>
      <c r="B726" s="832" t="s">
        <v>1362</v>
      </c>
      <c r="C726" s="832" t="s">
        <v>1368</v>
      </c>
      <c r="D726" s="833" t="s">
        <v>2953</v>
      </c>
      <c r="E726" s="834" t="s">
        <v>1385</v>
      </c>
      <c r="F726" s="832" t="s">
        <v>1363</v>
      </c>
      <c r="G726" s="832" t="s">
        <v>1520</v>
      </c>
      <c r="H726" s="832" t="s">
        <v>578</v>
      </c>
      <c r="I726" s="832" t="s">
        <v>2393</v>
      </c>
      <c r="J726" s="832" t="s">
        <v>2394</v>
      </c>
      <c r="K726" s="832" t="s">
        <v>1673</v>
      </c>
      <c r="L726" s="835">
        <v>300.31</v>
      </c>
      <c r="M726" s="835">
        <v>1201.24</v>
      </c>
      <c r="N726" s="832">
        <v>4</v>
      </c>
      <c r="O726" s="836">
        <v>3</v>
      </c>
      <c r="P726" s="835">
        <v>900.93000000000006</v>
      </c>
      <c r="Q726" s="837">
        <v>0.75</v>
      </c>
      <c r="R726" s="832">
        <v>3</v>
      </c>
      <c r="S726" s="837">
        <v>0.75</v>
      </c>
      <c r="T726" s="836">
        <v>2</v>
      </c>
      <c r="U726" s="838">
        <v>0.66666666666666663</v>
      </c>
    </row>
    <row r="727" spans="1:21" ht="14.4" customHeight="1" x14ac:dyDescent="0.3">
      <c r="A727" s="831">
        <v>12</v>
      </c>
      <c r="B727" s="832" t="s">
        <v>1362</v>
      </c>
      <c r="C727" s="832" t="s">
        <v>1368</v>
      </c>
      <c r="D727" s="833" t="s">
        <v>2953</v>
      </c>
      <c r="E727" s="834" t="s">
        <v>1385</v>
      </c>
      <c r="F727" s="832" t="s">
        <v>1363</v>
      </c>
      <c r="G727" s="832" t="s">
        <v>1567</v>
      </c>
      <c r="H727" s="832" t="s">
        <v>578</v>
      </c>
      <c r="I727" s="832" t="s">
        <v>1568</v>
      </c>
      <c r="J727" s="832" t="s">
        <v>1569</v>
      </c>
      <c r="K727" s="832" t="s">
        <v>1570</v>
      </c>
      <c r="L727" s="835">
        <v>1514.87</v>
      </c>
      <c r="M727" s="835">
        <v>19693.309999999994</v>
      </c>
      <c r="N727" s="832">
        <v>13</v>
      </c>
      <c r="O727" s="836">
        <v>11.5</v>
      </c>
      <c r="P727" s="835">
        <v>18178.439999999995</v>
      </c>
      <c r="Q727" s="837">
        <v>0.92307692307692313</v>
      </c>
      <c r="R727" s="832">
        <v>12</v>
      </c>
      <c r="S727" s="837">
        <v>0.92307692307692313</v>
      </c>
      <c r="T727" s="836">
        <v>10.5</v>
      </c>
      <c r="U727" s="838">
        <v>0.91304347826086951</v>
      </c>
    </row>
    <row r="728" spans="1:21" ht="14.4" customHeight="1" x14ac:dyDescent="0.3">
      <c r="A728" s="831">
        <v>12</v>
      </c>
      <c r="B728" s="832" t="s">
        <v>1362</v>
      </c>
      <c r="C728" s="832" t="s">
        <v>1368</v>
      </c>
      <c r="D728" s="833" t="s">
        <v>2953</v>
      </c>
      <c r="E728" s="834" t="s">
        <v>1385</v>
      </c>
      <c r="F728" s="832" t="s">
        <v>1363</v>
      </c>
      <c r="G728" s="832" t="s">
        <v>2395</v>
      </c>
      <c r="H728" s="832" t="s">
        <v>578</v>
      </c>
      <c r="I728" s="832" t="s">
        <v>2396</v>
      </c>
      <c r="J728" s="832" t="s">
        <v>2397</v>
      </c>
      <c r="K728" s="832" t="s">
        <v>2349</v>
      </c>
      <c r="L728" s="835">
        <v>100.1</v>
      </c>
      <c r="M728" s="835">
        <v>300.29999999999995</v>
      </c>
      <c r="N728" s="832">
        <v>3</v>
      </c>
      <c r="O728" s="836">
        <v>0.5</v>
      </c>
      <c r="P728" s="835"/>
      <c r="Q728" s="837">
        <v>0</v>
      </c>
      <c r="R728" s="832"/>
      <c r="S728" s="837">
        <v>0</v>
      </c>
      <c r="T728" s="836"/>
      <c r="U728" s="838">
        <v>0</v>
      </c>
    </row>
    <row r="729" spans="1:21" ht="14.4" customHeight="1" x14ac:dyDescent="0.3">
      <c r="A729" s="831">
        <v>12</v>
      </c>
      <c r="B729" s="832" t="s">
        <v>1362</v>
      </c>
      <c r="C729" s="832" t="s">
        <v>1368</v>
      </c>
      <c r="D729" s="833" t="s">
        <v>2953</v>
      </c>
      <c r="E729" s="834" t="s">
        <v>1385</v>
      </c>
      <c r="F729" s="832" t="s">
        <v>1363</v>
      </c>
      <c r="G729" s="832" t="s">
        <v>1810</v>
      </c>
      <c r="H729" s="832" t="s">
        <v>578</v>
      </c>
      <c r="I729" s="832" t="s">
        <v>2398</v>
      </c>
      <c r="J729" s="832" t="s">
        <v>1812</v>
      </c>
      <c r="K729" s="832" t="s">
        <v>1813</v>
      </c>
      <c r="L729" s="835">
        <v>723.06</v>
      </c>
      <c r="M729" s="835">
        <v>723.06</v>
      </c>
      <c r="N729" s="832">
        <v>1</v>
      </c>
      <c r="O729" s="836">
        <v>1</v>
      </c>
      <c r="P729" s="835">
        <v>723.06</v>
      </c>
      <c r="Q729" s="837">
        <v>1</v>
      </c>
      <c r="R729" s="832">
        <v>1</v>
      </c>
      <c r="S729" s="837">
        <v>1</v>
      </c>
      <c r="T729" s="836">
        <v>1</v>
      </c>
      <c r="U729" s="838">
        <v>1</v>
      </c>
    </row>
    <row r="730" spans="1:21" ht="14.4" customHeight="1" x14ac:dyDescent="0.3">
      <c r="A730" s="831">
        <v>12</v>
      </c>
      <c r="B730" s="832" t="s">
        <v>1362</v>
      </c>
      <c r="C730" s="832" t="s">
        <v>1368</v>
      </c>
      <c r="D730" s="833" t="s">
        <v>2953</v>
      </c>
      <c r="E730" s="834" t="s">
        <v>1385</v>
      </c>
      <c r="F730" s="832" t="s">
        <v>1363</v>
      </c>
      <c r="G730" s="832" t="s">
        <v>1677</v>
      </c>
      <c r="H730" s="832" t="s">
        <v>578</v>
      </c>
      <c r="I730" s="832" t="s">
        <v>2399</v>
      </c>
      <c r="J730" s="832" t="s">
        <v>2400</v>
      </c>
      <c r="K730" s="832" t="s">
        <v>2401</v>
      </c>
      <c r="L730" s="835">
        <v>260.42</v>
      </c>
      <c r="M730" s="835">
        <v>1041.68</v>
      </c>
      <c r="N730" s="832">
        <v>4</v>
      </c>
      <c r="O730" s="836">
        <v>0.5</v>
      </c>
      <c r="P730" s="835"/>
      <c r="Q730" s="837">
        <v>0</v>
      </c>
      <c r="R730" s="832"/>
      <c r="S730" s="837">
        <v>0</v>
      </c>
      <c r="T730" s="836"/>
      <c r="U730" s="838">
        <v>0</v>
      </c>
    </row>
    <row r="731" spans="1:21" ht="14.4" customHeight="1" x14ac:dyDescent="0.3">
      <c r="A731" s="831">
        <v>12</v>
      </c>
      <c r="B731" s="832" t="s">
        <v>1362</v>
      </c>
      <c r="C731" s="832" t="s">
        <v>1368</v>
      </c>
      <c r="D731" s="833" t="s">
        <v>2953</v>
      </c>
      <c r="E731" s="834" t="s">
        <v>1385</v>
      </c>
      <c r="F731" s="832" t="s">
        <v>1363</v>
      </c>
      <c r="G731" s="832" t="s">
        <v>1677</v>
      </c>
      <c r="H731" s="832" t="s">
        <v>578</v>
      </c>
      <c r="I731" s="832" t="s">
        <v>1960</v>
      </c>
      <c r="J731" s="832" t="s">
        <v>1679</v>
      </c>
      <c r="K731" s="832" t="s">
        <v>1961</v>
      </c>
      <c r="L731" s="835">
        <v>260.42</v>
      </c>
      <c r="M731" s="835">
        <v>520.84</v>
      </c>
      <c r="N731" s="832">
        <v>2</v>
      </c>
      <c r="O731" s="836">
        <v>0.5</v>
      </c>
      <c r="P731" s="835">
        <v>520.84</v>
      </c>
      <c r="Q731" s="837">
        <v>1</v>
      </c>
      <c r="R731" s="832">
        <v>2</v>
      </c>
      <c r="S731" s="837">
        <v>1</v>
      </c>
      <c r="T731" s="836">
        <v>0.5</v>
      </c>
      <c r="U731" s="838">
        <v>1</v>
      </c>
    </row>
    <row r="732" spans="1:21" ht="14.4" customHeight="1" x14ac:dyDescent="0.3">
      <c r="A732" s="831">
        <v>12</v>
      </c>
      <c r="B732" s="832" t="s">
        <v>1362</v>
      </c>
      <c r="C732" s="832" t="s">
        <v>1368</v>
      </c>
      <c r="D732" s="833" t="s">
        <v>2953</v>
      </c>
      <c r="E732" s="834" t="s">
        <v>1385</v>
      </c>
      <c r="F732" s="832" t="s">
        <v>1363</v>
      </c>
      <c r="G732" s="832" t="s">
        <v>1677</v>
      </c>
      <c r="H732" s="832" t="s">
        <v>578</v>
      </c>
      <c r="I732" s="832" t="s">
        <v>2402</v>
      </c>
      <c r="J732" s="832" t="s">
        <v>1679</v>
      </c>
      <c r="K732" s="832" t="s">
        <v>1650</v>
      </c>
      <c r="L732" s="835">
        <v>78.58</v>
      </c>
      <c r="M732" s="835">
        <v>235.74</v>
      </c>
      <c r="N732" s="832">
        <v>3</v>
      </c>
      <c r="O732" s="836">
        <v>0.5</v>
      </c>
      <c r="P732" s="835"/>
      <c r="Q732" s="837">
        <v>0</v>
      </c>
      <c r="R732" s="832"/>
      <c r="S732" s="837">
        <v>0</v>
      </c>
      <c r="T732" s="836"/>
      <c r="U732" s="838">
        <v>0</v>
      </c>
    </row>
    <row r="733" spans="1:21" ht="14.4" customHeight="1" x14ac:dyDescent="0.3">
      <c r="A733" s="831">
        <v>12</v>
      </c>
      <c r="B733" s="832" t="s">
        <v>1362</v>
      </c>
      <c r="C733" s="832" t="s">
        <v>1368</v>
      </c>
      <c r="D733" s="833" t="s">
        <v>2953</v>
      </c>
      <c r="E733" s="834" t="s">
        <v>1385</v>
      </c>
      <c r="F733" s="832" t="s">
        <v>1363</v>
      </c>
      <c r="G733" s="832" t="s">
        <v>1681</v>
      </c>
      <c r="H733" s="832" t="s">
        <v>578</v>
      </c>
      <c r="I733" s="832" t="s">
        <v>1682</v>
      </c>
      <c r="J733" s="832" t="s">
        <v>1683</v>
      </c>
      <c r="K733" s="832" t="s">
        <v>1684</v>
      </c>
      <c r="L733" s="835">
        <v>0</v>
      </c>
      <c r="M733" s="835">
        <v>0</v>
      </c>
      <c r="N733" s="832">
        <v>1</v>
      </c>
      <c r="O733" s="836">
        <v>1</v>
      </c>
      <c r="P733" s="835">
        <v>0</v>
      </c>
      <c r="Q733" s="837"/>
      <c r="R733" s="832">
        <v>1</v>
      </c>
      <c r="S733" s="837">
        <v>1</v>
      </c>
      <c r="T733" s="836">
        <v>1</v>
      </c>
      <c r="U733" s="838">
        <v>1</v>
      </c>
    </row>
    <row r="734" spans="1:21" ht="14.4" customHeight="1" x14ac:dyDescent="0.3">
      <c r="A734" s="831">
        <v>12</v>
      </c>
      <c r="B734" s="832" t="s">
        <v>1362</v>
      </c>
      <c r="C734" s="832" t="s">
        <v>1368</v>
      </c>
      <c r="D734" s="833" t="s">
        <v>2953</v>
      </c>
      <c r="E734" s="834" t="s">
        <v>1385</v>
      </c>
      <c r="F734" s="832" t="s">
        <v>1363</v>
      </c>
      <c r="G734" s="832" t="s">
        <v>1685</v>
      </c>
      <c r="H734" s="832" t="s">
        <v>578</v>
      </c>
      <c r="I734" s="832" t="s">
        <v>1686</v>
      </c>
      <c r="J734" s="832" t="s">
        <v>1687</v>
      </c>
      <c r="K734" s="832" t="s">
        <v>1688</v>
      </c>
      <c r="L734" s="835">
        <v>1546.98</v>
      </c>
      <c r="M734" s="835">
        <v>9281.8799999999992</v>
      </c>
      <c r="N734" s="832">
        <v>6</v>
      </c>
      <c r="O734" s="836">
        <v>6</v>
      </c>
      <c r="P734" s="835">
        <v>9281.8799999999992</v>
      </c>
      <c r="Q734" s="837">
        <v>1</v>
      </c>
      <c r="R734" s="832">
        <v>6</v>
      </c>
      <c r="S734" s="837">
        <v>1</v>
      </c>
      <c r="T734" s="836">
        <v>6</v>
      </c>
      <c r="U734" s="838">
        <v>1</v>
      </c>
    </row>
    <row r="735" spans="1:21" ht="14.4" customHeight="1" x14ac:dyDescent="0.3">
      <c r="A735" s="831">
        <v>12</v>
      </c>
      <c r="B735" s="832" t="s">
        <v>1362</v>
      </c>
      <c r="C735" s="832" t="s">
        <v>1368</v>
      </c>
      <c r="D735" s="833" t="s">
        <v>2953</v>
      </c>
      <c r="E735" s="834" t="s">
        <v>1385</v>
      </c>
      <c r="F735" s="832" t="s">
        <v>1363</v>
      </c>
      <c r="G735" s="832" t="s">
        <v>1685</v>
      </c>
      <c r="H735" s="832" t="s">
        <v>578</v>
      </c>
      <c r="I735" s="832" t="s">
        <v>2403</v>
      </c>
      <c r="J735" s="832" t="s">
        <v>1687</v>
      </c>
      <c r="K735" s="832" t="s">
        <v>2404</v>
      </c>
      <c r="L735" s="835">
        <v>464.09</v>
      </c>
      <c r="M735" s="835">
        <v>464.09</v>
      </c>
      <c r="N735" s="832">
        <v>1</v>
      </c>
      <c r="O735" s="836">
        <v>0.5</v>
      </c>
      <c r="P735" s="835"/>
      <c r="Q735" s="837">
        <v>0</v>
      </c>
      <c r="R735" s="832"/>
      <c r="S735" s="837">
        <v>0</v>
      </c>
      <c r="T735" s="836"/>
      <c r="U735" s="838">
        <v>0</v>
      </c>
    </row>
    <row r="736" spans="1:21" ht="14.4" customHeight="1" x14ac:dyDescent="0.3">
      <c r="A736" s="831">
        <v>12</v>
      </c>
      <c r="B736" s="832" t="s">
        <v>1362</v>
      </c>
      <c r="C736" s="832" t="s">
        <v>1368</v>
      </c>
      <c r="D736" s="833" t="s">
        <v>2953</v>
      </c>
      <c r="E736" s="834" t="s">
        <v>1385</v>
      </c>
      <c r="F736" s="832" t="s">
        <v>1363</v>
      </c>
      <c r="G736" s="832" t="s">
        <v>1701</v>
      </c>
      <c r="H736" s="832" t="s">
        <v>578</v>
      </c>
      <c r="I736" s="832" t="s">
        <v>1702</v>
      </c>
      <c r="J736" s="832" t="s">
        <v>1703</v>
      </c>
      <c r="K736" s="832" t="s">
        <v>1704</v>
      </c>
      <c r="L736" s="835">
        <v>478.4</v>
      </c>
      <c r="M736" s="835">
        <v>956.8</v>
      </c>
      <c r="N736" s="832">
        <v>2</v>
      </c>
      <c r="O736" s="836">
        <v>2</v>
      </c>
      <c r="P736" s="835">
        <v>478.4</v>
      </c>
      <c r="Q736" s="837">
        <v>0.5</v>
      </c>
      <c r="R736" s="832">
        <v>1</v>
      </c>
      <c r="S736" s="837">
        <v>0.5</v>
      </c>
      <c r="T736" s="836">
        <v>1</v>
      </c>
      <c r="U736" s="838">
        <v>0.5</v>
      </c>
    </row>
    <row r="737" spans="1:21" ht="14.4" customHeight="1" x14ac:dyDescent="0.3">
      <c r="A737" s="831">
        <v>12</v>
      </c>
      <c r="B737" s="832" t="s">
        <v>1362</v>
      </c>
      <c r="C737" s="832" t="s">
        <v>1368</v>
      </c>
      <c r="D737" s="833" t="s">
        <v>2953</v>
      </c>
      <c r="E737" s="834" t="s">
        <v>1385</v>
      </c>
      <c r="F737" s="832" t="s">
        <v>1363</v>
      </c>
      <c r="G737" s="832" t="s">
        <v>1701</v>
      </c>
      <c r="H737" s="832" t="s">
        <v>578</v>
      </c>
      <c r="I737" s="832" t="s">
        <v>2405</v>
      </c>
      <c r="J737" s="832" t="s">
        <v>1703</v>
      </c>
      <c r="K737" s="832" t="s">
        <v>2406</v>
      </c>
      <c r="L737" s="835">
        <v>432.12</v>
      </c>
      <c r="M737" s="835">
        <v>432.12</v>
      </c>
      <c r="N737" s="832">
        <v>1</v>
      </c>
      <c r="O737" s="836">
        <v>1</v>
      </c>
      <c r="P737" s="835">
        <v>432.12</v>
      </c>
      <c r="Q737" s="837">
        <v>1</v>
      </c>
      <c r="R737" s="832">
        <v>1</v>
      </c>
      <c r="S737" s="837">
        <v>1</v>
      </c>
      <c r="T737" s="836">
        <v>1</v>
      </c>
      <c r="U737" s="838">
        <v>1</v>
      </c>
    </row>
    <row r="738" spans="1:21" ht="14.4" customHeight="1" x14ac:dyDescent="0.3">
      <c r="A738" s="831">
        <v>12</v>
      </c>
      <c r="B738" s="832" t="s">
        <v>1362</v>
      </c>
      <c r="C738" s="832" t="s">
        <v>1368</v>
      </c>
      <c r="D738" s="833" t="s">
        <v>2953</v>
      </c>
      <c r="E738" s="834" t="s">
        <v>1385</v>
      </c>
      <c r="F738" s="832" t="s">
        <v>1363</v>
      </c>
      <c r="G738" s="832" t="s">
        <v>1701</v>
      </c>
      <c r="H738" s="832" t="s">
        <v>578</v>
      </c>
      <c r="I738" s="832" t="s">
        <v>1962</v>
      </c>
      <c r="J738" s="832" t="s">
        <v>1703</v>
      </c>
      <c r="K738" s="832" t="s">
        <v>1963</v>
      </c>
      <c r="L738" s="835">
        <v>837.19</v>
      </c>
      <c r="M738" s="835">
        <v>837.19</v>
      </c>
      <c r="N738" s="832">
        <v>1</v>
      </c>
      <c r="O738" s="836">
        <v>0.5</v>
      </c>
      <c r="P738" s="835">
        <v>837.19</v>
      </c>
      <c r="Q738" s="837">
        <v>1</v>
      </c>
      <c r="R738" s="832">
        <v>1</v>
      </c>
      <c r="S738" s="837">
        <v>1</v>
      </c>
      <c r="T738" s="836">
        <v>0.5</v>
      </c>
      <c r="U738" s="838">
        <v>1</v>
      </c>
    </row>
    <row r="739" spans="1:21" ht="14.4" customHeight="1" x14ac:dyDescent="0.3">
      <c r="A739" s="831">
        <v>12</v>
      </c>
      <c r="B739" s="832" t="s">
        <v>1362</v>
      </c>
      <c r="C739" s="832" t="s">
        <v>1368</v>
      </c>
      <c r="D739" s="833" t="s">
        <v>2953</v>
      </c>
      <c r="E739" s="834" t="s">
        <v>1385</v>
      </c>
      <c r="F739" s="832" t="s">
        <v>1363</v>
      </c>
      <c r="G739" s="832" t="s">
        <v>1701</v>
      </c>
      <c r="H739" s="832" t="s">
        <v>578</v>
      </c>
      <c r="I739" s="832" t="s">
        <v>1862</v>
      </c>
      <c r="J739" s="832" t="s">
        <v>1703</v>
      </c>
      <c r="K739" s="832" t="s">
        <v>1863</v>
      </c>
      <c r="L739" s="835">
        <v>1674.38</v>
      </c>
      <c r="M739" s="835">
        <v>8371.9000000000015</v>
      </c>
      <c r="N739" s="832">
        <v>5</v>
      </c>
      <c r="O739" s="836">
        <v>4.5</v>
      </c>
      <c r="P739" s="835">
        <v>6697.52</v>
      </c>
      <c r="Q739" s="837">
        <v>0.79999999999999993</v>
      </c>
      <c r="R739" s="832">
        <v>4</v>
      </c>
      <c r="S739" s="837">
        <v>0.8</v>
      </c>
      <c r="T739" s="836">
        <v>3.5</v>
      </c>
      <c r="U739" s="838">
        <v>0.77777777777777779</v>
      </c>
    </row>
    <row r="740" spans="1:21" ht="14.4" customHeight="1" x14ac:dyDescent="0.3">
      <c r="A740" s="831">
        <v>12</v>
      </c>
      <c r="B740" s="832" t="s">
        <v>1362</v>
      </c>
      <c r="C740" s="832" t="s">
        <v>1368</v>
      </c>
      <c r="D740" s="833" t="s">
        <v>2953</v>
      </c>
      <c r="E740" s="834" t="s">
        <v>1385</v>
      </c>
      <c r="F740" s="832" t="s">
        <v>1363</v>
      </c>
      <c r="G740" s="832" t="s">
        <v>1701</v>
      </c>
      <c r="H740" s="832" t="s">
        <v>578</v>
      </c>
      <c r="I740" s="832" t="s">
        <v>1864</v>
      </c>
      <c r="J740" s="832" t="s">
        <v>1703</v>
      </c>
      <c r="K740" s="832" t="s">
        <v>1865</v>
      </c>
      <c r="L740" s="835">
        <v>3024.8</v>
      </c>
      <c r="M740" s="835">
        <v>24198.400000000001</v>
      </c>
      <c r="N740" s="832">
        <v>8</v>
      </c>
      <c r="O740" s="836">
        <v>6.5</v>
      </c>
      <c r="P740" s="835">
        <v>15124</v>
      </c>
      <c r="Q740" s="837">
        <v>0.625</v>
      </c>
      <c r="R740" s="832">
        <v>5</v>
      </c>
      <c r="S740" s="837">
        <v>0.625</v>
      </c>
      <c r="T740" s="836">
        <v>4</v>
      </c>
      <c r="U740" s="838">
        <v>0.61538461538461542</v>
      </c>
    </row>
    <row r="741" spans="1:21" ht="14.4" customHeight="1" x14ac:dyDescent="0.3">
      <c r="A741" s="831">
        <v>12</v>
      </c>
      <c r="B741" s="832" t="s">
        <v>1362</v>
      </c>
      <c r="C741" s="832" t="s">
        <v>1368</v>
      </c>
      <c r="D741" s="833" t="s">
        <v>2953</v>
      </c>
      <c r="E741" s="834" t="s">
        <v>1385</v>
      </c>
      <c r="F741" s="832" t="s">
        <v>1363</v>
      </c>
      <c r="G741" s="832" t="s">
        <v>1412</v>
      </c>
      <c r="H741" s="832" t="s">
        <v>622</v>
      </c>
      <c r="I741" s="832" t="s">
        <v>1218</v>
      </c>
      <c r="J741" s="832" t="s">
        <v>950</v>
      </c>
      <c r="K741" s="832" t="s">
        <v>1219</v>
      </c>
      <c r="L741" s="835">
        <v>225.06</v>
      </c>
      <c r="M741" s="835">
        <v>1350.3600000000001</v>
      </c>
      <c r="N741" s="832">
        <v>6</v>
      </c>
      <c r="O741" s="836">
        <v>4</v>
      </c>
      <c r="P741" s="835">
        <v>1350.3600000000001</v>
      </c>
      <c r="Q741" s="837">
        <v>1</v>
      </c>
      <c r="R741" s="832">
        <v>6</v>
      </c>
      <c r="S741" s="837">
        <v>1</v>
      </c>
      <c r="T741" s="836">
        <v>4</v>
      </c>
      <c r="U741" s="838">
        <v>1</v>
      </c>
    </row>
    <row r="742" spans="1:21" ht="14.4" customHeight="1" x14ac:dyDescent="0.3">
      <c r="A742" s="831">
        <v>12</v>
      </c>
      <c r="B742" s="832" t="s">
        <v>1362</v>
      </c>
      <c r="C742" s="832" t="s">
        <v>1368</v>
      </c>
      <c r="D742" s="833" t="s">
        <v>2953</v>
      </c>
      <c r="E742" s="834" t="s">
        <v>1385</v>
      </c>
      <c r="F742" s="832" t="s">
        <v>1363</v>
      </c>
      <c r="G742" s="832" t="s">
        <v>1412</v>
      </c>
      <c r="H742" s="832" t="s">
        <v>578</v>
      </c>
      <c r="I742" s="832" t="s">
        <v>1488</v>
      </c>
      <c r="J742" s="832" t="s">
        <v>950</v>
      </c>
      <c r="K742" s="832" t="s">
        <v>1219</v>
      </c>
      <c r="L742" s="835">
        <v>225.06</v>
      </c>
      <c r="M742" s="835">
        <v>675.18000000000006</v>
      </c>
      <c r="N742" s="832">
        <v>3</v>
      </c>
      <c r="O742" s="836">
        <v>1</v>
      </c>
      <c r="P742" s="835">
        <v>675.18000000000006</v>
      </c>
      <c r="Q742" s="837">
        <v>1</v>
      </c>
      <c r="R742" s="832">
        <v>3</v>
      </c>
      <c r="S742" s="837">
        <v>1</v>
      </c>
      <c r="T742" s="836">
        <v>1</v>
      </c>
      <c r="U742" s="838">
        <v>1</v>
      </c>
    </row>
    <row r="743" spans="1:21" ht="14.4" customHeight="1" x14ac:dyDescent="0.3">
      <c r="A743" s="831">
        <v>12</v>
      </c>
      <c r="B743" s="832" t="s">
        <v>1362</v>
      </c>
      <c r="C743" s="832" t="s">
        <v>1368</v>
      </c>
      <c r="D743" s="833" t="s">
        <v>2953</v>
      </c>
      <c r="E743" s="834" t="s">
        <v>1385</v>
      </c>
      <c r="F743" s="832" t="s">
        <v>1363</v>
      </c>
      <c r="G743" s="832" t="s">
        <v>1412</v>
      </c>
      <c r="H743" s="832" t="s">
        <v>578</v>
      </c>
      <c r="I743" s="832" t="s">
        <v>1415</v>
      </c>
      <c r="J743" s="832" t="s">
        <v>950</v>
      </c>
      <c r="K743" s="832" t="s">
        <v>1414</v>
      </c>
      <c r="L743" s="835">
        <v>154.36000000000001</v>
      </c>
      <c r="M743" s="835">
        <v>154.36000000000001</v>
      </c>
      <c r="N743" s="832">
        <v>1</v>
      </c>
      <c r="O743" s="836">
        <v>1</v>
      </c>
      <c r="P743" s="835">
        <v>154.36000000000001</v>
      </c>
      <c r="Q743" s="837">
        <v>1</v>
      </c>
      <c r="R743" s="832">
        <v>1</v>
      </c>
      <c r="S743" s="837">
        <v>1</v>
      </c>
      <c r="T743" s="836">
        <v>1</v>
      </c>
      <c r="U743" s="838">
        <v>1</v>
      </c>
    </row>
    <row r="744" spans="1:21" ht="14.4" customHeight="1" x14ac:dyDescent="0.3">
      <c r="A744" s="831">
        <v>12</v>
      </c>
      <c r="B744" s="832" t="s">
        <v>1362</v>
      </c>
      <c r="C744" s="832" t="s">
        <v>1368</v>
      </c>
      <c r="D744" s="833" t="s">
        <v>2953</v>
      </c>
      <c r="E744" s="834" t="s">
        <v>1385</v>
      </c>
      <c r="F744" s="832" t="s">
        <v>1364</v>
      </c>
      <c r="G744" s="832" t="s">
        <v>1475</v>
      </c>
      <c r="H744" s="832" t="s">
        <v>578</v>
      </c>
      <c r="I744" s="832" t="s">
        <v>2407</v>
      </c>
      <c r="J744" s="832" t="s">
        <v>1383</v>
      </c>
      <c r="K744" s="832"/>
      <c r="L744" s="835">
        <v>0</v>
      </c>
      <c r="M744" s="835">
        <v>0</v>
      </c>
      <c r="N744" s="832">
        <v>1</v>
      </c>
      <c r="O744" s="836">
        <v>1</v>
      </c>
      <c r="P744" s="835"/>
      <c r="Q744" s="837"/>
      <c r="R744" s="832"/>
      <c r="S744" s="837">
        <v>0</v>
      </c>
      <c r="T744" s="836"/>
      <c r="U744" s="838">
        <v>0</v>
      </c>
    </row>
    <row r="745" spans="1:21" ht="14.4" customHeight="1" x14ac:dyDescent="0.3">
      <c r="A745" s="831">
        <v>12</v>
      </c>
      <c r="B745" s="832" t="s">
        <v>1362</v>
      </c>
      <c r="C745" s="832" t="s">
        <v>1368</v>
      </c>
      <c r="D745" s="833" t="s">
        <v>2953</v>
      </c>
      <c r="E745" s="834" t="s">
        <v>1385</v>
      </c>
      <c r="F745" s="832" t="s">
        <v>1364</v>
      </c>
      <c r="G745" s="832" t="s">
        <v>1475</v>
      </c>
      <c r="H745" s="832" t="s">
        <v>578</v>
      </c>
      <c r="I745" s="832" t="s">
        <v>2408</v>
      </c>
      <c r="J745" s="832" t="s">
        <v>1383</v>
      </c>
      <c r="K745" s="832"/>
      <c r="L745" s="835">
        <v>0</v>
      </c>
      <c r="M745" s="835">
        <v>0</v>
      </c>
      <c r="N745" s="832">
        <v>3</v>
      </c>
      <c r="O745" s="836">
        <v>3</v>
      </c>
      <c r="P745" s="835">
        <v>0</v>
      </c>
      <c r="Q745" s="837"/>
      <c r="R745" s="832">
        <v>2</v>
      </c>
      <c r="S745" s="837">
        <v>0.66666666666666663</v>
      </c>
      <c r="T745" s="836">
        <v>2</v>
      </c>
      <c r="U745" s="838">
        <v>0.66666666666666663</v>
      </c>
    </row>
    <row r="746" spans="1:21" ht="14.4" customHeight="1" x14ac:dyDescent="0.3">
      <c r="A746" s="831">
        <v>12</v>
      </c>
      <c r="B746" s="832" t="s">
        <v>1362</v>
      </c>
      <c r="C746" s="832" t="s">
        <v>1368</v>
      </c>
      <c r="D746" s="833" t="s">
        <v>2953</v>
      </c>
      <c r="E746" s="834" t="s">
        <v>1385</v>
      </c>
      <c r="F746" s="832" t="s">
        <v>1365</v>
      </c>
      <c r="G746" s="832" t="s">
        <v>1416</v>
      </c>
      <c r="H746" s="832" t="s">
        <v>578</v>
      </c>
      <c r="I746" s="832" t="s">
        <v>1705</v>
      </c>
      <c r="J746" s="832" t="s">
        <v>1706</v>
      </c>
      <c r="K746" s="832" t="s">
        <v>1707</v>
      </c>
      <c r="L746" s="835">
        <v>162.71</v>
      </c>
      <c r="M746" s="835">
        <v>1138.97</v>
      </c>
      <c r="N746" s="832">
        <v>7</v>
      </c>
      <c r="O746" s="836">
        <v>1</v>
      </c>
      <c r="P746" s="835">
        <v>1138.97</v>
      </c>
      <c r="Q746" s="837">
        <v>1</v>
      </c>
      <c r="R746" s="832">
        <v>7</v>
      </c>
      <c r="S746" s="837">
        <v>1</v>
      </c>
      <c r="T746" s="836">
        <v>1</v>
      </c>
      <c r="U746" s="838">
        <v>1</v>
      </c>
    </row>
    <row r="747" spans="1:21" ht="14.4" customHeight="1" x14ac:dyDescent="0.3">
      <c r="A747" s="831">
        <v>12</v>
      </c>
      <c r="B747" s="832" t="s">
        <v>1362</v>
      </c>
      <c r="C747" s="832" t="s">
        <v>1368</v>
      </c>
      <c r="D747" s="833" t="s">
        <v>2953</v>
      </c>
      <c r="E747" s="834" t="s">
        <v>1385</v>
      </c>
      <c r="F747" s="832" t="s">
        <v>1365</v>
      </c>
      <c r="G747" s="832" t="s">
        <v>1416</v>
      </c>
      <c r="H747" s="832" t="s">
        <v>578</v>
      </c>
      <c r="I747" s="832" t="s">
        <v>2361</v>
      </c>
      <c r="J747" s="832" t="s">
        <v>2362</v>
      </c>
      <c r="K747" s="832" t="s">
        <v>1745</v>
      </c>
      <c r="L747" s="835">
        <v>700</v>
      </c>
      <c r="M747" s="835">
        <v>2100</v>
      </c>
      <c r="N747" s="832">
        <v>3</v>
      </c>
      <c r="O747" s="836">
        <v>1</v>
      </c>
      <c r="P747" s="835"/>
      <c r="Q747" s="837">
        <v>0</v>
      </c>
      <c r="R747" s="832"/>
      <c r="S747" s="837">
        <v>0</v>
      </c>
      <c r="T747" s="836"/>
      <c r="U747" s="838">
        <v>0</v>
      </c>
    </row>
    <row r="748" spans="1:21" ht="14.4" customHeight="1" x14ac:dyDescent="0.3">
      <c r="A748" s="831">
        <v>12</v>
      </c>
      <c r="B748" s="832" t="s">
        <v>1362</v>
      </c>
      <c r="C748" s="832" t="s">
        <v>1368</v>
      </c>
      <c r="D748" s="833" t="s">
        <v>2953</v>
      </c>
      <c r="E748" s="834" t="s">
        <v>1385</v>
      </c>
      <c r="F748" s="832" t="s">
        <v>1365</v>
      </c>
      <c r="G748" s="832" t="s">
        <v>1416</v>
      </c>
      <c r="H748" s="832" t="s">
        <v>578</v>
      </c>
      <c r="I748" s="832" t="s">
        <v>1711</v>
      </c>
      <c r="J748" s="832" t="s">
        <v>1712</v>
      </c>
      <c r="K748" s="832" t="s">
        <v>1713</v>
      </c>
      <c r="L748" s="835">
        <v>48.75</v>
      </c>
      <c r="M748" s="835">
        <v>48.75</v>
      </c>
      <c r="N748" s="832">
        <v>1</v>
      </c>
      <c r="O748" s="836">
        <v>1</v>
      </c>
      <c r="P748" s="835"/>
      <c r="Q748" s="837">
        <v>0</v>
      </c>
      <c r="R748" s="832"/>
      <c r="S748" s="837">
        <v>0</v>
      </c>
      <c r="T748" s="836"/>
      <c r="U748" s="838">
        <v>0</v>
      </c>
    </row>
    <row r="749" spans="1:21" ht="14.4" customHeight="1" x14ac:dyDescent="0.3">
      <c r="A749" s="831">
        <v>12</v>
      </c>
      <c r="B749" s="832" t="s">
        <v>1362</v>
      </c>
      <c r="C749" s="832" t="s">
        <v>1368</v>
      </c>
      <c r="D749" s="833" t="s">
        <v>2953</v>
      </c>
      <c r="E749" s="834" t="s">
        <v>1385</v>
      </c>
      <c r="F749" s="832" t="s">
        <v>1365</v>
      </c>
      <c r="G749" s="832" t="s">
        <v>1416</v>
      </c>
      <c r="H749" s="832" t="s">
        <v>578</v>
      </c>
      <c r="I749" s="832" t="s">
        <v>1717</v>
      </c>
      <c r="J749" s="832" t="s">
        <v>1718</v>
      </c>
      <c r="K749" s="832" t="s">
        <v>1719</v>
      </c>
      <c r="L749" s="835">
        <v>500</v>
      </c>
      <c r="M749" s="835">
        <v>3000</v>
      </c>
      <c r="N749" s="832">
        <v>6</v>
      </c>
      <c r="O749" s="836">
        <v>2</v>
      </c>
      <c r="P749" s="835"/>
      <c r="Q749" s="837">
        <v>0</v>
      </c>
      <c r="R749" s="832"/>
      <c r="S749" s="837">
        <v>0</v>
      </c>
      <c r="T749" s="836"/>
      <c r="U749" s="838">
        <v>0</v>
      </c>
    </row>
    <row r="750" spans="1:21" ht="14.4" customHeight="1" x14ac:dyDescent="0.3">
      <c r="A750" s="831">
        <v>12</v>
      </c>
      <c r="B750" s="832" t="s">
        <v>1362</v>
      </c>
      <c r="C750" s="832" t="s">
        <v>1368</v>
      </c>
      <c r="D750" s="833" t="s">
        <v>2953</v>
      </c>
      <c r="E750" s="834" t="s">
        <v>1385</v>
      </c>
      <c r="F750" s="832" t="s">
        <v>1365</v>
      </c>
      <c r="G750" s="832" t="s">
        <v>1416</v>
      </c>
      <c r="H750" s="832" t="s">
        <v>578</v>
      </c>
      <c r="I750" s="832" t="s">
        <v>1426</v>
      </c>
      <c r="J750" s="832" t="s">
        <v>1427</v>
      </c>
      <c r="K750" s="832" t="s">
        <v>1428</v>
      </c>
      <c r="L750" s="835">
        <v>190</v>
      </c>
      <c r="M750" s="835">
        <v>3990</v>
      </c>
      <c r="N750" s="832">
        <v>21</v>
      </c>
      <c r="O750" s="836">
        <v>4</v>
      </c>
      <c r="P750" s="835">
        <v>1710</v>
      </c>
      <c r="Q750" s="837">
        <v>0.42857142857142855</v>
      </c>
      <c r="R750" s="832">
        <v>9</v>
      </c>
      <c r="S750" s="837">
        <v>0.42857142857142855</v>
      </c>
      <c r="T750" s="836">
        <v>2</v>
      </c>
      <c r="U750" s="838">
        <v>0.5</v>
      </c>
    </row>
    <row r="751" spans="1:21" ht="14.4" customHeight="1" x14ac:dyDescent="0.3">
      <c r="A751" s="831">
        <v>12</v>
      </c>
      <c r="B751" s="832" t="s">
        <v>1362</v>
      </c>
      <c r="C751" s="832" t="s">
        <v>1368</v>
      </c>
      <c r="D751" s="833" t="s">
        <v>2953</v>
      </c>
      <c r="E751" s="834" t="s">
        <v>1385</v>
      </c>
      <c r="F751" s="832" t="s">
        <v>1365</v>
      </c>
      <c r="G751" s="832" t="s">
        <v>1416</v>
      </c>
      <c r="H751" s="832" t="s">
        <v>578</v>
      </c>
      <c r="I751" s="832" t="s">
        <v>2409</v>
      </c>
      <c r="J751" s="832" t="s">
        <v>2410</v>
      </c>
      <c r="K751" s="832" t="s">
        <v>2411</v>
      </c>
      <c r="L751" s="835">
        <v>71.25</v>
      </c>
      <c r="M751" s="835">
        <v>356.25</v>
      </c>
      <c r="N751" s="832">
        <v>5</v>
      </c>
      <c r="O751" s="836">
        <v>1</v>
      </c>
      <c r="P751" s="835"/>
      <c r="Q751" s="837">
        <v>0</v>
      </c>
      <c r="R751" s="832"/>
      <c r="S751" s="837">
        <v>0</v>
      </c>
      <c r="T751" s="836"/>
      <c r="U751" s="838">
        <v>0</v>
      </c>
    </row>
    <row r="752" spans="1:21" ht="14.4" customHeight="1" x14ac:dyDescent="0.3">
      <c r="A752" s="831">
        <v>12</v>
      </c>
      <c r="B752" s="832" t="s">
        <v>1362</v>
      </c>
      <c r="C752" s="832" t="s">
        <v>1368</v>
      </c>
      <c r="D752" s="833" t="s">
        <v>2953</v>
      </c>
      <c r="E752" s="834" t="s">
        <v>1385</v>
      </c>
      <c r="F752" s="832" t="s">
        <v>1365</v>
      </c>
      <c r="G752" s="832" t="s">
        <v>1416</v>
      </c>
      <c r="H752" s="832" t="s">
        <v>578</v>
      </c>
      <c r="I752" s="832" t="s">
        <v>1757</v>
      </c>
      <c r="J752" s="832" t="s">
        <v>1758</v>
      </c>
      <c r="K752" s="832" t="s">
        <v>1759</v>
      </c>
      <c r="L752" s="835">
        <v>100</v>
      </c>
      <c r="M752" s="835">
        <v>1900</v>
      </c>
      <c r="N752" s="832">
        <v>19</v>
      </c>
      <c r="O752" s="836">
        <v>2</v>
      </c>
      <c r="P752" s="835">
        <v>1900</v>
      </c>
      <c r="Q752" s="837">
        <v>1</v>
      </c>
      <c r="R752" s="832">
        <v>19</v>
      </c>
      <c r="S752" s="837">
        <v>1</v>
      </c>
      <c r="T752" s="836">
        <v>2</v>
      </c>
      <c r="U752" s="838">
        <v>1</v>
      </c>
    </row>
    <row r="753" spans="1:21" ht="14.4" customHeight="1" x14ac:dyDescent="0.3">
      <c r="A753" s="831">
        <v>12</v>
      </c>
      <c r="B753" s="832" t="s">
        <v>1362</v>
      </c>
      <c r="C753" s="832" t="s">
        <v>1368</v>
      </c>
      <c r="D753" s="833" t="s">
        <v>2953</v>
      </c>
      <c r="E753" s="834" t="s">
        <v>1385</v>
      </c>
      <c r="F753" s="832" t="s">
        <v>1365</v>
      </c>
      <c r="G753" s="832" t="s">
        <v>1416</v>
      </c>
      <c r="H753" s="832" t="s">
        <v>578</v>
      </c>
      <c r="I753" s="832" t="s">
        <v>2412</v>
      </c>
      <c r="J753" s="832" t="s">
        <v>2362</v>
      </c>
      <c r="K753" s="832" t="s">
        <v>1743</v>
      </c>
      <c r="L753" s="835">
        <v>700</v>
      </c>
      <c r="M753" s="835">
        <v>2100</v>
      </c>
      <c r="N753" s="832">
        <v>3</v>
      </c>
      <c r="O753" s="836">
        <v>1</v>
      </c>
      <c r="P753" s="835"/>
      <c r="Q753" s="837">
        <v>0</v>
      </c>
      <c r="R753" s="832"/>
      <c r="S753" s="837">
        <v>0</v>
      </c>
      <c r="T753" s="836"/>
      <c r="U753" s="838">
        <v>0</v>
      </c>
    </row>
    <row r="754" spans="1:21" ht="14.4" customHeight="1" x14ac:dyDescent="0.3">
      <c r="A754" s="831">
        <v>12</v>
      </c>
      <c r="B754" s="832" t="s">
        <v>1362</v>
      </c>
      <c r="C754" s="832" t="s">
        <v>1368</v>
      </c>
      <c r="D754" s="833" t="s">
        <v>2953</v>
      </c>
      <c r="E754" s="834" t="s">
        <v>1385</v>
      </c>
      <c r="F754" s="832" t="s">
        <v>1365</v>
      </c>
      <c r="G754" s="832" t="s">
        <v>1778</v>
      </c>
      <c r="H754" s="832" t="s">
        <v>578</v>
      </c>
      <c r="I754" s="832" t="s">
        <v>1779</v>
      </c>
      <c r="J754" s="832" t="s">
        <v>1780</v>
      </c>
      <c r="K754" s="832" t="s">
        <v>1781</v>
      </c>
      <c r="L754" s="835">
        <v>1496</v>
      </c>
      <c r="M754" s="835">
        <v>71808</v>
      </c>
      <c r="N754" s="832">
        <v>48</v>
      </c>
      <c r="O754" s="836">
        <v>4</v>
      </c>
      <c r="P754" s="835">
        <v>49368</v>
      </c>
      <c r="Q754" s="837">
        <v>0.6875</v>
      </c>
      <c r="R754" s="832">
        <v>33</v>
      </c>
      <c r="S754" s="837">
        <v>0.6875</v>
      </c>
      <c r="T754" s="836">
        <v>3</v>
      </c>
      <c r="U754" s="838">
        <v>0.75</v>
      </c>
    </row>
    <row r="755" spans="1:21" ht="14.4" customHeight="1" x14ac:dyDescent="0.3">
      <c r="A755" s="831">
        <v>12</v>
      </c>
      <c r="B755" s="832" t="s">
        <v>1362</v>
      </c>
      <c r="C755" s="832" t="s">
        <v>1368</v>
      </c>
      <c r="D755" s="833" t="s">
        <v>2953</v>
      </c>
      <c r="E755" s="834" t="s">
        <v>1385</v>
      </c>
      <c r="F755" s="832" t="s">
        <v>1365</v>
      </c>
      <c r="G755" s="832" t="s">
        <v>1778</v>
      </c>
      <c r="H755" s="832" t="s">
        <v>578</v>
      </c>
      <c r="I755" s="832" t="s">
        <v>1782</v>
      </c>
      <c r="J755" s="832" t="s">
        <v>1783</v>
      </c>
      <c r="K755" s="832" t="s">
        <v>1784</v>
      </c>
      <c r="L755" s="835">
        <v>1500</v>
      </c>
      <c r="M755" s="835">
        <v>15000</v>
      </c>
      <c r="N755" s="832">
        <v>10</v>
      </c>
      <c r="O755" s="836">
        <v>1</v>
      </c>
      <c r="P755" s="835"/>
      <c r="Q755" s="837">
        <v>0</v>
      </c>
      <c r="R755" s="832"/>
      <c r="S755" s="837">
        <v>0</v>
      </c>
      <c r="T755" s="836"/>
      <c r="U755" s="838">
        <v>0</v>
      </c>
    </row>
    <row r="756" spans="1:21" ht="14.4" customHeight="1" x14ac:dyDescent="0.3">
      <c r="A756" s="831">
        <v>12</v>
      </c>
      <c r="B756" s="832" t="s">
        <v>1362</v>
      </c>
      <c r="C756" s="832" t="s">
        <v>1368</v>
      </c>
      <c r="D756" s="833" t="s">
        <v>2953</v>
      </c>
      <c r="E756" s="834" t="s">
        <v>1385</v>
      </c>
      <c r="F756" s="832" t="s">
        <v>1365</v>
      </c>
      <c r="G756" s="832" t="s">
        <v>1778</v>
      </c>
      <c r="H756" s="832" t="s">
        <v>578</v>
      </c>
      <c r="I756" s="832" t="s">
        <v>1785</v>
      </c>
      <c r="J756" s="832" t="s">
        <v>1783</v>
      </c>
      <c r="K756" s="832" t="s">
        <v>1786</v>
      </c>
      <c r="L756" s="835">
        <v>1500</v>
      </c>
      <c r="M756" s="835">
        <v>22500</v>
      </c>
      <c r="N756" s="832">
        <v>15</v>
      </c>
      <c r="O756" s="836">
        <v>1</v>
      </c>
      <c r="P756" s="835"/>
      <c r="Q756" s="837">
        <v>0</v>
      </c>
      <c r="R756" s="832"/>
      <c r="S756" s="837">
        <v>0</v>
      </c>
      <c r="T756" s="836"/>
      <c r="U756" s="838">
        <v>0</v>
      </c>
    </row>
    <row r="757" spans="1:21" ht="14.4" customHeight="1" x14ac:dyDescent="0.3">
      <c r="A757" s="831">
        <v>12</v>
      </c>
      <c r="B757" s="832" t="s">
        <v>1362</v>
      </c>
      <c r="C757" s="832" t="s">
        <v>1368</v>
      </c>
      <c r="D757" s="833" t="s">
        <v>2953</v>
      </c>
      <c r="E757" s="834" t="s">
        <v>1385</v>
      </c>
      <c r="F757" s="832" t="s">
        <v>1365</v>
      </c>
      <c r="G757" s="832" t="s">
        <v>1778</v>
      </c>
      <c r="H757" s="832" t="s">
        <v>578</v>
      </c>
      <c r="I757" s="832" t="s">
        <v>1787</v>
      </c>
      <c r="J757" s="832" t="s">
        <v>1788</v>
      </c>
      <c r="K757" s="832" t="s">
        <v>1789</v>
      </c>
      <c r="L757" s="835">
        <v>1500</v>
      </c>
      <c r="M757" s="835">
        <v>36000</v>
      </c>
      <c r="N757" s="832">
        <v>24</v>
      </c>
      <c r="O757" s="836">
        <v>2</v>
      </c>
      <c r="P757" s="835">
        <v>22500</v>
      </c>
      <c r="Q757" s="837">
        <v>0.625</v>
      </c>
      <c r="R757" s="832">
        <v>15</v>
      </c>
      <c r="S757" s="837">
        <v>0.625</v>
      </c>
      <c r="T757" s="836">
        <v>1</v>
      </c>
      <c r="U757" s="838">
        <v>0.5</v>
      </c>
    </row>
    <row r="758" spans="1:21" ht="14.4" customHeight="1" x14ac:dyDescent="0.3">
      <c r="A758" s="831">
        <v>12</v>
      </c>
      <c r="B758" s="832" t="s">
        <v>1362</v>
      </c>
      <c r="C758" s="832" t="s">
        <v>1368</v>
      </c>
      <c r="D758" s="833" t="s">
        <v>2953</v>
      </c>
      <c r="E758" s="834" t="s">
        <v>1385</v>
      </c>
      <c r="F758" s="832" t="s">
        <v>1365</v>
      </c>
      <c r="G758" s="832" t="s">
        <v>1778</v>
      </c>
      <c r="H758" s="832" t="s">
        <v>578</v>
      </c>
      <c r="I758" s="832" t="s">
        <v>2292</v>
      </c>
      <c r="J758" s="832" t="s">
        <v>1791</v>
      </c>
      <c r="K758" s="832" t="s">
        <v>2293</v>
      </c>
      <c r="L758" s="835">
        <v>1500</v>
      </c>
      <c r="M758" s="835">
        <v>22500</v>
      </c>
      <c r="N758" s="832">
        <v>15</v>
      </c>
      <c r="O758" s="836">
        <v>1</v>
      </c>
      <c r="P758" s="835">
        <v>22500</v>
      </c>
      <c r="Q758" s="837">
        <v>1</v>
      </c>
      <c r="R758" s="832">
        <v>15</v>
      </c>
      <c r="S758" s="837">
        <v>1</v>
      </c>
      <c r="T758" s="836">
        <v>1</v>
      </c>
      <c r="U758" s="838">
        <v>1</v>
      </c>
    </row>
    <row r="759" spans="1:21" ht="14.4" customHeight="1" x14ac:dyDescent="0.3">
      <c r="A759" s="831">
        <v>12</v>
      </c>
      <c r="B759" s="832" t="s">
        <v>1362</v>
      </c>
      <c r="C759" s="832" t="s">
        <v>1368</v>
      </c>
      <c r="D759" s="833" t="s">
        <v>2953</v>
      </c>
      <c r="E759" s="834" t="s">
        <v>1385</v>
      </c>
      <c r="F759" s="832" t="s">
        <v>1365</v>
      </c>
      <c r="G759" s="832" t="s">
        <v>1778</v>
      </c>
      <c r="H759" s="832" t="s">
        <v>578</v>
      </c>
      <c r="I759" s="832" t="s">
        <v>1805</v>
      </c>
      <c r="J759" s="832" t="s">
        <v>1806</v>
      </c>
      <c r="K759" s="832" t="s">
        <v>1807</v>
      </c>
      <c r="L759" s="835">
        <v>1500</v>
      </c>
      <c r="M759" s="835">
        <v>22500</v>
      </c>
      <c r="N759" s="832">
        <v>15</v>
      </c>
      <c r="O759" s="836">
        <v>1</v>
      </c>
      <c r="P759" s="835">
        <v>22500</v>
      </c>
      <c r="Q759" s="837">
        <v>1</v>
      </c>
      <c r="R759" s="832">
        <v>15</v>
      </c>
      <c r="S759" s="837">
        <v>1</v>
      </c>
      <c r="T759" s="836">
        <v>1</v>
      </c>
      <c r="U759" s="838">
        <v>1</v>
      </c>
    </row>
    <row r="760" spans="1:21" ht="14.4" customHeight="1" x14ac:dyDescent="0.3">
      <c r="A760" s="831">
        <v>12</v>
      </c>
      <c r="B760" s="832" t="s">
        <v>1362</v>
      </c>
      <c r="C760" s="832" t="s">
        <v>1368</v>
      </c>
      <c r="D760" s="833" t="s">
        <v>2953</v>
      </c>
      <c r="E760" s="834" t="s">
        <v>1386</v>
      </c>
      <c r="F760" s="832" t="s">
        <v>1363</v>
      </c>
      <c r="G760" s="832" t="s">
        <v>1581</v>
      </c>
      <c r="H760" s="832" t="s">
        <v>578</v>
      </c>
      <c r="I760" s="832" t="s">
        <v>1582</v>
      </c>
      <c r="J760" s="832" t="s">
        <v>1583</v>
      </c>
      <c r="K760" s="832" t="s">
        <v>1584</v>
      </c>
      <c r="L760" s="835">
        <v>0</v>
      </c>
      <c r="M760" s="835">
        <v>0</v>
      </c>
      <c r="N760" s="832">
        <v>2</v>
      </c>
      <c r="O760" s="836">
        <v>2</v>
      </c>
      <c r="P760" s="835">
        <v>0</v>
      </c>
      <c r="Q760" s="837"/>
      <c r="R760" s="832">
        <v>2</v>
      </c>
      <c r="S760" s="837">
        <v>1</v>
      </c>
      <c r="T760" s="836">
        <v>2</v>
      </c>
      <c r="U760" s="838">
        <v>1</v>
      </c>
    </row>
    <row r="761" spans="1:21" ht="14.4" customHeight="1" x14ac:dyDescent="0.3">
      <c r="A761" s="831">
        <v>12</v>
      </c>
      <c r="B761" s="832" t="s">
        <v>1362</v>
      </c>
      <c r="C761" s="832" t="s">
        <v>1368</v>
      </c>
      <c r="D761" s="833" t="s">
        <v>2953</v>
      </c>
      <c r="E761" s="834" t="s">
        <v>1386</v>
      </c>
      <c r="F761" s="832" t="s">
        <v>1363</v>
      </c>
      <c r="G761" s="832" t="s">
        <v>2298</v>
      </c>
      <c r="H761" s="832" t="s">
        <v>622</v>
      </c>
      <c r="I761" s="832" t="s">
        <v>2413</v>
      </c>
      <c r="J761" s="832" t="s">
        <v>1172</v>
      </c>
      <c r="K761" s="832" t="s">
        <v>2414</v>
      </c>
      <c r="L761" s="835">
        <v>17.559999999999999</v>
      </c>
      <c r="M761" s="835">
        <v>17.559999999999999</v>
      </c>
      <c r="N761" s="832">
        <v>1</v>
      </c>
      <c r="O761" s="836">
        <v>1</v>
      </c>
      <c r="P761" s="835"/>
      <c r="Q761" s="837">
        <v>0</v>
      </c>
      <c r="R761" s="832"/>
      <c r="S761" s="837">
        <v>0</v>
      </c>
      <c r="T761" s="836"/>
      <c r="U761" s="838">
        <v>0</v>
      </c>
    </row>
    <row r="762" spans="1:21" ht="14.4" customHeight="1" x14ac:dyDescent="0.3">
      <c r="A762" s="831">
        <v>12</v>
      </c>
      <c r="B762" s="832" t="s">
        <v>1362</v>
      </c>
      <c r="C762" s="832" t="s">
        <v>1368</v>
      </c>
      <c r="D762" s="833" t="s">
        <v>2953</v>
      </c>
      <c r="E762" s="834" t="s">
        <v>1386</v>
      </c>
      <c r="F762" s="832" t="s">
        <v>1363</v>
      </c>
      <c r="G762" s="832" t="s">
        <v>1885</v>
      </c>
      <c r="H762" s="832" t="s">
        <v>578</v>
      </c>
      <c r="I762" s="832" t="s">
        <v>2415</v>
      </c>
      <c r="J762" s="832" t="s">
        <v>785</v>
      </c>
      <c r="K762" s="832" t="s">
        <v>786</v>
      </c>
      <c r="L762" s="835">
        <v>0</v>
      </c>
      <c r="M762" s="835">
        <v>0</v>
      </c>
      <c r="N762" s="832">
        <v>1</v>
      </c>
      <c r="O762" s="836">
        <v>1</v>
      </c>
      <c r="P762" s="835">
        <v>0</v>
      </c>
      <c r="Q762" s="837"/>
      <c r="R762" s="832">
        <v>1</v>
      </c>
      <c r="S762" s="837">
        <v>1</v>
      </c>
      <c r="T762" s="836">
        <v>1</v>
      </c>
      <c r="U762" s="838">
        <v>1</v>
      </c>
    </row>
    <row r="763" spans="1:21" ht="14.4" customHeight="1" x14ac:dyDescent="0.3">
      <c r="A763" s="831">
        <v>12</v>
      </c>
      <c r="B763" s="832" t="s">
        <v>1362</v>
      </c>
      <c r="C763" s="832" t="s">
        <v>1368</v>
      </c>
      <c r="D763" s="833" t="s">
        <v>2953</v>
      </c>
      <c r="E763" s="834" t="s">
        <v>1386</v>
      </c>
      <c r="F763" s="832" t="s">
        <v>1363</v>
      </c>
      <c r="G763" s="832" t="s">
        <v>1529</v>
      </c>
      <c r="H763" s="832" t="s">
        <v>578</v>
      </c>
      <c r="I763" s="832" t="s">
        <v>1530</v>
      </c>
      <c r="J763" s="832" t="s">
        <v>1531</v>
      </c>
      <c r="K763" s="832" t="s">
        <v>1232</v>
      </c>
      <c r="L763" s="835">
        <v>78.33</v>
      </c>
      <c r="M763" s="835">
        <v>156.66</v>
      </c>
      <c r="N763" s="832">
        <v>2</v>
      </c>
      <c r="O763" s="836">
        <v>2</v>
      </c>
      <c r="P763" s="835">
        <v>156.66</v>
      </c>
      <c r="Q763" s="837">
        <v>1</v>
      </c>
      <c r="R763" s="832">
        <v>2</v>
      </c>
      <c r="S763" s="837">
        <v>1</v>
      </c>
      <c r="T763" s="836">
        <v>2</v>
      </c>
      <c r="U763" s="838">
        <v>1</v>
      </c>
    </row>
    <row r="764" spans="1:21" ht="14.4" customHeight="1" x14ac:dyDescent="0.3">
      <c r="A764" s="831">
        <v>12</v>
      </c>
      <c r="B764" s="832" t="s">
        <v>1362</v>
      </c>
      <c r="C764" s="832" t="s">
        <v>1368</v>
      </c>
      <c r="D764" s="833" t="s">
        <v>2953</v>
      </c>
      <c r="E764" s="834" t="s">
        <v>1386</v>
      </c>
      <c r="F764" s="832" t="s">
        <v>1363</v>
      </c>
      <c r="G764" s="832" t="s">
        <v>1603</v>
      </c>
      <c r="H764" s="832" t="s">
        <v>578</v>
      </c>
      <c r="I764" s="832" t="s">
        <v>1604</v>
      </c>
      <c r="J764" s="832" t="s">
        <v>1605</v>
      </c>
      <c r="K764" s="832" t="s">
        <v>1606</v>
      </c>
      <c r="L764" s="835">
        <v>42.05</v>
      </c>
      <c r="M764" s="835">
        <v>42.05</v>
      </c>
      <c r="N764" s="832">
        <v>1</v>
      </c>
      <c r="O764" s="836">
        <v>0.5</v>
      </c>
      <c r="P764" s="835">
        <v>42.05</v>
      </c>
      <c r="Q764" s="837">
        <v>1</v>
      </c>
      <c r="R764" s="832">
        <v>1</v>
      </c>
      <c r="S764" s="837">
        <v>1</v>
      </c>
      <c r="T764" s="836">
        <v>0.5</v>
      </c>
      <c r="U764" s="838">
        <v>1</v>
      </c>
    </row>
    <row r="765" spans="1:21" ht="14.4" customHeight="1" x14ac:dyDescent="0.3">
      <c r="A765" s="831">
        <v>12</v>
      </c>
      <c r="B765" s="832" t="s">
        <v>1362</v>
      </c>
      <c r="C765" s="832" t="s">
        <v>1368</v>
      </c>
      <c r="D765" s="833" t="s">
        <v>2953</v>
      </c>
      <c r="E765" s="834" t="s">
        <v>1386</v>
      </c>
      <c r="F765" s="832" t="s">
        <v>1363</v>
      </c>
      <c r="G765" s="832" t="s">
        <v>1603</v>
      </c>
      <c r="H765" s="832" t="s">
        <v>578</v>
      </c>
      <c r="I765" s="832" t="s">
        <v>2416</v>
      </c>
      <c r="J765" s="832" t="s">
        <v>1605</v>
      </c>
      <c r="K765" s="832" t="s">
        <v>2417</v>
      </c>
      <c r="L765" s="835">
        <v>42.05</v>
      </c>
      <c r="M765" s="835">
        <v>42.05</v>
      </c>
      <c r="N765" s="832">
        <v>1</v>
      </c>
      <c r="O765" s="836">
        <v>0.5</v>
      </c>
      <c r="P765" s="835">
        <v>42.05</v>
      </c>
      <c r="Q765" s="837">
        <v>1</v>
      </c>
      <c r="R765" s="832">
        <v>1</v>
      </c>
      <c r="S765" s="837">
        <v>1</v>
      </c>
      <c r="T765" s="836">
        <v>0.5</v>
      </c>
      <c r="U765" s="838">
        <v>1</v>
      </c>
    </row>
    <row r="766" spans="1:21" ht="14.4" customHeight="1" x14ac:dyDescent="0.3">
      <c r="A766" s="831">
        <v>12</v>
      </c>
      <c r="B766" s="832" t="s">
        <v>1362</v>
      </c>
      <c r="C766" s="832" t="s">
        <v>1368</v>
      </c>
      <c r="D766" s="833" t="s">
        <v>2953</v>
      </c>
      <c r="E766" s="834" t="s">
        <v>1386</v>
      </c>
      <c r="F766" s="832" t="s">
        <v>1363</v>
      </c>
      <c r="G766" s="832" t="s">
        <v>1894</v>
      </c>
      <c r="H766" s="832" t="s">
        <v>578</v>
      </c>
      <c r="I766" s="832" t="s">
        <v>1898</v>
      </c>
      <c r="J766" s="832" t="s">
        <v>1896</v>
      </c>
      <c r="K766" s="832" t="s">
        <v>1899</v>
      </c>
      <c r="L766" s="835">
        <v>46.75</v>
      </c>
      <c r="M766" s="835">
        <v>280.5</v>
      </c>
      <c r="N766" s="832">
        <v>6</v>
      </c>
      <c r="O766" s="836">
        <v>1</v>
      </c>
      <c r="P766" s="835"/>
      <c r="Q766" s="837">
        <v>0</v>
      </c>
      <c r="R766" s="832"/>
      <c r="S766" s="837">
        <v>0</v>
      </c>
      <c r="T766" s="836"/>
      <c r="U766" s="838">
        <v>0</v>
      </c>
    </row>
    <row r="767" spans="1:21" ht="14.4" customHeight="1" x14ac:dyDescent="0.3">
      <c r="A767" s="831">
        <v>12</v>
      </c>
      <c r="B767" s="832" t="s">
        <v>1362</v>
      </c>
      <c r="C767" s="832" t="s">
        <v>1368</v>
      </c>
      <c r="D767" s="833" t="s">
        <v>2953</v>
      </c>
      <c r="E767" s="834" t="s">
        <v>1386</v>
      </c>
      <c r="F767" s="832" t="s">
        <v>1363</v>
      </c>
      <c r="G767" s="832" t="s">
        <v>1560</v>
      </c>
      <c r="H767" s="832" t="s">
        <v>578</v>
      </c>
      <c r="I767" s="832" t="s">
        <v>1561</v>
      </c>
      <c r="J767" s="832" t="s">
        <v>1562</v>
      </c>
      <c r="K767" s="832" t="s">
        <v>1563</v>
      </c>
      <c r="L767" s="835">
        <v>2592.6799999999998</v>
      </c>
      <c r="M767" s="835">
        <v>5185.3599999999997</v>
      </c>
      <c r="N767" s="832">
        <v>2</v>
      </c>
      <c r="O767" s="836">
        <v>1.5</v>
      </c>
      <c r="P767" s="835">
        <v>5185.3599999999997</v>
      </c>
      <c r="Q767" s="837">
        <v>1</v>
      </c>
      <c r="R767" s="832">
        <v>2</v>
      </c>
      <c r="S767" s="837">
        <v>1</v>
      </c>
      <c r="T767" s="836">
        <v>1.5</v>
      </c>
      <c r="U767" s="838">
        <v>1</v>
      </c>
    </row>
    <row r="768" spans="1:21" ht="14.4" customHeight="1" x14ac:dyDescent="0.3">
      <c r="A768" s="831">
        <v>12</v>
      </c>
      <c r="B768" s="832" t="s">
        <v>1362</v>
      </c>
      <c r="C768" s="832" t="s">
        <v>1368</v>
      </c>
      <c r="D768" s="833" t="s">
        <v>2953</v>
      </c>
      <c r="E768" s="834" t="s">
        <v>1386</v>
      </c>
      <c r="F768" s="832" t="s">
        <v>1363</v>
      </c>
      <c r="G768" s="832" t="s">
        <v>2306</v>
      </c>
      <c r="H768" s="832" t="s">
        <v>578</v>
      </c>
      <c r="I768" s="832" t="s">
        <v>2418</v>
      </c>
      <c r="J768" s="832" t="s">
        <v>2419</v>
      </c>
      <c r="K768" s="832" t="s">
        <v>2420</v>
      </c>
      <c r="L768" s="835">
        <v>679.54</v>
      </c>
      <c r="M768" s="835">
        <v>679.54</v>
      </c>
      <c r="N768" s="832">
        <v>1</v>
      </c>
      <c r="O768" s="836">
        <v>1</v>
      </c>
      <c r="P768" s="835">
        <v>679.54</v>
      </c>
      <c r="Q768" s="837">
        <v>1</v>
      </c>
      <c r="R768" s="832">
        <v>1</v>
      </c>
      <c r="S768" s="837">
        <v>1</v>
      </c>
      <c r="T768" s="836">
        <v>1</v>
      </c>
      <c r="U768" s="838">
        <v>1</v>
      </c>
    </row>
    <row r="769" spans="1:21" ht="14.4" customHeight="1" x14ac:dyDescent="0.3">
      <c r="A769" s="831">
        <v>12</v>
      </c>
      <c r="B769" s="832" t="s">
        <v>1362</v>
      </c>
      <c r="C769" s="832" t="s">
        <v>1368</v>
      </c>
      <c r="D769" s="833" t="s">
        <v>2953</v>
      </c>
      <c r="E769" s="834" t="s">
        <v>1386</v>
      </c>
      <c r="F769" s="832" t="s">
        <v>1363</v>
      </c>
      <c r="G769" s="832" t="s">
        <v>2421</v>
      </c>
      <c r="H769" s="832" t="s">
        <v>622</v>
      </c>
      <c r="I769" s="832" t="s">
        <v>1164</v>
      </c>
      <c r="J769" s="832" t="s">
        <v>716</v>
      </c>
      <c r="K769" s="832" t="s">
        <v>1165</v>
      </c>
      <c r="L769" s="835">
        <v>42.51</v>
      </c>
      <c r="M769" s="835">
        <v>42.51</v>
      </c>
      <c r="N769" s="832">
        <v>1</v>
      </c>
      <c r="O769" s="836">
        <v>1</v>
      </c>
      <c r="P769" s="835">
        <v>42.51</v>
      </c>
      <c r="Q769" s="837">
        <v>1</v>
      </c>
      <c r="R769" s="832">
        <v>1</v>
      </c>
      <c r="S769" s="837">
        <v>1</v>
      </c>
      <c r="T769" s="836">
        <v>1</v>
      </c>
      <c r="U769" s="838">
        <v>1</v>
      </c>
    </row>
    <row r="770" spans="1:21" ht="14.4" customHeight="1" x14ac:dyDescent="0.3">
      <c r="A770" s="831">
        <v>12</v>
      </c>
      <c r="B770" s="832" t="s">
        <v>1362</v>
      </c>
      <c r="C770" s="832" t="s">
        <v>1368</v>
      </c>
      <c r="D770" s="833" t="s">
        <v>2953</v>
      </c>
      <c r="E770" s="834" t="s">
        <v>1386</v>
      </c>
      <c r="F770" s="832" t="s">
        <v>1363</v>
      </c>
      <c r="G770" s="832" t="s">
        <v>1612</v>
      </c>
      <c r="H770" s="832" t="s">
        <v>578</v>
      </c>
      <c r="I770" s="832" t="s">
        <v>1613</v>
      </c>
      <c r="J770" s="832" t="s">
        <v>798</v>
      </c>
      <c r="K770" s="832" t="s">
        <v>1614</v>
      </c>
      <c r="L770" s="835">
        <v>107.27</v>
      </c>
      <c r="M770" s="835">
        <v>321.81</v>
      </c>
      <c r="N770" s="832">
        <v>3</v>
      </c>
      <c r="O770" s="836">
        <v>1</v>
      </c>
      <c r="P770" s="835">
        <v>321.81</v>
      </c>
      <c r="Q770" s="837">
        <v>1</v>
      </c>
      <c r="R770" s="832">
        <v>3</v>
      </c>
      <c r="S770" s="837">
        <v>1</v>
      </c>
      <c r="T770" s="836">
        <v>1</v>
      </c>
      <c r="U770" s="838">
        <v>1</v>
      </c>
    </row>
    <row r="771" spans="1:21" ht="14.4" customHeight="1" x14ac:dyDescent="0.3">
      <c r="A771" s="831">
        <v>12</v>
      </c>
      <c r="B771" s="832" t="s">
        <v>1362</v>
      </c>
      <c r="C771" s="832" t="s">
        <v>1368</v>
      </c>
      <c r="D771" s="833" t="s">
        <v>2953</v>
      </c>
      <c r="E771" s="834" t="s">
        <v>1386</v>
      </c>
      <c r="F771" s="832" t="s">
        <v>1363</v>
      </c>
      <c r="G771" s="832" t="s">
        <v>1441</v>
      </c>
      <c r="H771" s="832" t="s">
        <v>578</v>
      </c>
      <c r="I771" s="832" t="s">
        <v>2253</v>
      </c>
      <c r="J771" s="832" t="s">
        <v>1443</v>
      </c>
      <c r="K771" s="832" t="s">
        <v>2254</v>
      </c>
      <c r="L771" s="835">
        <v>30.46</v>
      </c>
      <c r="M771" s="835">
        <v>60.92</v>
      </c>
      <c r="N771" s="832">
        <v>2</v>
      </c>
      <c r="O771" s="836">
        <v>1.5</v>
      </c>
      <c r="P771" s="835"/>
      <c r="Q771" s="837">
        <v>0</v>
      </c>
      <c r="R771" s="832"/>
      <c r="S771" s="837">
        <v>0</v>
      </c>
      <c r="T771" s="836"/>
      <c r="U771" s="838">
        <v>0</v>
      </c>
    </row>
    <row r="772" spans="1:21" ht="14.4" customHeight="1" x14ac:dyDescent="0.3">
      <c r="A772" s="831">
        <v>12</v>
      </c>
      <c r="B772" s="832" t="s">
        <v>1362</v>
      </c>
      <c r="C772" s="832" t="s">
        <v>1368</v>
      </c>
      <c r="D772" s="833" t="s">
        <v>2953</v>
      </c>
      <c r="E772" s="834" t="s">
        <v>1386</v>
      </c>
      <c r="F772" s="832" t="s">
        <v>1363</v>
      </c>
      <c r="G772" s="832" t="s">
        <v>1441</v>
      </c>
      <c r="H772" s="832" t="s">
        <v>578</v>
      </c>
      <c r="I772" s="832" t="s">
        <v>1442</v>
      </c>
      <c r="J772" s="832" t="s">
        <v>1443</v>
      </c>
      <c r="K772" s="832" t="s">
        <v>1444</v>
      </c>
      <c r="L772" s="835">
        <v>60.9</v>
      </c>
      <c r="M772" s="835">
        <v>974.39999999999986</v>
      </c>
      <c r="N772" s="832">
        <v>16</v>
      </c>
      <c r="O772" s="836">
        <v>9</v>
      </c>
      <c r="P772" s="835">
        <v>669.89999999999986</v>
      </c>
      <c r="Q772" s="837">
        <v>0.6875</v>
      </c>
      <c r="R772" s="832">
        <v>11</v>
      </c>
      <c r="S772" s="837">
        <v>0.6875</v>
      </c>
      <c r="T772" s="836">
        <v>6</v>
      </c>
      <c r="U772" s="838">
        <v>0.66666666666666663</v>
      </c>
    </row>
    <row r="773" spans="1:21" ht="14.4" customHeight="1" x14ac:dyDescent="0.3">
      <c r="A773" s="831">
        <v>12</v>
      </c>
      <c r="B773" s="832" t="s">
        <v>1362</v>
      </c>
      <c r="C773" s="832" t="s">
        <v>1368</v>
      </c>
      <c r="D773" s="833" t="s">
        <v>2953</v>
      </c>
      <c r="E773" s="834" t="s">
        <v>1386</v>
      </c>
      <c r="F773" s="832" t="s">
        <v>1363</v>
      </c>
      <c r="G773" s="832" t="s">
        <v>2381</v>
      </c>
      <c r="H773" s="832" t="s">
        <v>578</v>
      </c>
      <c r="I773" s="832" t="s">
        <v>2382</v>
      </c>
      <c r="J773" s="832" t="s">
        <v>2383</v>
      </c>
      <c r="K773" s="832" t="s">
        <v>2384</v>
      </c>
      <c r="L773" s="835">
        <v>0</v>
      </c>
      <c r="M773" s="835">
        <v>0</v>
      </c>
      <c r="N773" s="832">
        <v>1</v>
      </c>
      <c r="O773" s="836">
        <v>1</v>
      </c>
      <c r="P773" s="835">
        <v>0</v>
      </c>
      <c r="Q773" s="837"/>
      <c r="R773" s="832">
        <v>1</v>
      </c>
      <c r="S773" s="837">
        <v>1</v>
      </c>
      <c r="T773" s="836">
        <v>1</v>
      </c>
      <c r="U773" s="838">
        <v>1</v>
      </c>
    </row>
    <row r="774" spans="1:21" ht="14.4" customHeight="1" x14ac:dyDescent="0.3">
      <c r="A774" s="831">
        <v>12</v>
      </c>
      <c r="B774" s="832" t="s">
        <v>1362</v>
      </c>
      <c r="C774" s="832" t="s">
        <v>1368</v>
      </c>
      <c r="D774" s="833" t="s">
        <v>2953</v>
      </c>
      <c r="E774" s="834" t="s">
        <v>1386</v>
      </c>
      <c r="F774" s="832" t="s">
        <v>1363</v>
      </c>
      <c r="G774" s="832" t="s">
        <v>1409</v>
      </c>
      <c r="H774" s="832" t="s">
        <v>578</v>
      </c>
      <c r="I774" s="832" t="s">
        <v>1410</v>
      </c>
      <c r="J774" s="832" t="s">
        <v>829</v>
      </c>
      <c r="K774" s="832" t="s">
        <v>1411</v>
      </c>
      <c r="L774" s="835">
        <v>163.54</v>
      </c>
      <c r="M774" s="835">
        <v>327.08</v>
      </c>
      <c r="N774" s="832">
        <v>2</v>
      </c>
      <c r="O774" s="836">
        <v>1.5</v>
      </c>
      <c r="P774" s="835">
        <v>327.08</v>
      </c>
      <c r="Q774" s="837">
        <v>1</v>
      </c>
      <c r="R774" s="832">
        <v>2</v>
      </c>
      <c r="S774" s="837">
        <v>1</v>
      </c>
      <c r="T774" s="836">
        <v>1.5</v>
      </c>
      <c r="U774" s="838">
        <v>1</v>
      </c>
    </row>
    <row r="775" spans="1:21" ht="14.4" customHeight="1" x14ac:dyDescent="0.3">
      <c r="A775" s="831">
        <v>12</v>
      </c>
      <c r="B775" s="832" t="s">
        <v>1362</v>
      </c>
      <c r="C775" s="832" t="s">
        <v>1368</v>
      </c>
      <c r="D775" s="833" t="s">
        <v>2953</v>
      </c>
      <c r="E775" s="834" t="s">
        <v>1386</v>
      </c>
      <c r="F775" s="832" t="s">
        <v>1363</v>
      </c>
      <c r="G775" s="832" t="s">
        <v>2422</v>
      </c>
      <c r="H775" s="832" t="s">
        <v>578</v>
      </c>
      <c r="I775" s="832" t="s">
        <v>2423</v>
      </c>
      <c r="J775" s="832" t="s">
        <v>2424</v>
      </c>
      <c r="K775" s="832" t="s">
        <v>2425</v>
      </c>
      <c r="L775" s="835">
        <v>248.55</v>
      </c>
      <c r="M775" s="835">
        <v>248.55</v>
      </c>
      <c r="N775" s="832">
        <v>1</v>
      </c>
      <c r="O775" s="836">
        <v>1</v>
      </c>
      <c r="P775" s="835">
        <v>248.55</v>
      </c>
      <c r="Q775" s="837">
        <v>1</v>
      </c>
      <c r="R775" s="832">
        <v>1</v>
      </c>
      <c r="S775" s="837">
        <v>1</v>
      </c>
      <c r="T775" s="836">
        <v>1</v>
      </c>
      <c r="U775" s="838">
        <v>1</v>
      </c>
    </row>
    <row r="776" spans="1:21" ht="14.4" customHeight="1" x14ac:dyDescent="0.3">
      <c r="A776" s="831">
        <v>12</v>
      </c>
      <c r="B776" s="832" t="s">
        <v>1362</v>
      </c>
      <c r="C776" s="832" t="s">
        <v>1368</v>
      </c>
      <c r="D776" s="833" t="s">
        <v>2953</v>
      </c>
      <c r="E776" s="834" t="s">
        <v>1386</v>
      </c>
      <c r="F776" s="832" t="s">
        <v>1363</v>
      </c>
      <c r="G776" s="832" t="s">
        <v>1512</v>
      </c>
      <c r="H776" s="832" t="s">
        <v>578</v>
      </c>
      <c r="I776" s="832" t="s">
        <v>1513</v>
      </c>
      <c r="J776" s="832" t="s">
        <v>1514</v>
      </c>
      <c r="K776" s="832" t="s">
        <v>1515</v>
      </c>
      <c r="L776" s="835">
        <v>69.59</v>
      </c>
      <c r="M776" s="835">
        <v>139.18</v>
      </c>
      <c r="N776" s="832">
        <v>2</v>
      </c>
      <c r="O776" s="836">
        <v>1.5</v>
      </c>
      <c r="P776" s="835"/>
      <c r="Q776" s="837">
        <v>0</v>
      </c>
      <c r="R776" s="832"/>
      <c r="S776" s="837">
        <v>0</v>
      </c>
      <c r="T776" s="836"/>
      <c r="U776" s="838">
        <v>0</v>
      </c>
    </row>
    <row r="777" spans="1:21" ht="14.4" customHeight="1" x14ac:dyDescent="0.3">
      <c r="A777" s="831">
        <v>12</v>
      </c>
      <c r="B777" s="832" t="s">
        <v>1362</v>
      </c>
      <c r="C777" s="832" t="s">
        <v>1368</v>
      </c>
      <c r="D777" s="833" t="s">
        <v>2953</v>
      </c>
      <c r="E777" s="834" t="s">
        <v>1386</v>
      </c>
      <c r="F777" s="832" t="s">
        <v>1363</v>
      </c>
      <c r="G777" s="832" t="s">
        <v>1420</v>
      </c>
      <c r="H777" s="832" t="s">
        <v>622</v>
      </c>
      <c r="I777" s="832" t="s">
        <v>1534</v>
      </c>
      <c r="J777" s="832" t="s">
        <v>1451</v>
      </c>
      <c r="K777" s="832" t="s">
        <v>1535</v>
      </c>
      <c r="L777" s="835">
        <v>147.26</v>
      </c>
      <c r="M777" s="835">
        <v>294.52</v>
      </c>
      <c r="N777" s="832">
        <v>2</v>
      </c>
      <c r="O777" s="836">
        <v>1</v>
      </c>
      <c r="P777" s="835">
        <v>294.52</v>
      </c>
      <c r="Q777" s="837">
        <v>1</v>
      </c>
      <c r="R777" s="832">
        <v>2</v>
      </c>
      <c r="S777" s="837">
        <v>1</v>
      </c>
      <c r="T777" s="836">
        <v>1</v>
      </c>
      <c r="U777" s="838">
        <v>1</v>
      </c>
    </row>
    <row r="778" spans="1:21" ht="14.4" customHeight="1" x14ac:dyDescent="0.3">
      <c r="A778" s="831">
        <v>12</v>
      </c>
      <c r="B778" s="832" t="s">
        <v>1362</v>
      </c>
      <c r="C778" s="832" t="s">
        <v>1368</v>
      </c>
      <c r="D778" s="833" t="s">
        <v>2953</v>
      </c>
      <c r="E778" s="834" t="s">
        <v>1386</v>
      </c>
      <c r="F778" s="832" t="s">
        <v>1363</v>
      </c>
      <c r="G778" s="832" t="s">
        <v>1420</v>
      </c>
      <c r="H778" s="832" t="s">
        <v>622</v>
      </c>
      <c r="I778" s="832" t="s">
        <v>1455</v>
      </c>
      <c r="J778" s="832" t="s">
        <v>1451</v>
      </c>
      <c r="K778" s="832" t="s">
        <v>1456</v>
      </c>
      <c r="L778" s="835">
        <v>736.33</v>
      </c>
      <c r="M778" s="835">
        <v>736.33</v>
      </c>
      <c r="N778" s="832">
        <v>1</v>
      </c>
      <c r="O778" s="836">
        <v>1</v>
      </c>
      <c r="P778" s="835">
        <v>736.33</v>
      </c>
      <c r="Q778" s="837">
        <v>1</v>
      </c>
      <c r="R778" s="832">
        <v>1</v>
      </c>
      <c r="S778" s="837">
        <v>1</v>
      </c>
      <c r="T778" s="836">
        <v>1</v>
      </c>
      <c r="U778" s="838">
        <v>1</v>
      </c>
    </row>
    <row r="779" spans="1:21" ht="14.4" customHeight="1" x14ac:dyDescent="0.3">
      <c r="A779" s="831">
        <v>12</v>
      </c>
      <c r="B779" s="832" t="s">
        <v>1362</v>
      </c>
      <c r="C779" s="832" t="s">
        <v>1368</v>
      </c>
      <c r="D779" s="833" t="s">
        <v>2953</v>
      </c>
      <c r="E779" s="834" t="s">
        <v>1386</v>
      </c>
      <c r="F779" s="832" t="s">
        <v>1363</v>
      </c>
      <c r="G779" s="832" t="s">
        <v>1633</v>
      </c>
      <c r="H779" s="832" t="s">
        <v>578</v>
      </c>
      <c r="I779" s="832" t="s">
        <v>1941</v>
      </c>
      <c r="J779" s="832" t="s">
        <v>1942</v>
      </c>
      <c r="K779" s="832" t="s">
        <v>1943</v>
      </c>
      <c r="L779" s="835">
        <v>48.42</v>
      </c>
      <c r="M779" s="835">
        <v>96.84</v>
      </c>
      <c r="N779" s="832">
        <v>2</v>
      </c>
      <c r="O779" s="836">
        <v>1</v>
      </c>
      <c r="P779" s="835"/>
      <c r="Q779" s="837">
        <v>0</v>
      </c>
      <c r="R779" s="832"/>
      <c r="S779" s="837">
        <v>0</v>
      </c>
      <c r="T779" s="836"/>
      <c r="U779" s="838">
        <v>0</v>
      </c>
    </row>
    <row r="780" spans="1:21" ht="14.4" customHeight="1" x14ac:dyDescent="0.3">
      <c r="A780" s="831">
        <v>12</v>
      </c>
      <c r="B780" s="832" t="s">
        <v>1362</v>
      </c>
      <c r="C780" s="832" t="s">
        <v>1368</v>
      </c>
      <c r="D780" s="833" t="s">
        <v>2953</v>
      </c>
      <c r="E780" s="834" t="s">
        <v>1386</v>
      </c>
      <c r="F780" s="832" t="s">
        <v>1363</v>
      </c>
      <c r="G780" s="832" t="s">
        <v>1550</v>
      </c>
      <c r="H780" s="832" t="s">
        <v>578</v>
      </c>
      <c r="I780" s="832" t="s">
        <v>1551</v>
      </c>
      <c r="J780" s="832" t="s">
        <v>1552</v>
      </c>
      <c r="K780" s="832" t="s">
        <v>624</v>
      </c>
      <c r="L780" s="835">
        <v>88.1</v>
      </c>
      <c r="M780" s="835">
        <v>88.1</v>
      </c>
      <c r="N780" s="832">
        <v>1</v>
      </c>
      <c r="O780" s="836">
        <v>1</v>
      </c>
      <c r="P780" s="835">
        <v>88.1</v>
      </c>
      <c r="Q780" s="837">
        <v>1</v>
      </c>
      <c r="R780" s="832">
        <v>1</v>
      </c>
      <c r="S780" s="837">
        <v>1</v>
      </c>
      <c r="T780" s="836">
        <v>1</v>
      </c>
      <c r="U780" s="838">
        <v>1</v>
      </c>
    </row>
    <row r="781" spans="1:21" ht="14.4" customHeight="1" x14ac:dyDescent="0.3">
      <c r="A781" s="831">
        <v>12</v>
      </c>
      <c r="B781" s="832" t="s">
        <v>1362</v>
      </c>
      <c r="C781" s="832" t="s">
        <v>1368</v>
      </c>
      <c r="D781" s="833" t="s">
        <v>2953</v>
      </c>
      <c r="E781" s="834" t="s">
        <v>1386</v>
      </c>
      <c r="F781" s="832" t="s">
        <v>1363</v>
      </c>
      <c r="G781" s="832" t="s">
        <v>2426</v>
      </c>
      <c r="H781" s="832" t="s">
        <v>578</v>
      </c>
      <c r="I781" s="832" t="s">
        <v>2427</v>
      </c>
      <c r="J781" s="832" t="s">
        <v>2428</v>
      </c>
      <c r="K781" s="832" t="s">
        <v>2429</v>
      </c>
      <c r="L781" s="835">
        <v>168.9</v>
      </c>
      <c r="M781" s="835">
        <v>168.9</v>
      </c>
      <c r="N781" s="832">
        <v>1</v>
      </c>
      <c r="O781" s="836">
        <v>0.5</v>
      </c>
      <c r="P781" s="835"/>
      <c r="Q781" s="837">
        <v>0</v>
      </c>
      <c r="R781" s="832"/>
      <c r="S781" s="837">
        <v>0</v>
      </c>
      <c r="T781" s="836"/>
      <c r="U781" s="838">
        <v>0</v>
      </c>
    </row>
    <row r="782" spans="1:21" ht="14.4" customHeight="1" x14ac:dyDescent="0.3">
      <c r="A782" s="831">
        <v>12</v>
      </c>
      <c r="B782" s="832" t="s">
        <v>1362</v>
      </c>
      <c r="C782" s="832" t="s">
        <v>1368</v>
      </c>
      <c r="D782" s="833" t="s">
        <v>2953</v>
      </c>
      <c r="E782" s="834" t="s">
        <v>1386</v>
      </c>
      <c r="F782" s="832" t="s">
        <v>1363</v>
      </c>
      <c r="G782" s="832" t="s">
        <v>1505</v>
      </c>
      <c r="H782" s="832" t="s">
        <v>578</v>
      </c>
      <c r="I782" s="832" t="s">
        <v>1506</v>
      </c>
      <c r="J782" s="832" t="s">
        <v>988</v>
      </c>
      <c r="K782" s="832" t="s">
        <v>1507</v>
      </c>
      <c r="L782" s="835">
        <v>78.33</v>
      </c>
      <c r="M782" s="835">
        <v>548.30999999999995</v>
      </c>
      <c r="N782" s="832">
        <v>7</v>
      </c>
      <c r="O782" s="836">
        <v>4</v>
      </c>
      <c r="P782" s="835">
        <v>313.32</v>
      </c>
      <c r="Q782" s="837">
        <v>0.57142857142857151</v>
      </c>
      <c r="R782" s="832">
        <v>4</v>
      </c>
      <c r="S782" s="837">
        <v>0.5714285714285714</v>
      </c>
      <c r="T782" s="836">
        <v>3</v>
      </c>
      <c r="U782" s="838">
        <v>0.75</v>
      </c>
    </row>
    <row r="783" spans="1:21" ht="14.4" customHeight="1" x14ac:dyDescent="0.3">
      <c r="A783" s="831">
        <v>12</v>
      </c>
      <c r="B783" s="832" t="s">
        <v>1362</v>
      </c>
      <c r="C783" s="832" t="s">
        <v>1368</v>
      </c>
      <c r="D783" s="833" t="s">
        <v>2953</v>
      </c>
      <c r="E783" s="834" t="s">
        <v>1386</v>
      </c>
      <c r="F783" s="832" t="s">
        <v>1363</v>
      </c>
      <c r="G783" s="832" t="s">
        <v>1458</v>
      </c>
      <c r="H783" s="832" t="s">
        <v>578</v>
      </c>
      <c r="I783" s="832" t="s">
        <v>1459</v>
      </c>
      <c r="J783" s="832" t="s">
        <v>618</v>
      </c>
      <c r="K783" s="832" t="s">
        <v>1460</v>
      </c>
      <c r="L783" s="835">
        <v>52.61</v>
      </c>
      <c r="M783" s="835">
        <v>52.61</v>
      </c>
      <c r="N783" s="832">
        <v>1</v>
      </c>
      <c r="O783" s="836">
        <v>0.5</v>
      </c>
      <c r="P783" s="835">
        <v>52.61</v>
      </c>
      <c r="Q783" s="837">
        <v>1</v>
      </c>
      <c r="R783" s="832">
        <v>1</v>
      </c>
      <c r="S783" s="837">
        <v>1</v>
      </c>
      <c r="T783" s="836">
        <v>0.5</v>
      </c>
      <c r="U783" s="838">
        <v>1</v>
      </c>
    </row>
    <row r="784" spans="1:21" ht="14.4" customHeight="1" x14ac:dyDescent="0.3">
      <c r="A784" s="831">
        <v>12</v>
      </c>
      <c r="B784" s="832" t="s">
        <v>1362</v>
      </c>
      <c r="C784" s="832" t="s">
        <v>1368</v>
      </c>
      <c r="D784" s="833" t="s">
        <v>2953</v>
      </c>
      <c r="E784" s="834" t="s">
        <v>1386</v>
      </c>
      <c r="F784" s="832" t="s">
        <v>1363</v>
      </c>
      <c r="G784" s="832" t="s">
        <v>1461</v>
      </c>
      <c r="H784" s="832" t="s">
        <v>578</v>
      </c>
      <c r="I784" s="832" t="s">
        <v>1641</v>
      </c>
      <c r="J784" s="832" t="s">
        <v>1642</v>
      </c>
      <c r="K784" s="832" t="s">
        <v>1643</v>
      </c>
      <c r="L784" s="835">
        <v>432.12</v>
      </c>
      <c r="M784" s="835">
        <v>1296.3600000000001</v>
      </c>
      <c r="N784" s="832">
        <v>3</v>
      </c>
      <c r="O784" s="836">
        <v>2</v>
      </c>
      <c r="P784" s="835">
        <v>1296.3600000000001</v>
      </c>
      <c r="Q784" s="837">
        <v>1</v>
      </c>
      <c r="R784" s="832">
        <v>3</v>
      </c>
      <c r="S784" s="837">
        <v>1</v>
      </c>
      <c r="T784" s="836">
        <v>2</v>
      </c>
      <c r="U784" s="838">
        <v>1</v>
      </c>
    </row>
    <row r="785" spans="1:21" ht="14.4" customHeight="1" x14ac:dyDescent="0.3">
      <c r="A785" s="831">
        <v>12</v>
      </c>
      <c r="B785" s="832" t="s">
        <v>1362</v>
      </c>
      <c r="C785" s="832" t="s">
        <v>1368</v>
      </c>
      <c r="D785" s="833" t="s">
        <v>2953</v>
      </c>
      <c r="E785" s="834" t="s">
        <v>1386</v>
      </c>
      <c r="F785" s="832" t="s">
        <v>1363</v>
      </c>
      <c r="G785" s="832" t="s">
        <v>1465</v>
      </c>
      <c r="H785" s="832" t="s">
        <v>578</v>
      </c>
      <c r="I785" s="832" t="s">
        <v>1466</v>
      </c>
      <c r="J785" s="832" t="s">
        <v>1467</v>
      </c>
      <c r="K785" s="832" t="s">
        <v>1468</v>
      </c>
      <c r="L785" s="835">
        <v>308.69</v>
      </c>
      <c r="M785" s="835">
        <v>308.69</v>
      </c>
      <c r="N785" s="832">
        <v>1</v>
      </c>
      <c r="O785" s="836">
        <v>1</v>
      </c>
      <c r="P785" s="835"/>
      <c r="Q785" s="837">
        <v>0</v>
      </c>
      <c r="R785" s="832"/>
      <c r="S785" s="837">
        <v>0</v>
      </c>
      <c r="T785" s="836"/>
      <c r="U785" s="838">
        <v>0</v>
      </c>
    </row>
    <row r="786" spans="1:21" ht="14.4" customHeight="1" x14ac:dyDescent="0.3">
      <c r="A786" s="831">
        <v>12</v>
      </c>
      <c r="B786" s="832" t="s">
        <v>1362</v>
      </c>
      <c r="C786" s="832" t="s">
        <v>1368</v>
      </c>
      <c r="D786" s="833" t="s">
        <v>2953</v>
      </c>
      <c r="E786" s="834" t="s">
        <v>1386</v>
      </c>
      <c r="F786" s="832" t="s">
        <v>1363</v>
      </c>
      <c r="G786" s="832" t="s">
        <v>1652</v>
      </c>
      <c r="H786" s="832" t="s">
        <v>578</v>
      </c>
      <c r="I786" s="832" t="s">
        <v>1653</v>
      </c>
      <c r="J786" s="832" t="s">
        <v>1654</v>
      </c>
      <c r="K786" s="832" t="s">
        <v>1655</v>
      </c>
      <c r="L786" s="835">
        <v>0</v>
      </c>
      <c r="M786" s="835">
        <v>0</v>
      </c>
      <c r="N786" s="832">
        <v>3</v>
      </c>
      <c r="O786" s="836">
        <v>0.5</v>
      </c>
      <c r="P786" s="835">
        <v>0</v>
      </c>
      <c r="Q786" s="837"/>
      <c r="R786" s="832">
        <v>3</v>
      </c>
      <c r="S786" s="837">
        <v>1</v>
      </c>
      <c r="T786" s="836">
        <v>0.5</v>
      </c>
      <c r="U786" s="838">
        <v>1</v>
      </c>
    </row>
    <row r="787" spans="1:21" ht="14.4" customHeight="1" x14ac:dyDescent="0.3">
      <c r="A787" s="831">
        <v>12</v>
      </c>
      <c r="B787" s="832" t="s">
        <v>1362</v>
      </c>
      <c r="C787" s="832" t="s">
        <v>1368</v>
      </c>
      <c r="D787" s="833" t="s">
        <v>2953</v>
      </c>
      <c r="E787" s="834" t="s">
        <v>1386</v>
      </c>
      <c r="F787" s="832" t="s">
        <v>1363</v>
      </c>
      <c r="G787" s="832" t="s">
        <v>1469</v>
      </c>
      <c r="H787" s="832" t="s">
        <v>622</v>
      </c>
      <c r="I787" s="832" t="s">
        <v>1280</v>
      </c>
      <c r="J787" s="832" t="s">
        <v>1281</v>
      </c>
      <c r="K787" s="832" t="s">
        <v>1282</v>
      </c>
      <c r="L787" s="835">
        <v>0</v>
      </c>
      <c r="M787" s="835">
        <v>0</v>
      </c>
      <c r="N787" s="832">
        <v>1</v>
      </c>
      <c r="O787" s="836">
        <v>0.5</v>
      </c>
      <c r="P787" s="835">
        <v>0</v>
      </c>
      <c r="Q787" s="837"/>
      <c r="R787" s="832">
        <v>1</v>
      </c>
      <c r="S787" s="837">
        <v>1</v>
      </c>
      <c r="T787" s="836">
        <v>0.5</v>
      </c>
      <c r="U787" s="838">
        <v>1</v>
      </c>
    </row>
    <row r="788" spans="1:21" ht="14.4" customHeight="1" x14ac:dyDescent="0.3">
      <c r="A788" s="831">
        <v>12</v>
      </c>
      <c r="B788" s="832" t="s">
        <v>1362</v>
      </c>
      <c r="C788" s="832" t="s">
        <v>1368</v>
      </c>
      <c r="D788" s="833" t="s">
        <v>2953</v>
      </c>
      <c r="E788" s="834" t="s">
        <v>1386</v>
      </c>
      <c r="F788" s="832" t="s">
        <v>1363</v>
      </c>
      <c r="G788" s="832" t="s">
        <v>1470</v>
      </c>
      <c r="H788" s="832" t="s">
        <v>578</v>
      </c>
      <c r="I788" s="832" t="s">
        <v>1482</v>
      </c>
      <c r="J788" s="832" t="s">
        <v>1472</v>
      </c>
      <c r="K788" s="832" t="s">
        <v>1483</v>
      </c>
      <c r="L788" s="835">
        <v>42.54</v>
      </c>
      <c r="M788" s="835">
        <v>808.2600000000001</v>
      </c>
      <c r="N788" s="832">
        <v>19</v>
      </c>
      <c r="O788" s="836">
        <v>13</v>
      </c>
      <c r="P788" s="835">
        <v>553.0200000000001</v>
      </c>
      <c r="Q788" s="837">
        <v>0.68421052631578949</v>
      </c>
      <c r="R788" s="832">
        <v>13</v>
      </c>
      <c r="S788" s="837">
        <v>0.68421052631578949</v>
      </c>
      <c r="T788" s="836">
        <v>9.5</v>
      </c>
      <c r="U788" s="838">
        <v>0.73076923076923073</v>
      </c>
    </row>
    <row r="789" spans="1:21" ht="14.4" customHeight="1" x14ac:dyDescent="0.3">
      <c r="A789" s="831">
        <v>12</v>
      </c>
      <c r="B789" s="832" t="s">
        <v>1362</v>
      </c>
      <c r="C789" s="832" t="s">
        <v>1368</v>
      </c>
      <c r="D789" s="833" t="s">
        <v>2953</v>
      </c>
      <c r="E789" s="834" t="s">
        <v>1386</v>
      </c>
      <c r="F789" s="832" t="s">
        <v>1363</v>
      </c>
      <c r="G789" s="832" t="s">
        <v>1470</v>
      </c>
      <c r="H789" s="832" t="s">
        <v>578</v>
      </c>
      <c r="I789" s="832" t="s">
        <v>1959</v>
      </c>
      <c r="J789" s="832" t="s">
        <v>992</v>
      </c>
      <c r="K789" s="832" t="s">
        <v>1483</v>
      </c>
      <c r="L789" s="835">
        <v>42.54</v>
      </c>
      <c r="M789" s="835">
        <v>127.62</v>
      </c>
      <c r="N789" s="832">
        <v>3</v>
      </c>
      <c r="O789" s="836">
        <v>1.5</v>
      </c>
      <c r="P789" s="835">
        <v>127.62</v>
      </c>
      <c r="Q789" s="837">
        <v>1</v>
      </c>
      <c r="R789" s="832">
        <v>3</v>
      </c>
      <c r="S789" s="837">
        <v>1</v>
      </c>
      <c r="T789" s="836">
        <v>1.5</v>
      </c>
      <c r="U789" s="838">
        <v>1</v>
      </c>
    </row>
    <row r="790" spans="1:21" ht="14.4" customHeight="1" x14ac:dyDescent="0.3">
      <c r="A790" s="831">
        <v>12</v>
      </c>
      <c r="B790" s="832" t="s">
        <v>1362</v>
      </c>
      <c r="C790" s="832" t="s">
        <v>1368</v>
      </c>
      <c r="D790" s="833" t="s">
        <v>2953</v>
      </c>
      <c r="E790" s="834" t="s">
        <v>1386</v>
      </c>
      <c r="F790" s="832" t="s">
        <v>1363</v>
      </c>
      <c r="G790" s="832" t="s">
        <v>1470</v>
      </c>
      <c r="H790" s="832" t="s">
        <v>578</v>
      </c>
      <c r="I790" s="832" t="s">
        <v>1564</v>
      </c>
      <c r="J790" s="832" t="s">
        <v>1565</v>
      </c>
      <c r="K790" s="832" t="s">
        <v>1566</v>
      </c>
      <c r="L790" s="835">
        <v>33.44</v>
      </c>
      <c r="M790" s="835">
        <v>33.44</v>
      </c>
      <c r="N790" s="832">
        <v>1</v>
      </c>
      <c r="O790" s="836">
        <v>1</v>
      </c>
      <c r="P790" s="835">
        <v>33.44</v>
      </c>
      <c r="Q790" s="837">
        <v>1</v>
      </c>
      <c r="R790" s="832">
        <v>1</v>
      </c>
      <c r="S790" s="837">
        <v>1</v>
      </c>
      <c r="T790" s="836">
        <v>1</v>
      </c>
      <c r="U790" s="838">
        <v>1</v>
      </c>
    </row>
    <row r="791" spans="1:21" ht="14.4" customHeight="1" x14ac:dyDescent="0.3">
      <c r="A791" s="831">
        <v>12</v>
      </c>
      <c r="B791" s="832" t="s">
        <v>1362</v>
      </c>
      <c r="C791" s="832" t="s">
        <v>1368</v>
      </c>
      <c r="D791" s="833" t="s">
        <v>2953</v>
      </c>
      <c r="E791" s="834" t="s">
        <v>1386</v>
      </c>
      <c r="F791" s="832" t="s">
        <v>1363</v>
      </c>
      <c r="G791" s="832" t="s">
        <v>1520</v>
      </c>
      <c r="H791" s="832" t="s">
        <v>622</v>
      </c>
      <c r="I791" s="832" t="s">
        <v>1521</v>
      </c>
      <c r="J791" s="832" t="s">
        <v>1522</v>
      </c>
      <c r="K791" s="832" t="s">
        <v>1523</v>
      </c>
      <c r="L791" s="835">
        <v>100.1</v>
      </c>
      <c r="M791" s="835">
        <v>100.1</v>
      </c>
      <c r="N791" s="832">
        <v>1</v>
      </c>
      <c r="O791" s="836">
        <v>0.5</v>
      </c>
      <c r="P791" s="835">
        <v>100.1</v>
      </c>
      <c r="Q791" s="837">
        <v>1</v>
      </c>
      <c r="R791" s="832">
        <v>1</v>
      </c>
      <c r="S791" s="837">
        <v>1</v>
      </c>
      <c r="T791" s="836">
        <v>0.5</v>
      </c>
      <c r="U791" s="838">
        <v>1</v>
      </c>
    </row>
    <row r="792" spans="1:21" ht="14.4" customHeight="1" x14ac:dyDescent="0.3">
      <c r="A792" s="831">
        <v>12</v>
      </c>
      <c r="B792" s="832" t="s">
        <v>1362</v>
      </c>
      <c r="C792" s="832" t="s">
        <v>1368</v>
      </c>
      <c r="D792" s="833" t="s">
        <v>2953</v>
      </c>
      <c r="E792" s="834" t="s">
        <v>1386</v>
      </c>
      <c r="F792" s="832" t="s">
        <v>1363</v>
      </c>
      <c r="G792" s="832" t="s">
        <v>1520</v>
      </c>
      <c r="H792" s="832" t="s">
        <v>622</v>
      </c>
      <c r="I792" s="832" t="s">
        <v>1579</v>
      </c>
      <c r="J792" s="832" t="s">
        <v>1522</v>
      </c>
      <c r="K792" s="832" t="s">
        <v>1580</v>
      </c>
      <c r="L792" s="835">
        <v>333.68</v>
      </c>
      <c r="M792" s="835">
        <v>2002.0800000000002</v>
      </c>
      <c r="N792" s="832">
        <v>6</v>
      </c>
      <c r="O792" s="836">
        <v>6</v>
      </c>
      <c r="P792" s="835">
        <v>1668.4</v>
      </c>
      <c r="Q792" s="837">
        <v>0.83333333333333326</v>
      </c>
      <c r="R792" s="832">
        <v>5</v>
      </c>
      <c r="S792" s="837">
        <v>0.83333333333333337</v>
      </c>
      <c r="T792" s="836">
        <v>5</v>
      </c>
      <c r="U792" s="838">
        <v>0.83333333333333337</v>
      </c>
    </row>
    <row r="793" spans="1:21" ht="14.4" customHeight="1" x14ac:dyDescent="0.3">
      <c r="A793" s="831">
        <v>12</v>
      </c>
      <c r="B793" s="832" t="s">
        <v>1362</v>
      </c>
      <c r="C793" s="832" t="s">
        <v>1368</v>
      </c>
      <c r="D793" s="833" t="s">
        <v>2953</v>
      </c>
      <c r="E793" s="834" t="s">
        <v>1386</v>
      </c>
      <c r="F793" s="832" t="s">
        <v>1363</v>
      </c>
      <c r="G793" s="832" t="s">
        <v>1520</v>
      </c>
      <c r="H793" s="832" t="s">
        <v>578</v>
      </c>
      <c r="I793" s="832" t="s">
        <v>2325</v>
      </c>
      <c r="J793" s="832" t="s">
        <v>2326</v>
      </c>
      <c r="K793" s="832" t="s">
        <v>1580</v>
      </c>
      <c r="L793" s="835">
        <v>333.68</v>
      </c>
      <c r="M793" s="835">
        <v>333.68</v>
      </c>
      <c r="N793" s="832">
        <v>1</v>
      </c>
      <c r="O793" s="836">
        <v>1</v>
      </c>
      <c r="P793" s="835"/>
      <c r="Q793" s="837">
        <v>0</v>
      </c>
      <c r="R793" s="832"/>
      <c r="S793" s="837">
        <v>0</v>
      </c>
      <c r="T793" s="836"/>
      <c r="U793" s="838">
        <v>0</v>
      </c>
    </row>
    <row r="794" spans="1:21" ht="14.4" customHeight="1" x14ac:dyDescent="0.3">
      <c r="A794" s="831">
        <v>12</v>
      </c>
      <c r="B794" s="832" t="s">
        <v>1362</v>
      </c>
      <c r="C794" s="832" t="s">
        <v>1368</v>
      </c>
      <c r="D794" s="833" t="s">
        <v>2953</v>
      </c>
      <c r="E794" s="834" t="s">
        <v>1386</v>
      </c>
      <c r="F794" s="832" t="s">
        <v>1363</v>
      </c>
      <c r="G794" s="832" t="s">
        <v>1567</v>
      </c>
      <c r="H794" s="832" t="s">
        <v>578</v>
      </c>
      <c r="I794" s="832" t="s">
        <v>1568</v>
      </c>
      <c r="J794" s="832" t="s">
        <v>1569</v>
      </c>
      <c r="K794" s="832" t="s">
        <v>1570</v>
      </c>
      <c r="L794" s="835">
        <v>1514.87</v>
      </c>
      <c r="M794" s="835">
        <v>7574.3499999999995</v>
      </c>
      <c r="N794" s="832">
        <v>5</v>
      </c>
      <c r="O794" s="836">
        <v>5</v>
      </c>
      <c r="P794" s="835">
        <v>4544.6099999999997</v>
      </c>
      <c r="Q794" s="837">
        <v>0.6</v>
      </c>
      <c r="R794" s="832">
        <v>3</v>
      </c>
      <c r="S794" s="837">
        <v>0.6</v>
      </c>
      <c r="T794" s="836">
        <v>3</v>
      </c>
      <c r="U794" s="838">
        <v>0.6</v>
      </c>
    </row>
    <row r="795" spans="1:21" ht="14.4" customHeight="1" x14ac:dyDescent="0.3">
      <c r="A795" s="831">
        <v>12</v>
      </c>
      <c r="B795" s="832" t="s">
        <v>1362</v>
      </c>
      <c r="C795" s="832" t="s">
        <v>1368</v>
      </c>
      <c r="D795" s="833" t="s">
        <v>2953</v>
      </c>
      <c r="E795" s="834" t="s">
        <v>1386</v>
      </c>
      <c r="F795" s="832" t="s">
        <v>1363</v>
      </c>
      <c r="G795" s="832" t="s">
        <v>1810</v>
      </c>
      <c r="H795" s="832" t="s">
        <v>578</v>
      </c>
      <c r="I795" s="832" t="s">
        <v>1811</v>
      </c>
      <c r="J795" s="832" t="s">
        <v>1812</v>
      </c>
      <c r="K795" s="832" t="s">
        <v>1813</v>
      </c>
      <c r="L795" s="835">
        <v>723.06</v>
      </c>
      <c r="M795" s="835">
        <v>723.06</v>
      </c>
      <c r="N795" s="832">
        <v>1</v>
      </c>
      <c r="O795" s="836">
        <v>1</v>
      </c>
      <c r="P795" s="835">
        <v>723.06</v>
      </c>
      <c r="Q795" s="837">
        <v>1</v>
      </c>
      <c r="R795" s="832">
        <v>1</v>
      </c>
      <c r="S795" s="837">
        <v>1</v>
      </c>
      <c r="T795" s="836">
        <v>1</v>
      </c>
      <c r="U795" s="838">
        <v>1</v>
      </c>
    </row>
    <row r="796" spans="1:21" ht="14.4" customHeight="1" x14ac:dyDescent="0.3">
      <c r="A796" s="831">
        <v>12</v>
      </c>
      <c r="B796" s="832" t="s">
        <v>1362</v>
      </c>
      <c r="C796" s="832" t="s">
        <v>1368</v>
      </c>
      <c r="D796" s="833" t="s">
        <v>2953</v>
      </c>
      <c r="E796" s="834" t="s">
        <v>1386</v>
      </c>
      <c r="F796" s="832" t="s">
        <v>1363</v>
      </c>
      <c r="G796" s="832" t="s">
        <v>1810</v>
      </c>
      <c r="H796" s="832" t="s">
        <v>578</v>
      </c>
      <c r="I796" s="832" t="s">
        <v>1850</v>
      </c>
      <c r="J796" s="832" t="s">
        <v>1851</v>
      </c>
      <c r="K796" s="832" t="s">
        <v>1852</v>
      </c>
      <c r="L796" s="835">
        <v>180.76</v>
      </c>
      <c r="M796" s="835">
        <v>723.04</v>
      </c>
      <c r="N796" s="832">
        <v>4</v>
      </c>
      <c r="O796" s="836">
        <v>0.5</v>
      </c>
      <c r="P796" s="835">
        <v>723.04</v>
      </c>
      <c r="Q796" s="837">
        <v>1</v>
      </c>
      <c r="R796" s="832">
        <v>4</v>
      </c>
      <c r="S796" s="837">
        <v>1</v>
      </c>
      <c r="T796" s="836">
        <v>0.5</v>
      </c>
      <c r="U796" s="838">
        <v>1</v>
      </c>
    </row>
    <row r="797" spans="1:21" ht="14.4" customHeight="1" x14ac:dyDescent="0.3">
      <c r="A797" s="831">
        <v>12</v>
      </c>
      <c r="B797" s="832" t="s">
        <v>1362</v>
      </c>
      <c r="C797" s="832" t="s">
        <v>1368</v>
      </c>
      <c r="D797" s="833" t="s">
        <v>2953</v>
      </c>
      <c r="E797" s="834" t="s">
        <v>1386</v>
      </c>
      <c r="F797" s="832" t="s">
        <v>1363</v>
      </c>
      <c r="G797" s="832" t="s">
        <v>2430</v>
      </c>
      <c r="H797" s="832" t="s">
        <v>578</v>
      </c>
      <c r="I797" s="832" t="s">
        <v>2431</v>
      </c>
      <c r="J797" s="832" t="s">
        <v>881</v>
      </c>
      <c r="K797" s="832" t="s">
        <v>2432</v>
      </c>
      <c r="L797" s="835">
        <v>55.16</v>
      </c>
      <c r="M797" s="835">
        <v>55.16</v>
      </c>
      <c r="N797" s="832">
        <v>1</v>
      </c>
      <c r="O797" s="836">
        <v>0.5</v>
      </c>
      <c r="P797" s="835">
        <v>55.16</v>
      </c>
      <c r="Q797" s="837">
        <v>1</v>
      </c>
      <c r="R797" s="832">
        <v>1</v>
      </c>
      <c r="S797" s="837">
        <v>1</v>
      </c>
      <c r="T797" s="836">
        <v>0.5</v>
      </c>
      <c r="U797" s="838">
        <v>1</v>
      </c>
    </row>
    <row r="798" spans="1:21" ht="14.4" customHeight="1" x14ac:dyDescent="0.3">
      <c r="A798" s="831">
        <v>12</v>
      </c>
      <c r="B798" s="832" t="s">
        <v>1362</v>
      </c>
      <c r="C798" s="832" t="s">
        <v>1368</v>
      </c>
      <c r="D798" s="833" t="s">
        <v>2953</v>
      </c>
      <c r="E798" s="834" t="s">
        <v>1386</v>
      </c>
      <c r="F798" s="832" t="s">
        <v>1363</v>
      </c>
      <c r="G798" s="832" t="s">
        <v>2433</v>
      </c>
      <c r="H798" s="832" t="s">
        <v>578</v>
      </c>
      <c r="I798" s="832" t="s">
        <v>2434</v>
      </c>
      <c r="J798" s="832" t="s">
        <v>2435</v>
      </c>
      <c r="K798" s="832" t="s">
        <v>2436</v>
      </c>
      <c r="L798" s="835">
        <v>0</v>
      </c>
      <c r="M798" s="835">
        <v>0</v>
      </c>
      <c r="N798" s="832">
        <v>1</v>
      </c>
      <c r="O798" s="836">
        <v>1</v>
      </c>
      <c r="P798" s="835">
        <v>0</v>
      </c>
      <c r="Q798" s="837"/>
      <c r="R798" s="832">
        <v>1</v>
      </c>
      <c r="S798" s="837">
        <v>1</v>
      </c>
      <c r="T798" s="836">
        <v>1</v>
      </c>
      <c r="U798" s="838">
        <v>1</v>
      </c>
    </row>
    <row r="799" spans="1:21" ht="14.4" customHeight="1" x14ac:dyDescent="0.3">
      <c r="A799" s="831">
        <v>12</v>
      </c>
      <c r="B799" s="832" t="s">
        <v>1362</v>
      </c>
      <c r="C799" s="832" t="s">
        <v>1368</v>
      </c>
      <c r="D799" s="833" t="s">
        <v>2953</v>
      </c>
      <c r="E799" s="834" t="s">
        <v>1386</v>
      </c>
      <c r="F799" s="832" t="s">
        <v>1363</v>
      </c>
      <c r="G799" s="832" t="s">
        <v>1685</v>
      </c>
      <c r="H799" s="832" t="s">
        <v>578</v>
      </c>
      <c r="I799" s="832" t="s">
        <v>1686</v>
      </c>
      <c r="J799" s="832" t="s">
        <v>1687</v>
      </c>
      <c r="K799" s="832" t="s">
        <v>1688</v>
      </c>
      <c r="L799" s="835">
        <v>1546.98</v>
      </c>
      <c r="M799" s="835">
        <v>1546.98</v>
      </c>
      <c r="N799" s="832">
        <v>1</v>
      </c>
      <c r="O799" s="836">
        <v>0.5</v>
      </c>
      <c r="P799" s="835">
        <v>1546.98</v>
      </c>
      <c r="Q799" s="837">
        <v>1</v>
      </c>
      <c r="R799" s="832">
        <v>1</v>
      </c>
      <c r="S799" s="837">
        <v>1</v>
      </c>
      <c r="T799" s="836">
        <v>0.5</v>
      </c>
      <c r="U799" s="838">
        <v>1</v>
      </c>
    </row>
    <row r="800" spans="1:21" ht="14.4" customHeight="1" x14ac:dyDescent="0.3">
      <c r="A800" s="831">
        <v>12</v>
      </c>
      <c r="B800" s="832" t="s">
        <v>1362</v>
      </c>
      <c r="C800" s="832" t="s">
        <v>1368</v>
      </c>
      <c r="D800" s="833" t="s">
        <v>2953</v>
      </c>
      <c r="E800" s="834" t="s">
        <v>1386</v>
      </c>
      <c r="F800" s="832" t="s">
        <v>1363</v>
      </c>
      <c r="G800" s="832" t="s">
        <v>1701</v>
      </c>
      <c r="H800" s="832" t="s">
        <v>578</v>
      </c>
      <c r="I800" s="832" t="s">
        <v>1862</v>
      </c>
      <c r="J800" s="832" t="s">
        <v>1703</v>
      </c>
      <c r="K800" s="832" t="s">
        <v>1863</v>
      </c>
      <c r="L800" s="835">
        <v>1674.38</v>
      </c>
      <c r="M800" s="835">
        <v>3348.76</v>
      </c>
      <c r="N800" s="832">
        <v>2</v>
      </c>
      <c r="O800" s="836">
        <v>1.5</v>
      </c>
      <c r="P800" s="835">
        <v>3348.76</v>
      </c>
      <c r="Q800" s="837">
        <v>1</v>
      </c>
      <c r="R800" s="832">
        <v>2</v>
      </c>
      <c r="S800" s="837">
        <v>1</v>
      </c>
      <c r="T800" s="836">
        <v>1.5</v>
      </c>
      <c r="U800" s="838">
        <v>1</v>
      </c>
    </row>
    <row r="801" spans="1:21" ht="14.4" customHeight="1" x14ac:dyDescent="0.3">
      <c r="A801" s="831">
        <v>12</v>
      </c>
      <c r="B801" s="832" t="s">
        <v>1362</v>
      </c>
      <c r="C801" s="832" t="s">
        <v>1368</v>
      </c>
      <c r="D801" s="833" t="s">
        <v>2953</v>
      </c>
      <c r="E801" s="834" t="s">
        <v>1386</v>
      </c>
      <c r="F801" s="832" t="s">
        <v>1363</v>
      </c>
      <c r="G801" s="832" t="s">
        <v>1412</v>
      </c>
      <c r="H801" s="832" t="s">
        <v>622</v>
      </c>
      <c r="I801" s="832" t="s">
        <v>1425</v>
      </c>
      <c r="J801" s="832" t="s">
        <v>950</v>
      </c>
      <c r="K801" s="832" t="s">
        <v>1414</v>
      </c>
      <c r="L801" s="835">
        <v>154.36000000000001</v>
      </c>
      <c r="M801" s="835">
        <v>154.36000000000001</v>
      </c>
      <c r="N801" s="832">
        <v>1</v>
      </c>
      <c r="O801" s="836">
        <v>1</v>
      </c>
      <c r="P801" s="835">
        <v>154.36000000000001</v>
      </c>
      <c r="Q801" s="837">
        <v>1</v>
      </c>
      <c r="R801" s="832">
        <v>1</v>
      </c>
      <c r="S801" s="837">
        <v>1</v>
      </c>
      <c r="T801" s="836">
        <v>1</v>
      </c>
      <c r="U801" s="838">
        <v>1</v>
      </c>
    </row>
    <row r="802" spans="1:21" ht="14.4" customHeight="1" x14ac:dyDescent="0.3">
      <c r="A802" s="831">
        <v>12</v>
      </c>
      <c r="B802" s="832" t="s">
        <v>1362</v>
      </c>
      <c r="C802" s="832" t="s">
        <v>1368</v>
      </c>
      <c r="D802" s="833" t="s">
        <v>2953</v>
      </c>
      <c r="E802" s="834" t="s">
        <v>1386</v>
      </c>
      <c r="F802" s="832" t="s">
        <v>1363</v>
      </c>
      <c r="G802" s="832" t="s">
        <v>1412</v>
      </c>
      <c r="H802" s="832" t="s">
        <v>622</v>
      </c>
      <c r="I802" s="832" t="s">
        <v>2023</v>
      </c>
      <c r="J802" s="832" t="s">
        <v>2437</v>
      </c>
      <c r="K802" s="832" t="s">
        <v>2438</v>
      </c>
      <c r="L802" s="835">
        <v>111.22</v>
      </c>
      <c r="M802" s="835">
        <v>111.22</v>
      </c>
      <c r="N802" s="832">
        <v>1</v>
      </c>
      <c r="O802" s="836">
        <v>1</v>
      </c>
      <c r="P802" s="835">
        <v>111.22</v>
      </c>
      <c r="Q802" s="837">
        <v>1</v>
      </c>
      <c r="R802" s="832">
        <v>1</v>
      </c>
      <c r="S802" s="837">
        <v>1</v>
      </c>
      <c r="T802" s="836">
        <v>1</v>
      </c>
      <c r="U802" s="838">
        <v>1</v>
      </c>
    </row>
    <row r="803" spans="1:21" ht="14.4" customHeight="1" x14ac:dyDescent="0.3">
      <c r="A803" s="831">
        <v>12</v>
      </c>
      <c r="B803" s="832" t="s">
        <v>1362</v>
      </c>
      <c r="C803" s="832" t="s">
        <v>1368</v>
      </c>
      <c r="D803" s="833" t="s">
        <v>2953</v>
      </c>
      <c r="E803" s="834" t="s">
        <v>1386</v>
      </c>
      <c r="F803" s="832" t="s">
        <v>1363</v>
      </c>
      <c r="G803" s="832" t="s">
        <v>1412</v>
      </c>
      <c r="H803" s="832" t="s">
        <v>622</v>
      </c>
      <c r="I803" s="832" t="s">
        <v>1220</v>
      </c>
      <c r="J803" s="832" t="s">
        <v>1221</v>
      </c>
      <c r="K803" s="832" t="s">
        <v>1222</v>
      </c>
      <c r="L803" s="835">
        <v>149.52000000000001</v>
      </c>
      <c r="M803" s="835">
        <v>299.04000000000002</v>
      </c>
      <c r="N803" s="832">
        <v>2</v>
      </c>
      <c r="O803" s="836">
        <v>1.5</v>
      </c>
      <c r="P803" s="835">
        <v>299.04000000000002</v>
      </c>
      <c r="Q803" s="837">
        <v>1</v>
      </c>
      <c r="R803" s="832">
        <v>2</v>
      </c>
      <c r="S803" s="837">
        <v>1</v>
      </c>
      <c r="T803" s="836">
        <v>1.5</v>
      </c>
      <c r="U803" s="838">
        <v>1</v>
      </c>
    </row>
    <row r="804" spans="1:21" ht="14.4" customHeight="1" x14ac:dyDescent="0.3">
      <c r="A804" s="831">
        <v>12</v>
      </c>
      <c r="B804" s="832" t="s">
        <v>1362</v>
      </c>
      <c r="C804" s="832" t="s">
        <v>1368</v>
      </c>
      <c r="D804" s="833" t="s">
        <v>2953</v>
      </c>
      <c r="E804" s="834" t="s">
        <v>1386</v>
      </c>
      <c r="F804" s="832" t="s">
        <v>1363</v>
      </c>
      <c r="G804" s="832" t="s">
        <v>2439</v>
      </c>
      <c r="H804" s="832" t="s">
        <v>578</v>
      </c>
      <c r="I804" s="832" t="s">
        <v>2440</v>
      </c>
      <c r="J804" s="832" t="s">
        <v>2441</v>
      </c>
      <c r="K804" s="832" t="s">
        <v>2442</v>
      </c>
      <c r="L804" s="835">
        <v>0</v>
      </c>
      <c r="M804" s="835">
        <v>0</v>
      </c>
      <c r="N804" s="832">
        <v>1</v>
      </c>
      <c r="O804" s="836">
        <v>0.5</v>
      </c>
      <c r="P804" s="835">
        <v>0</v>
      </c>
      <c r="Q804" s="837"/>
      <c r="R804" s="832">
        <v>1</v>
      </c>
      <c r="S804" s="837">
        <v>1</v>
      </c>
      <c r="T804" s="836">
        <v>0.5</v>
      </c>
      <c r="U804" s="838">
        <v>1</v>
      </c>
    </row>
    <row r="805" spans="1:21" ht="14.4" customHeight="1" x14ac:dyDescent="0.3">
      <c r="A805" s="831">
        <v>12</v>
      </c>
      <c r="B805" s="832" t="s">
        <v>1362</v>
      </c>
      <c r="C805" s="832" t="s">
        <v>1368</v>
      </c>
      <c r="D805" s="833" t="s">
        <v>2953</v>
      </c>
      <c r="E805" s="834" t="s">
        <v>1386</v>
      </c>
      <c r="F805" s="832" t="s">
        <v>1363</v>
      </c>
      <c r="G805" s="832" t="s">
        <v>1968</v>
      </c>
      <c r="H805" s="832" t="s">
        <v>622</v>
      </c>
      <c r="I805" s="832" t="s">
        <v>1972</v>
      </c>
      <c r="J805" s="832" t="s">
        <v>1970</v>
      </c>
      <c r="K805" s="832" t="s">
        <v>1212</v>
      </c>
      <c r="L805" s="835">
        <v>49.08</v>
      </c>
      <c r="M805" s="835">
        <v>49.08</v>
      </c>
      <c r="N805" s="832">
        <v>1</v>
      </c>
      <c r="O805" s="836">
        <v>1</v>
      </c>
      <c r="P805" s="835">
        <v>49.08</v>
      </c>
      <c r="Q805" s="837">
        <v>1</v>
      </c>
      <c r="R805" s="832">
        <v>1</v>
      </c>
      <c r="S805" s="837">
        <v>1</v>
      </c>
      <c r="T805" s="836">
        <v>1</v>
      </c>
      <c r="U805" s="838">
        <v>1</v>
      </c>
    </row>
    <row r="806" spans="1:21" ht="14.4" customHeight="1" x14ac:dyDescent="0.3">
      <c r="A806" s="831">
        <v>12</v>
      </c>
      <c r="B806" s="832" t="s">
        <v>1362</v>
      </c>
      <c r="C806" s="832" t="s">
        <v>1368</v>
      </c>
      <c r="D806" s="833" t="s">
        <v>2953</v>
      </c>
      <c r="E806" s="834" t="s">
        <v>1386</v>
      </c>
      <c r="F806" s="832" t="s">
        <v>1365</v>
      </c>
      <c r="G806" s="832" t="s">
        <v>1978</v>
      </c>
      <c r="H806" s="832" t="s">
        <v>578</v>
      </c>
      <c r="I806" s="832" t="s">
        <v>1988</v>
      </c>
      <c r="J806" s="832" t="s">
        <v>1989</v>
      </c>
      <c r="K806" s="832" t="s">
        <v>1990</v>
      </c>
      <c r="L806" s="835">
        <v>291.2</v>
      </c>
      <c r="M806" s="835">
        <v>582.4</v>
      </c>
      <c r="N806" s="832">
        <v>2</v>
      </c>
      <c r="O806" s="836">
        <v>1</v>
      </c>
      <c r="P806" s="835">
        <v>582.4</v>
      </c>
      <c r="Q806" s="837">
        <v>1</v>
      </c>
      <c r="R806" s="832">
        <v>2</v>
      </c>
      <c r="S806" s="837">
        <v>1</v>
      </c>
      <c r="T806" s="836">
        <v>1</v>
      </c>
      <c r="U806" s="838">
        <v>1</v>
      </c>
    </row>
    <row r="807" spans="1:21" ht="14.4" customHeight="1" x14ac:dyDescent="0.3">
      <c r="A807" s="831">
        <v>12</v>
      </c>
      <c r="B807" s="832" t="s">
        <v>1362</v>
      </c>
      <c r="C807" s="832" t="s">
        <v>1368</v>
      </c>
      <c r="D807" s="833" t="s">
        <v>2953</v>
      </c>
      <c r="E807" s="834" t="s">
        <v>1386</v>
      </c>
      <c r="F807" s="832" t="s">
        <v>1365</v>
      </c>
      <c r="G807" s="832" t="s">
        <v>1978</v>
      </c>
      <c r="H807" s="832" t="s">
        <v>578</v>
      </c>
      <c r="I807" s="832" t="s">
        <v>2005</v>
      </c>
      <c r="J807" s="832" t="s">
        <v>2006</v>
      </c>
      <c r="K807" s="832" t="s">
        <v>2007</v>
      </c>
      <c r="L807" s="835">
        <v>180.25</v>
      </c>
      <c r="M807" s="835">
        <v>360.5</v>
      </c>
      <c r="N807" s="832">
        <v>2</v>
      </c>
      <c r="O807" s="836">
        <v>1</v>
      </c>
      <c r="P807" s="835">
        <v>360.5</v>
      </c>
      <c r="Q807" s="837">
        <v>1</v>
      </c>
      <c r="R807" s="832">
        <v>2</v>
      </c>
      <c r="S807" s="837">
        <v>1</v>
      </c>
      <c r="T807" s="836">
        <v>1</v>
      </c>
      <c r="U807" s="838">
        <v>1</v>
      </c>
    </row>
    <row r="808" spans="1:21" ht="14.4" customHeight="1" x14ac:dyDescent="0.3">
      <c r="A808" s="831">
        <v>12</v>
      </c>
      <c r="B808" s="832" t="s">
        <v>1362</v>
      </c>
      <c r="C808" s="832" t="s">
        <v>1368</v>
      </c>
      <c r="D808" s="833" t="s">
        <v>2953</v>
      </c>
      <c r="E808" s="834" t="s">
        <v>1386</v>
      </c>
      <c r="F808" s="832" t="s">
        <v>1365</v>
      </c>
      <c r="G808" s="832" t="s">
        <v>1978</v>
      </c>
      <c r="H808" s="832" t="s">
        <v>578</v>
      </c>
      <c r="I808" s="832" t="s">
        <v>2014</v>
      </c>
      <c r="J808" s="832" t="s">
        <v>2015</v>
      </c>
      <c r="K808" s="832" t="s">
        <v>2016</v>
      </c>
      <c r="L808" s="835">
        <v>196.43</v>
      </c>
      <c r="M808" s="835">
        <v>196.43</v>
      </c>
      <c r="N808" s="832">
        <v>1</v>
      </c>
      <c r="O808" s="836">
        <v>1</v>
      </c>
      <c r="P808" s="835">
        <v>196.43</v>
      </c>
      <c r="Q808" s="837">
        <v>1</v>
      </c>
      <c r="R808" s="832">
        <v>1</v>
      </c>
      <c r="S808" s="837">
        <v>1</v>
      </c>
      <c r="T808" s="836">
        <v>1</v>
      </c>
      <c r="U808" s="838">
        <v>1</v>
      </c>
    </row>
    <row r="809" spans="1:21" ht="14.4" customHeight="1" x14ac:dyDescent="0.3">
      <c r="A809" s="831">
        <v>12</v>
      </c>
      <c r="B809" s="832" t="s">
        <v>1362</v>
      </c>
      <c r="C809" s="832" t="s">
        <v>1368</v>
      </c>
      <c r="D809" s="833" t="s">
        <v>2953</v>
      </c>
      <c r="E809" s="834" t="s">
        <v>1386</v>
      </c>
      <c r="F809" s="832" t="s">
        <v>1365</v>
      </c>
      <c r="G809" s="832" t="s">
        <v>1978</v>
      </c>
      <c r="H809" s="832" t="s">
        <v>578</v>
      </c>
      <c r="I809" s="832" t="s">
        <v>2026</v>
      </c>
      <c r="J809" s="832" t="s">
        <v>2027</v>
      </c>
      <c r="K809" s="832" t="s">
        <v>2028</v>
      </c>
      <c r="L809" s="835">
        <v>500</v>
      </c>
      <c r="M809" s="835">
        <v>500</v>
      </c>
      <c r="N809" s="832">
        <v>1</v>
      </c>
      <c r="O809" s="836">
        <v>1</v>
      </c>
      <c r="P809" s="835">
        <v>500</v>
      </c>
      <c r="Q809" s="837">
        <v>1</v>
      </c>
      <c r="R809" s="832">
        <v>1</v>
      </c>
      <c r="S809" s="837">
        <v>1</v>
      </c>
      <c r="T809" s="836">
        <v>1</v>
      </c>
      <c r="U809" s="838">
        <v>1</v>
      </c>
    </row>
    <row r="810" spans="1:21" ht="14.4" customHeight="1" x14ac:dyDescent="0.3">
      <c r="A810" s="831">
        <v>12</v>
      </c>
      <c r="B810" s="832" t="s">
        <v>1362</v>
      </c>
      <c r="C810" s="832" t="s">
        <v>1368</v>
      </c>
      <c r="D810" s="833" t="s">
        <v>2953</v>
      </c>
      <c r="E810" s="834" t="s">
        <v>1386</v>
      </c>
      <c r="F810" s="832" t="s">
        <v>1365</v>
      </c>
      <c r="G810" s="832" t="s">
        <v>1978</v>
      </c>
      <c r="H810" s="832" t="s">
        <v>578</v>
      </c>
      <c r="I810" s="832" t="s">
        <v>2076</v>
      </c>
      <c r="J810" s="832" t="s">
        <v>2077</v>
      </c>
      <c r="K810" s="832" t="s">
        <v>2078</v>
      </c>
      <c r="L810" s="835">
        <v>198.08</v>
      </c>
      <c r="M810" s="835">
        <v>396.16</v>
      </c>
      <c r="N810" s="832">
        <v>2</v>
      </c>
      <c r="O810" s="836">
        <v>1</v>
      </c>
      <c r="P810" s="835">
        <v>396.16</v>
      </c>
      <c r="Q810" s="837">
        <v>1</v>
      </c>
      <c r="R810" s="832">
        <v>2</v>
      </c>
      <c r="S810" s="837">
        <v>1</v>
      </c>
      <c r="T810" s="836">
        <v>1</v>
      </c>
      <c r="U810" s="838">
        <v>1</v>
      </c>
    </row>
    <row r="811" spans="1:21" ht="14.4" customHeight="1" x14ac:dyDescent="0.3">
      <c r="A811" s="831">
        <v>12</v>
      </c>
      <c r="B811" s="832" t="s">
        <v>1362</v>
      </c>
      <c r="C811" s="832" t="s">
        <v>1368</v>
      </c>
      <c r="D811" s="833" t="s">
        <v>2953</v>
      </c>
      <c r="E811" s="834" t="s">
        <v>1386</v>
      </c>
      <c r="F811" s="832" t="s">
        <v>1365</v>
      </c>
      <c r="G811" s="832" t="s">
        <v>1978</v>
      </c>
      <c r="H811" s="832" t="s">
        <v>578</v>
      </c>
      <c r="I811" s="832" t="s">
        <v>2088</v>
      </c>
      <c r="J811" s="832" t="s">
        <v>2089</v>
      </c>
      <c r="K811" s="832" t="s">
        <v>1995</v>
      </c>
      <c r="L811" s="835">
        <v>556.46</v>
      </c>
      <c r="M811" s="835">
        <v>556.46</v>
      </c>
      <c r="N811" s="832">
        <v>1</v>
      </c>
      <c r="O811" s="836">
        <v>1</v>
      </c>
      <c r="P811" s="835">
        <v>556.46</v>
      </c>
      <c r="Q811" s="837">
        <v>1</v>
      </c>
      <c r="R811" s="832">
        <v>1</v>
      </c>
      <c r="S811" s="837">
        <v>1</v>
      </c>
      <c r="T811" s="836">
        <v>1</v>
      </c>
      <c r="U811" s="838">
        <v>1</v>
      </c>
    </row>
    <row r="812" spans="1:21" ht="14.4" customHeight="1" x14ac:dyDescent="0.3">
      <c r="A812" s="831">
        <v>12</v>
      </c>
      <c r="B812" s="832" t="s">
        <v>1362</v>
      </c>
      <c r="C812" s="832" t="s">
        <v>1368</v>
      </c>
      <c r="D812" s="833" t="s">
        <v>2953</v>
      </c>
      <c r="E812" s="834" t="s">
        <v>1386</v>
      </c>
      <c r="F812" s="832" t="s">
        <v>1365</v>
      </c>
      <c r="G812" s="832" t="s">
        <v>1978</v>
      </c>
      <c r="H812" s="832" t="s">
        <v>578</v>
      </c>
      <c r="I812" s="832" t="s">
        <v>2099</v>
      </c>
      <c r="J812" s="832" t="s">
        <v>2100</v>
      </c>
      <c r="K812" s="832" t="s">
        <v>2101</v>
      </c>
      <c r="L812" s="835">
        <v>1124.9000000000001</v>
      </c>
      <c r="M812" s="835">
        <v>6749.4000000000005</v>
      </c>
      <c r="N812" s="832">
        <v>6</v>
      </c>
      <c r="O812" s="836">
        <v>1</v>
      </c>
      <c r="P812" s="835">
        <v>6749.4000000000005</v>
      </c>
      <c r="Q812" s="837">
        <v>1</v>
      </c>
      <c r="R812" s="832">
        <v>6</v>
      </c>
      <c r="S812" s="837">
        <v>1</v>
      </c>
      <c r="T812" s="836">
        <v>1</v>
      </c>
      <c r="U812" s="838">
        <v>1</v>
      </c>
    </row>
    <row r="813" spans="1:21" ht="14.4" customHeight="1" x14ac:dyDescent="0.3">
      <c r="A813" s="831">
        <v>12</v>
      </c>
      <c r="B813" s="832" t="s">
        <v>1362</v>
      </c>
      <c r="C813" s="832" t="s">
        <v>1368</v>
      </c>
      <c r="D813" s="833" t="s">
        <v>2953</v>
      </c>
      <c r="E813" s="834" t="s">
        <v>1386</v>
      </c>
      <c r="F813" s="832" t="s">
        <v>1365</v>
      </c>
      <c r="G813" s="832" t="s">
        <v>1978</v>
      </c>
      <c r="H813" s="832" t="s">
        <v>578</v>
      </c>
      <c r="I813" s="832" t="s">
        <v>2148</v>
      </c>
      <c r="J813" s="832" t="s">
        <v>2149</v>
      </c>
      <c r="K813" s="832" t="s">
        <v>1716</v>
      </c>
      <c r="L813" s="835">
        <v>220.68</v>
      </c>
      <c r="M813" s="835">
        <v>220.68</v>
      </c>
      <c r="N813" s="832">
        <v>1</v>
      </c>
      <c r="O813" s="836">
        <v>1</v>
      </c>
      <c r="P813" s="835">
        <v>220.68</v>
      </c>
      <c r="Q813" s="837">
        <v>1</v>
      </c>
      <c r="R813" s="832">
        <v>1</v>
      </c>
      <c r="S813" s="837">
        <v>1</v>
      </c>
      <c r="T813" s="836">
        <v>1</v>
      </c>
      <c r="U813" s="838">
        <v>1</v>
      </c>
    </row>
    <row r="814" spans="1:21" ht="14.4" customHeight="1" x14ac:dyDescent="0.3">
      <c r="A814" s="831">
        <v>12</v>
      </c>
      <c r="B814" s="832" t="s">
        <v>1362</v>
      </c>
      <c r="C814" s="832" t="s">
        <v>1368</v>
      </c>
      <c r="D814" s="833" t="s">
        <v>2953</v>
      </c>
      <c r="E814" s="834" t="s">
        <v>1386</v>
      </c>
      <c r="F814" s="832" t="s">
        <v>1365</v>
      </c>
      <c r="G814" s="832" t="s">
        <v>1978</v>
      </c>
      <c r="H814" s="832" t="s">
        <v>578</v>
      </c>
      <c r="I814" s="832" t="s">
        <v>2339</v>
      </c>
      <c r="J814" s="832" t="s">
        <v>2340</v>
      </c>
      <c r="K814" s="832" t="s">
        <v>2341</v>
      </c>
      <c r="L814" s="835">
        <v>519.9</v>
      </c>
      <c r="M814" s="835">
        <v>519.9</v>
      </c>
      <c r="N814" s="832">
        <v>1</v>
      </c>
      <c r="O814" s="836">
        <v>1</v>
      </c>
      <c r="P814" s="835">
        <v>519.9</v>
      </c>
      <c r="Q814" s="837">
        <v>1</v>
      </c>
      <c r="R814" s="832">
        <v>1</v>
      </c>
      <c r="S814" s="837">
        <v>1</v>
      </c>
      <c r="T814" s="836">
        <v>1</v>
      </c>
      <c r="U814" s="838">
        <v>1</v>
      </c>
    </row>
    <row r="815" spans="1:21" ht="14.4" customHeight="1" x14ac:dyDescent="0.3">
      <c r="A815" s="831">
        <v>12</v>
      </c>
      <c r="B815" s="832" t="s">
        <v>1362</v>
      </c>
      <c r="C815" s="832" t="s">
        <v>1368</v>
      </c>
      <c r="D815" s="833" t="s">
        <v>2953</v>
      </c>
      <c r="E815" s="834" t="s">
        <v>1386</v>
      </c>
      <c r="F815" s="832" t="s">
        <v>1365</v>
      </c>
      <c r="G815" s="832" t="s">
        <v>1978</v>
      </c>
      <c r="H815" s="832" t="s">
        <v>578</v>
      </c>
      <c r="I815" s="832" t="s">
        <v>2198</v>
      </c>
      <c r="J815" s="832" t="s">
        <v>2199</v>
      </c>
      <c r="K815" s="832" t="s">
        <v>2200</v>
      </c>
      <c r="L815" s="835">
        <v>274.32</v>
      </c>
      <c r="M815" s="835">
        <v>548.64</v>
      </c>
      <c r="N815" s="832">
        <v>2</v>
      </c>
      <c r="O815" s="836">
        <v>1</v>
      </c>
      <c r="P815" s="835">
        <v>548.64</v>
      </c>
      <c r="Q815" s="837">
        <v>1</v>
      </c>
      <c r="R815" s="832">
        <v>2</v>
      </c>
      <c r="S815" s="837">
        <v>1</v>
      </c>
      <c r="T815" s="836">
        <v>1</v>
      </c>
      <c r="U815" s="838">
        <v>1</v>
      </c>
    </row>
    <row r="816" spans="1:21" ht="14.4" customHeight="1" x14ac:dyDescent="0.3">
      <c r="A816" s="831">
        <v>12</v>
      </c>
      <c r="B816" s="832" t="s">
        <v>1362</v>
      </c>
      <c r="C816" s="832" t="s">
        <v>1368</v>
      </c>
      <c r="D816" s="833" t="s">
        <v>2953</v>
      </c>
      <c r="E816" s="834" t="s">
        <v>1386</v>
      </c>
      <c r="F816" s="832" t="s">
        <v>1365</v>
      </c>
      <c r="G816" s="832" t="s">
        <v>1978</v>
      </c>
      <c r="H816" s="832" t="s">
        <v>578</v>
      </c>
      <c r="I816" s="832" t="s">
        <v>2443</v>
      </c>
      <c r="J816" s="832" t="s">
        <v>2444</v>
      </c>
      <c r="K816" s="832" t="s">
        <v>2445</v>
      </c>
      <c r="L816" s="835">
        <v>2879.78</v>
      </c>
      <c r="M816" s="835">
        <v>17278.68</v>
      </c>
      <c r="N816" s="832">
        <v>6</v>
      </c>
      <c r="O816" s="836">
        <v>1</v>
      </c>
      <c r="P816" s="835">
        <v>17278.68</v>
      </c>
      <c r="Q816" s="837">
        <v>1</v>
      </c>
      <c r="R816" s="832">
        <v>6</v>
      </c>
      <c r="S816" s="837">
        <v>1</v>
      </c>
      <c r="T816" s="836">
        <v>1</v>
      </c>
      <c r="U816" s="838">
        <v>1</v>
      </c>
    </row>
    <row r="817" spans="1:21" ht="14.4" customHeight="1" x14ac:dyDescent="0.3">
      <c r="A817" s="831">
        <v>12</v>
      </c>
      <c r="B817" s="832" t="s">
        <v>1362</v>
      </c>
      <c r="C817" s="832" t="s">
        <v>1368</v>
      </c>
      <c r="D817" s="833" t="s">
        <v>2953</v>
      </c>
      <c r="E817" s="834" t="s">
        <v>1386</v>
      </c>
      <c r="F817" s="832" t="s">
        <v>1365</v>
      </c>
      <c r="G817" s="832" t="s">
        <v>1525</v>
      </c>
      <c r="H817" s="832" t="s">
        <v>578</v>
      </c>
      <c r="I817" s="832" t="s">
        <v>2446</v>
      </c>
      <c r="J817" s="832" t="s">
        <v>1527</v>
      </c>
      <c r="K817" s="832" t="s">
        <v>2447</v>
      </c>
      <c r="L817" s="835">
        <v>56.25</v>
      </c>
      <c r="M817" s="835">
        <v>3375</v>
      </c>
      <c r="N817" s="832">
        <v>60</v>
      </c>
      <c r="O817" s="836">
        <v>2</v>
      </c>
      <c r="P817" s="835"/>
      <c r="Q817" s="837">
        <v>0</v>
      </c>
      <c r="R817" s="832"/>
      <c r="S817" s="837">
        <v>0</v>
      </c>
      <c r="T817" s="836"/>
      <c r="U817" s="838">
        <v>0</v>
      </c>
    </row>
    <row r="818" spans="1:21" ht="14.4" customHeight="1" x14ac:dyDescent="0.3">
      <c r="A818" s="831">
        <v>12</v>
      </c>
      <c r="B818" s="832" t="s">
        <v>1362</v>
      </c>
      <c r="C818" s="832" t="s">
        <v>1368</v>
      </c>
      <c r="D818" s="833" t="s">
        <v>2953</v>
      </c>
      <c r="E818" s="834" t="s">
        <v>1386</v>
      </c>
      <c r="F818" s="832" t="s">
        <v>1365</v>
      </c>
      <c r="G818" s="832" t="s">
        <v>1525</v>
      </c>
      <c r="H818" s="832" t="s">
        <v>578</v>
      </c>
      <c r="I818" s="832" t="s">
        <v>2226</v>
      </c>
      <c r="J818" s="832" t="s">
        <v>2227</v>
      </c>
      <c r="K818" s="832" t="s">
        <v>2228</v>
      </c>
      <c r="L818" s="835">
        <v>99</v>
      </c>
      <c r="M818" s="835">
        <v>396</v>
      </c>
      <c r="N818" s="832">
        <v>4</v>
      </c>
      <c r="O818" s="836">
        <v>1</v>
      </c>
      <c r="P818" s="835">
        <v>396</v>
      </c>
      <c r="Q818" s="837">
        <v>1</v>
      </c>
      <c r="R818" s="832">
        <v>4</v>
      </c>
      <c r="S818" s="837">
        <v>1</v>
      </c>
      <c r="T818" s="836">
        <v>1</v>
      </c>
      <c r="U818" s="838">
        <v>1</v>
      </c>
    </row>
    <row r="819" spans="1:21" ht="14.4" customHeight="1" x14ac:dyDescent="0.3">
      <c r="A819" s="831">
        <v>12</v>
      </c>
      <c r="B819" s="832" t="s">
        <v>1362</v>
      </c>
      <c r="C819" s="832" t="s">
        <v>1368</v>
      </c>
      <c r="D819" s="833" t="s">
        <v>2953</v>
      </c>
      <c r="E819" s="834" t="s">
        <v>1386</v>
      </c>
      <c r="F819" s="832" t="s">
        <v>1365</v>
      </c>
      <c r="G819" s="832" t="s">
        <v>1525</v>
      </c>
      <c r="H819" s="832" t="s">
        <v>578</v>
      </c>
      <c r="I819" s="832" t="s">
        <v>2229</v>
      </c>
      <c r="J819" s="832" t="s">
        <v>2230</v>
      </c>
      <c r="K819" s="832" t="s">
        <v>2231</v>
      </c>
      <c r="L819" s="835">
        <v>50</v>
      </c>
      <c r="M819" s="835">
        <v>100</v>
      </c>
      <c r="N819" s="832">
        <v>2</v>
      </c>
      <c r="O819" s="836">
        <v>1</v>
      </c>
      <c r="P819" s="835">
        <v>100</v>
      </c>
      <c r="Q819" s="837">
        <v>1</v>
      </c>
      <c r="R819" s="832">
        <v>2</v>
      </c>
      <c r="S819" s="837">
        <v>1</v>
      </c>
      <c r="T819" s="836">
        <v>1</v>
      </c>
      <c r="U819" s="838">
        <v>1</v>
      </c>
    </row>
    <row r="820" spans="1:21" ht="14.4" customHeight="1" x14ac:dyDescent="0.3">
      <c r="A820" s="831">
        <v>12</v>
      </c>
      <c r="B820" s="832" t="s">
        <v>1362</v>
      </c>
      <c r="C820" s="832" t="s">
        <v>1368</v>
      </c>
      <c r="D820" s="833" t="s">
        <v>2953</v>
      </c>
      <c r="E820" s="834" t="s">
        <v>1386</v>
      </c>
      <c r="F820" s="832" t="s">
        <v>1365</v>
      </c>
      <c r="G820" s="832" t="s">
        <v>1416</v>
      </c>
      <c r="H820" s="832" t="s">
        <v>578</v>
      </c>
      <c r="I820" s="832" t="s">
        <v>2232</v>
      </c>
      <c r="J820" s="832" t="s">
        <v>2233</v>
      </c>
      <c r="K820" s="832" t="s">
        <v>2234</v>
      </c>
      <c r="L820" s="835">
        <v>420</v>
      </c>
      <c r="M820" s="835">
        <v>840</v>
      </c>
      <c r="N820" s="832">
        <v>2</v>
      </c>
      <c r="O820" s="836">
        <v>1</v>
      </c>
      <c r="P820" s="835">
        <v>840</v>
      </c>
      <c r="Q820" s="837">
        <v>1</v>
      </c>
      <c r="R820" s="832">
        <v>2</v>
      </c>
      <c r="S820" s="837">
        <v>1</v>
      </c>
      <c r="T820" s="836">
        <v>1</v>
      </c>
      <c r="U820" s="838">
        <v>1</v>
      </c>
    </row>
    <row r="821" spans="1:21" ht="14.4" customHeight="1" x14ac:dyDescent="0.3">
      <c r="A821" s="831">
        <v>12</v>
      </c>
      <c r="B821" s="832" t="s">
        <v>1362</v>
      </c>
      <c r="C821" s="832" t="s">
        <v>1368</v>
      </c>
      <c r="D821" s="833" t="s">
        <v>2953</v>
      </c>
      <c r="E821" s="834" t="s">
        <v>1386</v>
      </c>
      <c r="F821" s="832" t="s">
        <v>1365</v>
      </c>
      <c r="G821" s="832" t="s">
        <v>1416</v>
      </c>
      <c r="H821" s="832" t="s">
        <v>578</v>
      </c>
      <c r="I821" s="832" t="s">
        <v>1714</v>
      </c>
      <c r="J821" s="832" t="s">
        <v>1715</v>
      </c>
      <c r="K821" s="832" t="s">
        <v>1716</v>
      </c>
      <c r="L821" s="835">
        <v>87</v>
      </c>
      <c r="M821" s="835">
        <v>87</v>
      </c>
      <c r="N821" s="832">
        <v>1</v>
      </c>
      <c r="O821" s="836">
        <v>1</v>
      </c>
      <c r="P821" s="835"/>
      <c r="Q821" s="837">
        <v>0</v>
      </c>
      <c r="R821" s="832"/>
      <c r="S821" s="837">
        <v>0</v>
      </c>
      <c r="T821" s="836"/>
      <c r="U821" s="838">
        <v>0</v>
      </c>
    </row>
    <row r="822" spans="1:21" ht="14.4" customHeight="1" x14ac:dyDescent="0.3">
      <c r="A822" s="831">
        <v>12</v>
      </c>
      <c r="B822" s="832" t="s">
        <v>1362</v>
      </c>
      <c r="C822" s="832" t="s">
        <v>1368</v>
      </c>
      <c r="D822" s="833" t="s">
        <v>2953</v>
      </c>
      <c r="E822" s="834" t="s">
        <v>1386</v>
      </c>
      <c r="F822" s="832" t="s">
        <v>1365</v>
      </c>
      <c r="G822" s="832" t="s">
        <v>1416</v>
      </c>
      <c r="H822" s="832" t="s">
        <v>578</v>
      </c>
      <c r="I822" s="832" t="s">
        <v>1426</v>
      </c>
      <c r="J822" s="832" t="s">
        <v>1427</v>
      </c>
      <c r="K822" s="832" t="s">
        <v>1428</v>
      </c>
      <c r="L822" s="835">
        <v>190</v>
      </c>
      <c r="M822" s="835">
        <v>380</v>
      </c>
      <c r="N822" s="832">
        <v>2</v>
      </c>
      <c r="O822" s="836">
        <v>1</v>
      </c>
      <c r="P822" s="835">
        <v>380</v>
      </c>
      <c r="Q822" s="837">
        <v>1</v>
      </c>
      <c r="R822" s="832">
        <v>2</v>
      </c>
      <c r="S822" s="837">
        <v>1</v>
      </c>
      <c r="T822" s="836">
        <v>1</v>
      </c>
      <c r="U822" s="838">
        <v>1</v>
      </c>
    </row>
    <row r="823" spans="1:21" ht="14.4" customHeight="1" x14ac:dyDescent="0.3">
      <c r="A823" s="831">
        <v>12</v>
      </c>
      <c r="B823" s="832" t="s">
        <v>1362</v>
      </c>
      <c r="C823" s="832" t="s">
        <v>1368</v>
      </c>
      <c r="D823" s="833" t="s">
        <v>2953</v>
      </c>
      <c r="E823" s="834" t="s">
        <v>1386</v>
      </c>
      <c r="F823" s="832" t="s">
        <v>1365</v>
      </c>
      <c r="G823" s="832" t="s">
        <v>1416</v>
      </c>
      <c r="H823" s="832" t="s">
        <v>578</v>
      </c>
      <c r="I823" s="832" t="s">
        <v>2448</v>
      </c>
      <c r="J823" s="832" t="s">
        <v>2449</v>
      </c>
      <c r="K823" s="832" t="s">
        <v>2450</v>
      </c>
      <c r="L823" s="835">
        <v>87.5</v>
      </c>
      <c r="M823" s="835">
        <v>1312.5</v>
      </c>
      <c r="N823" s="832">
        <v>15</v>
      </c>
      <c r="O823" s="836">
        <v>1</v>
      </c>
      <c r="P823" s="835"/>
      <c r="Q823" s="837">
        <v>0</v>
      </c>
      <c r="R823" s="832"/>
      <c r="S823" s="837">
        <v>0</v>
      </c>
      <c r="T823" s="836"/>
      <c r="U823" s="838">
        <v>0</v>
      </c>
    </row>
    <row r="824" spans="1:21" ht="14.4" customHeight="1" x14ac:dyDescent="0.3">
      <c r="A824" s="831">
        <v>12</v>
      </c>
      <c r="B824" s="832" t="s">
        <v>1362</v>
      </c>
      <c r="C824" s="832" t="s">
        <v>1368</v>
      </c>
      <c r="D824" s="833" t="s">
        <v>2953</v>
      </c>
      <c r="E824" s="834" t="s">
        <v>1388</v>
      </c>
      <c r="F824" s="832" t="s">
        <v>1363</v>
      </c>
      <c r="G824" s="832" t="s">
        <v>2238</v>
      </c>
      <c r="H824" s="832" t="s">
        <v>622</v>
      </c>
      <c r="I824" s="832" t="s">
        <v>2451</v>
      </c>
      <c r="J824" s="832" t="s">
        <v>623</v>
      </c>
      <c r="K824" s="832" t="s">
        <v>2452</v>
      </c>
      <c r="L824" s="835">
        <v>72.55</v>
      </c>
      <c r="M824" s="835">
        <v>72.55</v>
      </c>
      <c r="N824" s="832">
        <v>1</v>
      </c>
      <c r="O824" s="836">
        <v>0.5</v>
      </c>
      <c r="P824" s="835">
        <v>72.55</v>
      </c>
      <c r="Q824" s="837">
        <v>1</v>
      </c>
      <c r="R824" s="832">
        <v>1</v>
      </c>
      <c r="S824" s="837">
        <v>1</v>
      </c>
      <c r="T824" s="836">
        <v>0.5</v>
      </c>
      <c r="U824" s="838">
        <v>1</v>
      </c>
    </row>
    <row r="825" spans="1:21" ht="14.4" customHeight="1" x14ac:dyDescent="0.3">
      <c r="A825" s="831">
        <v>12</v>
      </c>
      <c r="B825" s="832" t="s">
        <v>1362</v>
      </c>
      <c r="C825" s="832" t="s">
        <v>1368</v>
      </c>
      <c r="D825" s="833" t="s">
        <v>2953</v>
      </c>
      <c r="E825" s="834" t="s">
        <v>1388</v>
      </c>
      <c r="F825" s="832" t="s">
        <v>1363</v>
      </c>
      <c r="G825" s="832" t="s">
        <v>1581</v>
      </c>
      <c r="H825" s="832" t="s">
        <v>578</v>
      </c>
      <c r="I825" s="832" t="s">
        <v>1582</v>
      </c>
      <c r="J825" s="832" t="s">
        <v>1583</v>
      </c>
      <c r="K825" s="832" t="s">
        <v>1584</v>
      </c>
      <c r="L825" s="835">
        <v>0</v>
      </c>
      <c r="M825" s="835">
        <v>0</v>
      </c>
      <c r="N825" s="832">
        <v>1</v>
      </c>
      <c r="O825" s="836">
        <v>1</v>
      </c>
      <c r="P825" s="835">
        <v>0</v>
      </c>
      <c r="Q825" s="837"/>
      <c r="R825" s="832">
        <v>1</v>
      </c>
      <c r="S825" s="837">
        <v>1</v>
      </c>
      <c r="T825" s="836">
        <v>1</v>
      </c>
      <c r="U825" s="838">
        <v>1</v>
      </c>
    </row>
    <row r="826" spans="1:21" ht="14.4" customHeight="1" x14ac:dyDescent="0.3">
      <c r="A826" s="831">
        <v>12</v>
      </c>
      <c r="B826" s="832" t="s">
        <v>1362</v>
      </c>
      <c r="C826" s="832" t="s">
        <v>1368</v>
      </c>
      <c r="D826" s="833" t="s">
        <v>2953</v>
      </c>
      <c r="E826" s="834" t="s">
        <v>1388</v>
      </c>
      <c r="F826" s="832" t="s">
        <v>1363</v>
      </c>
      <c r="G826" s="832" t="s">
        <v>1581</v>
      </c>
      <c r="H826" s="832" t="s">
        <v>578</v>
      </c>
      <c r="I826" s="832" t="s">
        <v>1585</v>
      </c>
      <c r="J826" s="832" t="s">
        <v>1586</v>
      </c>
      <c r="K826" s="832" t="s">
        <v>1587</v>
      </c>
      <c r="L826" s="835">
        <v>0</v>
      </c>
      <c r="M826" s="835">
        <v>0</v>
      </c>
      <c r="N826" s="832">
        <v>1</v>
      </c>
      <c r="O826" s="836">
        <v>1</v>
      </c>
      <c r="P826" s="835"/>
      <c r="Q826" s="837"/>
      <c r="R826" s="832"/>
      <c r="S826" s="837">
        <v>0</v>
      </c>
      <c r="T826" s="836"/>
      <c r="U826" s="838">
        <v>0</v>
      </c>
    </row>
    <row r="827" spans="1:21" ht="14.4" customHeight="1" x14ac:dyDescent="0.3">
      <c r="A827" s="831">
        <v>12</v>
      </c>
      <c r="B827" s="832" t="s">
        <v>1362</v>
      </c>
      <c r="C827" s="832" t="s">
        <v>1368</v>
      </c>
      <c r="D827" s="833" t="s">
        <v>2953</v>
      </c>
      <c r="E827" s="834" t="s">
        <v>1388</v>
      </c>
      <c r="F827" s="832" t="s">
        <v>1363</v>
      </c>
      <c r="G827" s="832" t="s">
        <v>2453</v>
      </c>
      <c r="H827" s="832" t="s">
        <v>578</v>
      </c>
      <c r="I827" s="832" t="s">
        <v>2454</v>
      </c>
      <c r="J827" s="832" t="s">
        <v>802</v>
      </c>
      <c r="K827" s="832" t="s">
        <v>2455</v>
      </c>
      <c r="L827" s="835">
        <v>0</v>
      </c>
      <c r="M827" s="835">
        <v>0</v>
      </c>
      <c r="N827" s="832">
        <v>11</v>
      </c>
      <c r="O827" s="836">
        <v>2</v>
      </c>
      <c r="P827" s="835">
        <v>0</v>
      </c>
      <c r="Q827" s="837"/>
      <c r="R827" s="832">
        <v>11</v>
      </c>
      <c r="S827" s="837">
        <v>1</v>
      </c>
      <c r="T827" s="836">
        <v>2</v>
      </c>
      <c r="U827" s="838">
        <v>1</v>
      </c>
    </row>
    <row r="828" spans="1:21" ht="14.4" customHeight="1" x14ac:dyDescent="0.3">
      <c r="A828" s="831">
        <v>12</v>
      </c>
      <c r="B828" s="832" t="s">
        <v>1362</v>
      </c>
      <c r="C828" s="832" t="s">
        <v>1368</v>
      </c>
      <c r="D828" s="833" t="s">
        <v>2953</v>
      </c>
      <c r="E828" s="834" t="s">
        <v>1388</v>
      </c>
      <c r="F828" s="832" t="s">
        <v>1363</v>
      </c>
      <c r="G828" s="832" t="s">
        <v>1878</v>
      </c>
      <c r="H828" s="832" t="s">
        <v>578</v>
      </c>
      <c r="I828" s="832" t="s">
        <v>1879</v>
      </c>
      <c r="J828" s="832" t="s">
        <v>1344</v>
      </c>
      <c r="K828" s="832" t="s">
        <v>1880</v>
      </c>
      <c r="L828" s="835">
        <v>392.41</v>
      </c>
      <c r="M828" s="835">
        <v>392.41</v>
      </c>
      <c r="N828" s="832">
        <v>1</v>
      </c>
      <c r="O828" s="836">
        <v>0.5</v>
      </c>
      <c r="P828" s="835">
        <v>392.41</v>
      </c>
      <c r="Q828" s="837">
        <v>1</v>
      </c>
      <c r="R828" s="832">
        <v>1</v>
      </c>
      <c r="S828" s="837">
        <v>1</v>
      </c>
      <c r="T828" s="836">
        <v>0.5</v>
      </c>
      <c r="U828" s="838">
        <v>1</v>
      </c>
    </row>
    <row r="829" spans="1:21" ht="14.4" customHeight="1" x14ac:dyDescent="0.3">
      <c r="A829" s="831">
        <v>12</v>
      </c>
      <c r="B829" s="832" t="s">
        <v>1362</v>
      </c>
      <c r="C829" s="832" t="s">
        <v>1368</v>
      </c>
      <c r="D829" s="833" t="s">
        <v>2953</v>
      </c>
      <c r="E829" s="834" t="s">
        <v>1388</v>
      </c>
      <c r="F829" s="832" t="s">
        <v>1363</v>
      </c>
      <c r="G829" s="832" t="s">
        <v>1588</v>
      </c>
      <c r="H829" s="832" t="s">
        <v>578</v>
      </c>
      <c r="I829" s="832" t="s">
        <v>1589</v>
      </c>
      <c r="J829" s="832" t="s">
        <v>1590</v>
      </c>
      <c r="K829" s="832" t="s">
        <v>1591</v>
      </c>
      <c r="L829" s="835">
        <v>55.95</v>
      </c>
      <c r="M829" s="835">
        <v>335.70000000000005</v>
      </c>
      <c r="N829" s="832">
        <v>6</v>
      </c>
      <c r="O829" s="836">
        <v>1</v>
      </c>
      <c r="P829" s="835">
        <v>335.70000000000005</v>
      </c>
      <c r="Q829" s="837">
        <v>1</v>
      </c>
      <c r="R829" s="832">
        <v>6</v>
      </c>
      <c r="S829" s="837">
        <v>1</v>
      </c>
      <c r="T829" s="836">
        <v>1</v>
      </c>
      <c r="U829" s="838">
        <v>1</v>
      </c>
    </row>
    <row r="830" spans="1:21" ht="14.4" customHeight="1" x14ac:dyDescent="0.3">
      <c r="A830" s="831">
        <v>12</v>
      </c>
      <c r="B830" s="832" t="s">
        <v>1362</v>
      </c>
      <c r="C830" s="832" t="s">
        <v>1368</v>
      </c>
      <c r="D830" s="833" t="s">
        <v>2953</v>
      </c>
      <c r="E830" s="834" t="s">
        <v>1388</v>
      </c>
      <c r="F830" s="832" t="s">
        <v>1363</v>
      </c>
      <c r="G830" s="832" t="s">
        <v>2456</v>
      </c>
      <c r="H830" s="832" t="s">
        <v>622</v>
      </c>
      <c r="I830" s="832" t="s">
        <v>2457</v>
      </c>
      <c r="J830" s="832" t="s">
        <v>2458</v>
      </c>
      <c r="K830" s="832" t="s">
        <v>2459</v>
      </c>
      <c r="L830" s="835">
        <v>229.38</v>
      </c>
      <c r="M830" s="835">
        <v>229.38</v>
      </c>
      <c r="N830" s="832">
        <v>1</v>
      </c>
      <c r="O830" s="836">
        <v>0.5</v>
      </c>
      <c r="P830" s="835">
        <v>229.38</v>
      </c>
      <c r="Q830" s="837">
        <v>1</v>
      </c>
      <c r="R830" s="832">
        <v>1</v>
      </c>
      <c r="S830" s="837">
        <v>1</v>
      </c>
      <c r="T830" s="836">
        <v>0.5</v>
      </c>
      <c r="U830" s="838">
        <v>1</v>
      </c>
    </row>
    <row r="831" spans="1:21" ht="14.4" customHeight="1" x14ac:dyDescent="0.3">
      <c r="A831" s="831">
        <v>12</v>
      </c>
      <c r="B831" s="832" t="s">
        <v>1362</v>
      </c>
      <c r="C831" s="832" t="s">
        <v>1368</v>
      </c>
      <c r="D831" s="833" t="s">
        <v>2953</v>
      </c>
      <c r="E831" s="834" t="s">
        <v>1388</v>
      </c>
      <c r="F831" s="832" t="s">
        <v>1363</v>
      </c>
      <c r="G831" s="832" t="s">
        <v>1401</v>
      </c>
      <c r="H831" s="832" t="s">
        <v>622</v>
      </c>
      <c r="I831" s="832" t="s">
        <v>1402</v>
      </c>
      <c r="J831" s="832" t="s">
        <v>1403</v>
      </c>
      <c r="K831" s="832" t="s">
        <v>1404</v>
      </c>
      <c r="L831" s="835">
        <v>1091.0899999999999</v>
      </c>
      <c r="M831" s="835">
        <v>6546.5399999999991</v>
      </c>
      <c r="N831" s="832">
        <v>6</v>
      </c>
      <c r="O831" s="836">
        <v>1.5</v>
      </c>
      <c r="P831" s="835">
        <v>6546.5399999999991</v>
      </c>
      <c r="Q831" s="837">
        <v>1</v>
      </c>
      <c r="R831" s="832">
        <v>6</v>
      </c>
      <c r="S831" s="837">
        <v>1</v>
      </c>
      <c r="T831" s="836">
        <v>1.5</v>
      </c>
      <c r="U831" s="838">
        <v>1</v>
      </c>
    </row>
    <row r="832" spans="1:21" ht="14.4" customHeight="1" x14ac:dyDescent="0.3">
      <c r="A832" s="831">
        <v>12</v>
      </c>
      <c r="B832" s="832" t="s">
        <v>1362</v>
      </c>
      <c r="C832" s="832" t="s">
        <v>1368</v>
      </c>
      <c r="D832" s="833" t="s">
        <v>2953</v>
      </c>
      <c r="E832" s="834" t="s">
        <v>1388</v>
      </c>
      <c r="F832" s="832" t="s">
        <v>1363</v>
      </c>
      <c r="G832" s="832" t="s">
        <v>1401</v>
      </c>
      <c r="H832" s="832" t="s">
        <v>622</v>
      </c>
      <c r="I832" s="832" t="s">
        <v>1808</v>
      </c>
      <c r="J832" s="832" t="s">
        <v>1403</v>
      </c>
      <c r="K832" s="832" t="s">
        <v>1809</v>
      </c>
      <c r="L832" s="835">
        <v>3818.86</v>
      </c>
      <c r="M832" s="835">
        <v>3818.86</v>
      </c>
      <c r="N832" s="832">
        <v>1</v>
      </c>
      <c r="O832" s="836">
        <v>0.5</v>
      </c>
      <c r="P832" s="835">
        <v>3818.86</v>
      </c>
      <c r="Q832" s="837">
        <v>1</v>
      </c>
      <c r="R832" s="832">
        <v>1</v>
      </c>
      <c r="S832" s="837">
        <v>1</v>
      </c>
      <c r="T832" s="836">
        <v>0.5</v>
      </c>
      <c r="U832" s="838">
        <v>1</v>
      </c>
    </row>
    <row r="833" spans="1:21" ht="14.4" customHeight="1" x14ac:dyDescent="0.3">
      <c r="A833" s="831">
        <v>12</v>
      </c>
      <c r="B833" s="832" t="s">
        <v>1362</v>
      </c>
      <c r="C833" s="832" t="s">
        <v>1368</v>
      </c>
      <c r="D833" s="833" t="s">
        <v>2953</v>
      </c>
      <c r="E833" s="834" t="s">
        <v>1388</v>
      </c>
      <c r="F833" s="832" t="s">
        <v>1363</v>
      </c>
      <c r="G833" s="832" t="s">
        <v>2298</v>
      </c>
      <c r="H833" s="832" t="s">
        <v>622</v>
      </c>
      <c r="I833" s="832" t="s">
        <v>2460</v>
      </c>
      <c r="J833" s="832" t="s">
        <v>1172</v>
      </c>
      <c r="K833" s="832" t="s">
        <v>1662</v>
      </c>
      <c r="L833" s="835">
        <v>117.03</v>
      </c>
      <c r="M833" s="835">
        <v>117.03</v>
      </c>
      <c r="N833" s="832">
        <v>1</v>
      </c>
      <c r="O833" s="836">
        <v>0.5</v>
      </c>
      <c r="P833" s="835">
        <v>117.03</v>
      </c>
      <c r="Q833" s="837">
        <v>1</v>
      </c>
      <c r="R833" s="832">
        <v>1</v>
      </c>
      <c r="S833" s="837">
        <v>1</v>
      </c>
      <c r="T833" s="836">
        <v>0.5</v>
      </c>
      <c r="U833" s="838">
        <v>1</v>
      </c>
    </row>
    <row r="834" spans="1:21" ht="14.4" customHeight="1" x14ac:dyDescent="0.3">
      <c r="A834" s="831">
        <v>12</v>
      </c>
      <c r="B834" s="832" t="s">
        <v>1362</v>
      </c>
      <c r="C834" s="832" t="s">
        <v>1368</v>
      </c>
      <c r="D834" s="833" t="s">
        <v>2953</v>
      </c>
      <c r="E834" s="834" t="s">
        <v>1388</v>
      </c>
      <c r="F834" s="832" t="s">
        <v>1363</v>
      </c>
      <c r="G834" s="832" t="s">
        <v>2298</v>
      </c>
      <c r="H834" s="832" t="s">
        <v>578</v>
      </c>
      <c r="I834" s="832" t="s">
        <v>2461</v>
      </c>
      <c r="J834" s="832" t="s">
        <v>2462</v>
      </c>
      <c r="K834" s="832" t="s">
        <v>1662</v>
      </c>
      <c r="L834" s="835">
        <v>117.03</v>
      </c>
      <c r="M834" s="835">
        <v>234.06</v>
      </c>
      <c r="N834" s="832">
        <v>2</v>
      </c>
      <c r="O834" s="836">
        <v>1</v>
      </c>
      <c r="P834" s="835">
        <v>234.06</v>
      </c>
      <c r="Q834" s="837">
        <v>1</v>
      </c>
      <c r="R834" s="832">
        <v>2</v>
      </c>
      <c r="S834" s="837">
        <v>1</v>
      </c>
      <c r="T834" s="836">
        <v>1</v>
      </c>
      <c r="U834" s="838">
        <v>1</v>
      </c>
    </row>
    <row r="835" spans="1:21" ht="14.4" customHeight="1" x14ac:dyDescent="0.3">
      <c r="A835" s="831">
        <v>12</v>
      </c>
      <c r="B835" s="832" t="s">
        <v>1362</v>
      </c>
      <c r="C835" s="832" t="s">
        <v>1368</v>
      </c>
      <c r="D835" s="833" t="s">
        <v>2953</v>
      </c>
      <c r="E835" s="834" t="s">
        <v>1388</v>
      </c>
      <c r="F835" s="832" t="s">
        <v>1363</v>
      </c>
      <c r="G835" s="832" t="s">
        <v>1885</v>
      </c>
      <c r="H835" s="832" t="s">
        <v>578</v>
      </c>
      <c r="I835" s="832" t="s">
        <v>2463</v>
      </c>
      <c r="J835" s="832" t="s">
        <v>2464</v>
      </c>
      <c r="K835" s="832" t="s">
        <v>2465</v>
      </c>
      <c r="L835" s="835">
        <v>0</v>
      </c>
      <c r="M835" s="835">
        <v>0</v>
      </c>
      <c r="N835" s="832">
        <v>2</v>
      </c>
      <c r="O835" s="836">
        <v>1</v>
      </c>
      <c r="P835" s="835">
        <v>0</v>
      </c>
      <c r="Q835" s="837"/>
      <c r="R835" s="832">
        <v>2</v>
      </c>
      <c r="S835" s="837">
        <v>1</v>
      </c>
      <c r="T835" s="836">
        <v>1</v>
      </c>
      <c r="U835" s="838">
        <v>1</v>
      </c>
    </row>
    <row r="836" spans="1:21" ht="14.4" customHeight="1" x14ac:dyDescent="0.3">
      <c r="A836" s="831">
        <v>12</v>
      </c>
      <c r="B836" s="832" t="s">
        <v>1362</v>
      </c>
      <c r="C836" s="832" t="s">
        <v>1368</v>
      </c>
      <c r="D836" s="833" t="s">
        <v>2953</v>
      </c>
      <c r="E836" s="834" t="s">
        <v>1388</v>
      </c>
      <c r="F836" s="832" t="s">
        <v>1363</v>
      </c>
      <c r="G836" s="832" t="s">
        <v>1437</v>
      </c>
      <c r="H836" s="832" t="s">
        <v>622</v>
      </c>
      <c r="I836" s="832" t="s">
        <v>1231</v>
      </c>
      <c r="J836" s="832" t="s">
        <v>1229</v>
      </c>
      <c r="K836" s="832" t="s">
        <v>1232</v>
      </c>
      <c r="L836" s="835">
        <v>170.52</v>
      </c>
      <c r="M836" s="835">
        <v>2046.2400000000002</v>
      </c>
      <c r="N836" s="832">
        <v>12</v>
      </c>
      <c r="O836" s="836">
        <v>6</v>
      </c>
      <c r="P836" s="835">
        <v>1023.1200000000001</v>
      </c>
      <c r="Q836" s="837">
        <v>0.5</v>
      </c>
      <c r="R836" s="832">
        <v>6</v>
      </c>
      <c r="S836" s="837">
        <v>0.5</v>
      </c>
      <c r="T836" s="836">
        <v>3</v>
      </c>
      <c r="U836" s="838">
        <v>0.5</v>
      </c>
    </row>
    <row r="837" spans="1:21" ht="14.4" customHeight="1" x14ac:dyDescent="0.3">
      <c r="A837" s="831">
        <v>12</v>
      </c>
      <c r="B837" s="832" t="s">
        <v>1362</v>
      </c>
      <c r="C837" s="832" t="s">
        <v>1368</v>
      </c>
      <c r="D837" s="833" t="s">
        <v>2953</v>
      </c>
      <c r="E837" s="834" t="s">
        <v>1388</v>
      </c>
      <c r="F837" s="832" t="s">
        <v>1363</v>
      </c>
      <c r="G837" s="832" t="s">
        <v>1529</v>
      </c>
      <c r="H837" s="832" t="s">
        <v>578</v>
      </c>
      <c r="I837" s="832" t="s">
        <v>1530</v>
      </c>
      <c r="J837" s="832" t="s">
        <v>1531</v>
      </c>
      <c r="K837" s="832" t="s">
        <v>1232</v>
      </c>
      <c r="L837" s="835">
        <v>78.33</v>
      </c>
      <c r="M837" s="835">
        <v>861.62999999999988</v>
      </c>
      <c r="N837" s="832">
        <v>11</v>
      </c>
      <c r="O837" s="836">
        <v>8</v>
      </c>
      <c r="P837" s="835">
        <v>469.97999999999996</v>
      </c>
      <c r="Q837" s="837">
        <v>0.54545454545454553</v>
      </c>
      <c r="R837" s="832">
        <v>6</v>
      </c>
      <c r="S837" s="837">
        <v>0.54545454545454541</v>
      </c>
      <c r="T837" s="836">
        <v>5</v>
      </c>
      <c r="U837" s="838">
        <v>0.625</v>
      </c>
    </row>
    <row r="838" spans="1:21" ht="14.4" customHeight="1" x14ac:dyDescent="0.3">
      <c r="A838" s="831">
        <v>12</v>
      </c>
      <c r="B838" s="832" t="s">
        <v>1362</v>
      </c>
      <c r="C838" s="832" t="s">
        <v>1368</v>
      </c>
      <c r="D838" s="833" t="s">
        <v>2953</v>
      </c>
      <c r="E838" s="834" t="s">
        <v>1388</v>
      </c>
      <c r="F838" s="832" t="s">
        <v>1363</v>
      </c>
      <c r="G838" s="832" t="s">
        <v>1595</v>
      </c>
      <c r="H838" s="832" t="s">
        <v>578</v>
      </c>
      <c r="I838" s="832" t="s">
        <v>1596</v>
      </c>
      <c r="J838" s="832" t="s">
        <v>1597</v>
      </c>
      <c r="K838" s="832" t="s">
        <v>1598</v>
      </c>
      <c r="L838" s="835">
        <v>741.88</v>
      </c>
      <c r="M838" s="835">
        <v>2225.64</v>
      </c>
      <c r="N838" s="832">
        <v>3</v>
      </c>
      <c r="O838" s="836">
        <v>0.5</v>
      </c>
      <c r="P838" s="835">
        <v>2225.64</v>
      </c>
      <c r="Q838" s="837">
        <v>1</v>
      </c>
      <c r="R838" s="832">
        <v>3</v>
      </c>
      <c r="S838" s="837">
        <v>1</v>
      </c>
      <c r="T838" s="836">
        <v>0.5</v>
      </c>
      <c r="U838" s="838">
        <v>1</v>
      </c>
    </row>
    <row r="839" spans="1:21" ht="14.4" customHeight="1" x14ac:dyDescent="0.3">
      <c r="A839" s="831">
        <v>12</v>
      </c>
      <c r="B839" s="832" t="s">
        <v>1362</v>
      </c>
      <c r="C839" s="832" t="s">
        <v>1368</v>
      </c>
      <c r="D839" s="833" t="s">
        <v>2953</v>
      </c>
      <c r="E839" s="834" t="s">
        <v>1388</v>
      </c>
      <c r="F839" s="832" t="s">
        <v>1363</v>
      </c>
      <c r="G839" s="832" t="s">
        <v>1595</v>
      </c>
      <c r="H839" s="832" t="s">
        <v>578</v>
      </c>
      <c r="I839" s="832" t="s">
        <v>1599</v>
      </c>
      <c r="J839" s="832" t="s">
        <v>1597</v>
      </c>
      <c r="K839" s="832" t="s">
        <v>1600</v>
      </c>
      <c r="L839" s="835">
        <v>1154.81</v>
      </c>
      <c r="M839" s="835">
        <v>4619.24</v>
      </c>
      <c r="N839" s="832">
        <v>4</v>
      </c>
      <c r="O839" s="836">
        <v>0.5</v>
      </c>
      <c r="P839" s="835">
        <v>4619.24</v>
      </c>
      <c r="Q839" s="837">
        <v>1</v>
      </c>
      <c r="R839" s="832">
        <v>4</v>
      </c>
      <c r="S839" s="837">
        <v>1</v>
      </c>
      <c r="T839" s="836">
        <v>0.5</v>
      </c>
      <c r="U839" s="838">
        <v>1</v>
      </c>
    </row>
    <row r="840" spans="1:21" ht="14.4" customHeight="1" x14ac:dyDescent="0.3">
      <c r="A840" s="831">
        <v>12</v>
      </c>
      <c r="B840" s="832" t="s">
        <v>1362</v>
      </c>
      <c r="C840" s="832" t="s">
        <v>1368</v>
      </c>
      <c r="D840" s="833" t="s">
        <v>2953</v>
      </c>
      <c r="E840" s="834" t="s">
        <v>1388</v>
      </c>
      <c r="F840" s="832" t="s">
        <v>1363</v>
      </c>
      <c r="G840" s="832" t="s">
        <v>2242</v>
      </c>
      <c r="H840" s="832" t="s">
        <v>578</v>
      </c>
      <c r="I840" s="832" t="s">
        <v>2466</v>
      </c>
      <c r="J840" s="832" t="s">
        <v>676</v>
      </c>
      <c r="K840" s="832" t="s">
        <v>2467</v>
      </c>
      <c r="L840" s="835">
        <v>37.61</v>
      </c>
      <c r="M840" s="835">
        <v>75.22</v>
      </c>
      <c r="N840" s="832">
        <v>2</v>
      </c>
      <c r="O840" s="836">
        <v>1</v>
      </c>
      <c r="P840" s="835">
        <v>75.22</v>
      </c>
      <c r="Q840" s="837">
        <v>1</v>
      </c>
      <c r="R840" s="832">
        <v>2</v>
      </c>
      <c r="S840" s="837">
        <v>1</v>
      </c>
      <c r="T840" s="836">
        <v>1</v>
      </c>
      <c r="U840" s="838">
        <v>1</v>
      </c>
    </row>
    <row r="841" spans="1:21" ht="14.4" customHeight="1" x14ac:dyDescent="0.3">
      <c r="A841" s="831">
        <v>12</v>
      </c>
      <c r="B841" s="832" t="s">
        <v>1362</v>
      </c>
      <c r="C841" s="832" t="s">
        <v>1368</v>
      </c>
      <c r="D841" s="833" t="s">
        <v>2953</v>
      </c>
      <c r="E841" s="834" t="s">
        <v>1388</v>
      </c>
      <c r="F841" s="832" t="s">
        <v>1363</v>
      </c>
      <c r="G841" s="832" t="s">
        <v>1532</v>
      </c>
      <c r="H841" s="832" t="s">
        <v>578</v>
      </c>
      <c r="I841" s="832" t="s">
        <v>2468</v>
      </c>
      <c r="J841" s="832" t="s">
        <v>620</v>
      </c>
      <c r="K841" s="832" t="s">
        <v>2469</v>
      </c>
      <c r="L841" s="835">
        <v>78.03</v>
      </c>
      <c r="M841" s="835">
        <v>234.09</v>
      </c>
      <c r="N841" s="832">
        <v>3</v>
      </c>
      <c r="O841" s="836">
        <v>1</v>
      </c>
      <c r="P841" s="835"/>
      <c r="Q841" s="837">
        <v>0</v>
      </c>
      <c r="R841" s="832"/>
      <c r="S841" s="837">
        <v>0</v>
      </c>
      <c r="T841" s="836"/>
      <c r="U841" s="838">
        <v>0</v>
      </c>
    </row>
    <row r="842" spans="1:21" ht="14.4" customHeight="1" x14ac:dyDescent="0.3">
      <c r="A842" s="831">
        <v>12</v>
      </c>
      <c r="B842" s="832" t="s">
        <v>1362</v>
      </c>
      <c r="C842" s="832" t="s">
        <v>1368</v>
      </c>
      <c r="D842" s="833" t="s">
        <v>2953</v>
      </c>
      <c r="E842" s="834" t="s">
        <v>1388</v>
      </c>
      <c r="F842" s="832" t="s">
        <v>1363</v>
      </c>
      <c r="G842" s="832" t="s">
        <v>2470</v>
      </c>
      <c r="H842" s="832" t="s">
        <v>578</v>
      </c>
      <c r="I842" s="832" t="s">
        <v>2471</v>
      </c>
      <c r="J842" s="832" t="s">
        <v>2472</v>
      </c>
      <c r="K842" s="832" t="s">
        <v>2473</v>
      </c>
      <c r="L842" s="835">
        <v>208.39</v>
      </c>
      <c r="M842" s="835">
        <v>625.16999999999996</v>
      </c>
      <c r="N842" s="832">
        <v>3</v>
      </c>
      <c r="O842" s="836">
        <v>2</v>
      </c>
      <c r="P842" s="835">
        <v>625.16999999999996</v>
      </c>
      <c r="Q842" s="837">
        <v>1</v>
      </c>
      <c r="R842" s="832">
        <v>3</v>
      </c>
      <c r="S842" s="837">
        <v>1</v>
      </c>
      <c r="T842" s="836">
        <v>2</v>
      </c>
      <c r="U842" s="838">
        <v>1</v>
      </c>
    </row>
    <row r="843" spans="1:21" ht="14.4" customHeight="1" x14ac:dyDescent="0.3">
      <c r="A843" s="831">
        <v>12</v>
      </c>
      <c r="B843" s="832" t="s">
        <v>1362</v>
      </c>
      <c r="C843" s="832" t="s">
        <v>1368</v>
      </c>
      <c r="D843" s="833" t="s">
        <v>2953</v>
      </c>
      <c r="E843" s="834" t="s">
        <v>1388</v>
      </c>
      <c r="F843" s="832" t="s">
        <v>1363</v>
      </c>
      <c r="G843" s="832" t="s">
        <v>2470</v>
      </c>
      <c r="H843" s="832" t="s">
        <v>578</v>
      </c>
      <c r="I843" s="832" t="s">
        <v>2474</v>
      </c>
      <c r="J843" s="832" t="s">
        <v>2472</v>
      </c>
      <c r="K843" s="832" t="s">
        <v>2475</v>
      </c>
      <c r="L843" s="835">
        <v>83.35</v>
      </c>
      <c r="M843" s="835">
        <v>83.35</v>
      </c>
      <c r="N843" s="832">
        <v>1</v>
      </c>
      <c r="O843" s="836">
        <v>1</v>
      </c>
      <c r="P843" s="835">
        <v>83.35</v>
      </c>
      <c r="Q843" s="837">
        <v>1</v>
      </c>
      <c r="R843" s="832">
        <v>1</v>
      </c>
      <c r="S843" s="837">
        <v>1</v>
      </c>
      <c r="T843" s="836">
        <v>1</v>
      </c>
      <c r="U843" s="838">
        <v>1</v>
      </c>
    </row>
    <row r="844" spans="1:21" ht="14.4" customHeight="1" x14ac:dyDescent="0.3">
      <c r="A844" s="831">
        <v>12</v>
      </c>
      <c r="B844" s="832" t="s">
        <v>1362</v>
      </c>
      <c r="C844" s="832" t="s">
        <v>1368</v>
      </c>
      <c r="D844" s="833" t="s">
        <v>2953</v>
      </c>
      <c r="E844" s="834" t="s">
        <v>1388</v>
      </c>
      <c r="F844" s="832" t="s">
        <v>1363</v>
      </c>
      <c r="G844" s="832" t="s">
        <v>2245</v>
      </c>
      <c r="H844" s="832" t="s">
        <v>622</v>
      </c>
      <c r="I844" s="832" t="s">
        <v>2246</v>
      </c>
      <c r="J844" s="832" t="s">
        <v>2247</v>
      </c>
      <c r="K844" s="832" t="s">
        <v>2248</v>
      </c>
      <c r="L844" s="835">
        <v>300.31</v>
      </c>
      <c r="M844" s="835">
        <v>300.31</v>
      </c>
      <c r="N844" s="832">
        <v>1</v>
      </c>
      <c r="O844" s="836">
        <v>1</v>
      </c>
      <c r="P844" s="835"/>
      <c r="Q844" s="837">
        <v>0</v>
      </c>
      <c r="R844" s="832"/>
      <c r="S844" s="837">
        <v>0</v>
      </c>
      <c r="T844" s="836"/>
      <c r="U844" s="838">
        <v>0</v>
      </c>
    </row>
    <row r="845" spans="1:21" ht="14.4" customHeight="1" x14ac:dyDescent="0.3">
      <c r="A845" s="831">
        <v>12</v>
      </c>
      <c r="B845" s="832" t="s">
        <v>1362</v>
      </c>
      <c r="C845" s="832" t="s">
        <v>1368</v>
      </c>
      <c r="D845" s="833" t="s">
        <v>2953</v>
      </c>
      <c r="E845" s="834" t="s">
        <v>1388</v>
      </c>
      <c r="F845" s="832" t="s">
        <v>1363</v>
      </c>
      <c r="G845" s="832" t="s">
        <v>2245</v>
      </c>
      <c r="H845" s="832" t="s">
        <v>622</v>
      </c>
      <c r="I845" s="832" t="s">
        <v>1160</v>
      </c>
      <c r="J845" s="832" t="s">
        <v>908</v>
      </c>
      <c r="K845" s="832" t="s">
        <v>1161</v>
      </c>
      <c r="L845" s="835">
        <v>50.05</v>
      </c>
      <c r="M845" s="835">
        <v>300.29999999999995</v>
      </c>
      <c r="N845" s="832">
        <v>6</v>
      </c>
      <c r="O845" s="836">
        <v>3</v>
      </c>
      <c r="P845" s="835">
        <v>150.14999999999998</v>
      </c>
      <c r="Q845" s="837">
        <v>0.5</v>
      </c>
      <c r="R845" s="832">
        <v>3</v>
      </c>
      <c r="S845" s="837">
        <v>0.5</v>
      </c>
      <c r="T845" s="836">
        <v>1</v>
      </c>
      <c r="U845" s="838">
        <v>0.33333333333333331</v>
      </c>
    </row>
    <row r="846" spans="1:21" ht="14.4" customHeight="1" x14ac:dyDescent="0.3">
      <c r="A846" s="831">
        <v>12</v>
      </c>
      <c r="B846" s="832" t="s">
        <v>1362</v>
      </c>
      <c r="C846" s="832" t="s">
        <v>1368</v>
      </c>
      <c r="D846" s="833" t="s">
        <v>2953</v>
      </c>
      <c r="E846" s="834" t="s">
        <v>1388</v>
      </c>
      <c r="F846" s="832" t="s">
        <v>1363</v>
      </c>
      <c r="G846" s="832" t="s">
        <v>1894</v>
      </c>
      <c r="H846" s="832" t="s">
        <v>578</v>
      </c>
      <c r="I846" s="832" t="s">
        <v>1898</v>
      </c>
      <c r="J846" s="832" t="s">
        <v>1896</v>
      </c>
      <c r="K846" s="832" t="s">
        <v>1899</v>
      </c>
      <c r="L846" s="835">
        <v>46.75</v>
      </c>
      <c r="M846" s="835">
        <v>46.75</v>
      </c>
      <c r="N846" s="832">
        <v>1</v>
      </c>
      <c r="O846" s="836">
        <v>1</v>
      </c>
      <c r="P846" s="835">
        <v>46.75</v>
      </c>
      <c r="Q846" s="837">
        <v>1</v>
      </c>
      <c r="R846" s="832">
        <v>1</v>
      </c>
      <c r="S846" s="837">
        <v>1</v>
      </c>
      <c r="T846" s="836">
        <v>1</v>
      </c>
      <c r="U846" s="838">
        <v>1</v>
      </c>
    </row>
    <row r="847" spans="1:21" ht="14.4" customHeight="1" x14ac:dyDescent="0.3">
      <c r="A847" s="831">
        <v>12</v>
      </c>
      <c r="B847" s="832" t="s">
        <v>1362</v>
      </c>
      <c r="C847" s="832" t="s">
        <v>1368</v>
      </c>
      <c r="D847" s="833" t="s">
        <v>2953</v>
      </c>
      <c r="E847" s="834" t="s">
        <v>1388</v>
      </c>
      <c r="F847" s="832" t="s">
        <v>1363</v>
      </c>
      <c r="G847" s="832" t="s">
        <v>2476</v>
      </c>
      <c r="H847" s="832" t="s">
        <v>578</v>
      </c>
      <c r="I847" s="832" t="s">
        <v>2477</v>
      </c>
      <c r="J847" s="832" t="s">
        <v>2478</v>
      </c>
      <c r="K847" s="832" t="s">
        <v>2479</v>
      </c>
      <c r="L847" s="835">
        <v>37.520000000000003</v>
      </c>
      <c r="M847" s="835">
        <v>525.28</v>
      </c>
      <c r="N847" s="832">
        <v>14</v>
      </c>
      <c r="O847" s="836">
        <v>4.5</v>
      </c>
      <c r="P847" s="835">
        <v>112.56</v>
      </c>
      <c r="Q847" s="837">
        <v>0.2142857142857143</v>
      </c>
      <c r="R847" s="832">
        <v>3</v>
      </c>
      <c r="S847" s="837">
        <v>0.21428571428571427</v>
      </c>
      <c r="T847" s="836">
        <v>1</v>
      </c>
      <c r="U847" s="838">
        <v>0.22222222222222221</v>
      </c>
    </row>
    <row r="848" spans="1:21" ht="14.4" customHeight="1" x14ac:dyDescent="0.3">
      <c r="A848" s="831">
        <v>12</v>
      </c>
      <c r="B848" s="832" t="s">
        <v>1362</v>
      </c>
      <c r="C848" s="832" t="s">
        <v>1368</v>
      </c>
      <c r="D848" s="833" t="s">
        <v>2953</v>
      </c>
      <c r="E848" s="834" t="s">
        <v>1388</v>
      </c>
      <c r="F848" s="832" t="s">
        <v>1363</v>
      </c>
      <c r="G848" s="832" t="s">
        <v>1560</v>
      </c>
      <c r="H848" s="832" t="s">
        <v>578</v>
      </c>
      <c r="I848" s="832" t="s">
        <v>1561</v>
      </c>
      <c r="J848" s="832" t="s">
        <v>1562</v>
      </c>
      <c r="K848" s="832" t="s">
        <v>1563</v>
      </c>
      <c r="L848" s="835">
        <v>2592.6799999999998</v>
      </c>
      <c r="M848" s="835">
        <v>38890.199999999997</v>
      </c>
      <c r="N848" s="832">
        <v>15</v>
      </c>
      <c r="O848" s="836">
        <v>12.5</v>
      </c>
      <c r="P848" s="835">
        <v>23334.12</v>
      </c>
      <c r="Q848" s="837">
        <v>0.6</v>
      </c>
      <c r="R848" s="832">
        <v>9</v>
      </c>
      <c r="S848" s="837">
        <v>0.6</v>
      </c>
      <c r="T848" s="836">
        <v>6.5</v>
      </c>
      <c r="U848" s="838">
        <v>0.52</v>
      </c>
    </row>
    <row r="849" spans="1:21" ht="14.4" customHeight="1" x14ac:dyDescent="0.3">
      <c r="A849" s="831">
        <v>12</v>
      </c>
      <c r="B849" s="832" t="s">
        <v>1362</v>
      </c>
      <c r="C849" s="832" t="s">
        <v>1368</v>
      </c>
      <c r="D849" s="833" t="s">
        <v>2953</v>
      </c>
      <c r="E849" s="834" t="s">
        <v>1388</v>
      </c>
      <c r="F849" s="832" t="s">
        <v>1363</v>
      </c>
      <c r="G849" s="832" t="s">
        <v>1560</v>
      </c>
      <c r="H849" s="832" t="s">
        <v>578</v>
      </c>
      <c r="I849" s="832" t="s">
        <v>1610</v>
      </c>
      <c r="J849" s="832" t="s">
        <v>1562</v>
      </c>
      <c r="K849" s="832" t="s">
        <v>1611</v>
      </c>
      <c r="L849" s="835">
        <v>1296.3499999999999</v>
      </c>
      <c r="M849" s="835">
        <v>15556.2</v>
      </c>
      <c r="N849" s="832">
        <v>12</v>
      </c>
      <c r="O849" s="836">
        <v>10.5</v>
      </c>
      <c r="P849" s="835">
        <v>12963.500000000002</v>
      </c>
      <c r="Q849" s="837">
        <v>0.83333333333333337</v>
      </c>
      <c r="R849" s="832">
        <v>10</v>
      </c>
      <c r="S849" s="837">
        <v>0.83333333333333337</v>
      </c>
      <c r="T849" s="836">
        <v>8.5</v>
      </c>
      <c r="U849" s="838">
        <v>0.80952380952380953</v>
      </c>
    </row>
    <row r="850" spans="1:21" ht="14.4" customHeight="1" x14ac:dyDescent="0.3">
      <c r="A850" s="831">
        <v>12</v>
      </c>
      <c r="B850" s="832" t="s">
        <v>1362</v>
      </c>
      <c r="C850" s="832" t="s">
        <v>1368</v>
      </c>
      <c r="D850" s="833" t="s">
        <v>2953</v>
      </c>
      <c r="E850" s="834" t="s">
        <v>1388</v>
      </c>
      <c r="F850" s="832" t="s">
        <v>1363</v>
      </c>
      <c r="G850" s="832" t="s">
        <v>2306</v>
      </c>
      <c r="H850" s="832" t="s">
        <v>578</v>
      </c>
      <c r="I850" s="832" t="s">
        <v>2480</v>
      </c>
      <c r="J850" s="832" t="s">
        <v>2481</v>
      </c>
      <c r="K850" s="832" t="s">
        <v>2482</v>
      </c>
      <c r="L850" s="835">
        <v>611.59</v>
      </c>
      <c r="M850" s="835">
        <v>611.59</v>
      </c>
      <c r="N850" s="832">
        <v>1</v>
      </c>
      <c r="O850" s="836">
        <v>1</v>
      </c>
      <c r="P850" s="835">
        <v>611.59</v>
      </c>
      <c r="Q850" s="837">
        <v>1</v>
      </c>
      <c r="R850" s="832">
        <v>1</v>
      </c>
      <c r="S850" s="837">
        <v>1</v>
      </c>
      <c r="T850" s="836">
        <v>1</v>
      </c>
      <c r="U850" s="838">
        <v>1</v>
      </c>
    </row>
    <row r="851" spans="1:21" ht="14.4" customHeight="1" x14ac:dyDescent="0.3">
      <c r="A851" s="831">
        <v>12</v>
      </c>
      <c r="B851" s="832" t="s">
        <v>1362</v>
      </c>
      <c r="C851" s="832" t="s">
        <v>1368</v>
      </c>
      <c r="D851" s="833" t="s">
        <v>2953</v>
      </c>
      <c r="E851" s="834" t="s">
        <v>1388</v>
      </c>
      <c r="F851" s="832" t="s">
        <v>1363</v>
      </c>
      <c r="G851" s="832" t="s">
        <v>2306</v>
      </c>
      <c r="H851" s="832" t="s">
        <v>578</v>
      </c>
      <c r="I851" s="832" t="s">
        <v>2418</v>
      </c>
      <c r="J851" s="832" t="s">
        <v>2419</v>
      </c>
      <c r="K851" s="832" t="s">
        <v>2420</v>
      </c>
      <c r="L851" s="835">
        <v>679.54</v>
      </c>
      <c r="M851" s="835">
        <v>1359.08</v>
      </c>
      <c r="N851" s="832">
        <v>2</v>
      </c>
      <c r="O851" s="836">
        <v>1.5</v>
      </c>
      <c r="P851" s="835">
        <v>1359.08</v>
      </c>
      <c r="Q851" s="837">
        <v>1</v>
      </c>
      <c r="R851" s="832">
        <v>2</v>
      </c>
      <c r="S851" s="837">
        <v>1</v>
      </c>
      <c r="T851" s="836">
        <v>1.5</v>
      </c>
      <c r="U851" s="838">
        <v>1</v>
      </c>
    </row>
    <row r="852" spans="1:21" ht="14.4" customHeight="1" x14ac:dyDescent="0.3">
      <c r="A852" s="831">
        <v>12</v>
      </c>
      <c r="B852" s="832" t="s">
        <v>1362</v>
      </c>
      <c r="C852" s="832" t="s">
        <v>1368</v>
      </c>
      <c r="D852" s="833" t="s">
        <v>2953</v>
      </c>
      <c r="E852" s="834" t="s">
        <v>1388</v>
      </c>
      <c r="F852" s="832" t="s">
        <v>1363</v>
      </c>
      <c r="G852" s="832" t="s">
        <v>2306</v>
      </c>
      <c r="H852" s="832" t="s">
        <v>622</v>
      </c>
      <c r="I852" s="832" t="s">
        <v>2307</v>
      </c>
      <c r="J852" s="832" t="s">
        <v>2308</v>
      </c>
      <c r="K852" s="832" t="s">
        <v>1662</v>
      </c>
      <c r="L852" s="835">
        <v>679.54</v>
      </c>
      <c r="M852" s="835">
        <v>679.54</v>
      </c>
      <c r="N852" s="832">
        <v>1</v>
      </c>
      <c r="O852" s="836">
        <v>1</v>
      </c>
      <c r="P852" s="835"/>
      <c r="Q852" s="837">
        <v>0</v>
      </c>
      <c r="R852" s="832"/>
      <c r="S852" s="837">
        <v>0</v>
      </c>
      <c r="T852" s="836"/>
      <c r="U852" s="838">
        <v>0</v>
      </c>
    </row>
    <row r="853" spans="1:21" ht="14.4" customHeight="1" x14ac:dyDescent="0.3">
      <c r="A853" s="831">
        <v>12</v>
      </c>
      <c r="B853" s="832" t="s">
        <v>1362</v>
      </c>
      <c r="C853" s="832" t="s">
        <v>1368</v>
      </c>
      <c r="D853" s="833" t="s">
        <v>2953</v>
      </c>
      <c r="E853" s="834" t="s">
        <v>1388</v>
      </c>
      <c r="F853" s="832" t="s">
        <v>1363</v>
      </c>
      <c r="G853" s="832" t="s">
        <v>2483</v>
      </c>
      <c r="H853" s="832" t="s">
        <v>578</v>
      </c>
      <c r="I853" s="832" t="s">
        <v>2484</v>
      </c>
      <c r="J853" s="832" t="s">
        <v>2485</v>
      </c>
      <c r="K853" s="832" t="s">
        <v>2486</v>
      </c>
      <c r="L853" s="835">
        <v>50.64</v>
      </c>
      <c r="M853" s="835">
        <v>607.68000000000006</v>
      </c>
      <c r="N853" s="832">
        <v>12</v>
      </c>
      <c r="O853" s="836">
        <v>1.5</v>
      </c>
      <c r="P853" s="835">
        <v>455.76000000000005</v>
      </c>
      <c r="Q853" s="837">
        <v>0.75</v>
      </c>
      <c r="R853" s="832">
        <v>9</v>
      </c>
      <c r="S853" s="837">
        <v>0.75</v>
      </c>
      <c r="T853" s="836">
        <v>1.5</v>
      </c>
      <c r="U853" s="838">
        <v>1</v>
      </c>
    </row>
    <row r="854" spans="1:21" ht="14.4" customHeight="1" x14ac:dyDescent="0.3">
      <c r="A854" s="831">
        <v>12</v>
      </c>
      <c r="B854" s="832" t="s">
        <v>1362</v>
      </c>
      <c r="C854" s="832" t="s">
        <v>1368</v>
      </c>
      <c r="D854" s="833" t="s">
        <v>2953</v>
      </c>
      <c r="E854" s="834" t="s">
        <v>1388</v>
      </c>
      <c r="F854" s="832" t="s">
        <v>1363</v>
      </c>
      <c r="G854" s="832" t="s">
        <v>2487</v>
      </c>
      <c r="H854" s="832" t="s">
        <v>578</v>
      </c>
      <c r="I854" s="832" t="s">
        <v>2488</v>
      </c>
      <c r="J854" s="832" t="s">
        <v>2489</v>
      </c>
      <c r="K854" s="832" t="s">
        <v>2490</v>
      </c>
      <c r="L854" s="835">
        <v>38.47</v>
      </c>
      <c r="M854" s="835">
        <v>38.47</v>
      </c>
      <c r="N854" s="832">
        <v>1</v>
      </c>
      <c r="O854" s="836">
        <v>0.5</v>
      </c>
      <c r="P854" s="835">
        <v>38.47</v>
      </c>
      <c r="Q854" s="837">
        <v>1</v>
      </c>
      <c r="R854" s="832">
        <v>1</v>
      </c>
      <c r="S854" s="837">
        <v>1</v>
      </c>
      <c r="T854" s="836">
        <v>0.5</v>
      </c>
      <c r="U854" s="838">
        <v>1</v>
      </c>
    </row>
    <row r="855" spans="1:21" ht="14.4" customHeight="1" x14ac:dyDescent="0.3">
      <c r="A855" s="831">
        <v>12</v>
      </c>
      <c r="B855" s="832" t="s">
        <v>1362</v>
      </c>
      <c r="C855" s="832" t="s">
        <v>1368</v>
      </c>
      <c r="D855" s="833" t="s">
        <v>2953</v>
      </c>
      <c r="E855" s="834" t="s">
        <v>1388</v>
      </c>
      <c r="F855" s="832" t="s">
        <v>1363</v>
      </c>
      <c r="G855" s="832" t="s">
        <v>1405</v>
      </c>
      <c r="H855" s="832" t="s">
        <v>578</v>
      </c>
      <c r="I855" s="832" t="s">
        <v>1406</v>
      </c>
      <c r="J855" s="832" t="s">
        <v>1407</v>
      </c>
      <c r="K855" s="832" t="s">
        <v>1408</v>
      </c>
      <c r="L855" s="835">
        <v>48.09</v>
      </c>
      <c r="M855" s="835">
        <v>240.45000000000002</v>
      </c>
      <c r="N855" s="832">
        <v>5</v>
      </c>
      <c r="O855" s="836">
        <v>3.5</v>
      </c>
      <c r="P855" s="835">
        <v>96.18</v>
      </c>
      <c r="Q855" s="837">
        <v>0.4</v>
      </c>
      <c r="R855" s="832">
        <v>2</v>
      </c>
      <c r="S855" s="837">
        <v>0.4</v>
      </c>
      <c r="T855" s="836">
        <v>1.5</v>
      </c>
      <c r="U855" s="838">
        <v>0.42857142857142855</v>
      </c>
    </row>
    <row r="856" spans="1:21" ht="14.4" customHeight="1" x14ac:dyDescent="0.3">
      <c r="A856" s="831">
        <v>12</v>
      </c>
      <c r="B856" s="832" t="s">
        <v>1362</v>
      </c>
      <c r="C856" s="832" t="s">
        <v>1368</v>
      </c>
      <c r="D856" s="833" t="s">
        <v>2953</v>
      </c>
      <c r="E856" s="834" t="s">
        <v>1388</v>
      </c>
      <c r="F856" s="832" t="s">
        <v>1363</v>
      </c>
      <c r="G856" s="832" t="s">
        <v>2491</v>
      </c>
      <c r="H856" s="832" t="s">
        <v>578</v>
      </c>
      <c r="I856" s="832" t="s">
        <v>2492</v>
      </c>
      <c r="J856" s="832" t="s">
        <v>637</v>
      </c>
      <c r="K856" s="832" t="s">
        <v>2493</v>
      </c>
      <c r="L856" s="835">
        <v>0</v>
      </c>
      <c r="M856" s="835">
        <v>0</v>
      </c>
      <c r="N856" s="832">
        <v>2</v>
      </c>
      <c r="O856" s="836">
        <v>0.5</v>
      </c>
      <c r="P856" s="835">
        <v>0</v>
      </c>
      <c r="Q856" s="837"/>
      <c r="R856" s="832">
        <v>2</v>
      </c>
      <c r="S856" s="837">
        <v>1</v>
      </c>
      <c r="T856" s="836">
        <v>0.5</v>
      </c>
      <c r="U856" s="838">
        <v>1</v>
      </c>
    </row>
    <row r="857" spans="1:21" ht="14.4" customHeight="1" x14ac:dyDescent="0.3">
      <c r="A857" s="831">
        <v>12</v>
      </c>
      <c r="B857" s="832" t="s">
        <v>1362</v>
      </c>
      <c r="C857" s="832" t="s">
        <v>1368</v>
      </c>
      <c r="D857" s="833" t="s">
        <v>2953</v>
      </c>
      <c r="E857" s="834" t="s">
        <v>1388</v>
      </c>
      <c r="F857" s="832" t="s">
        <v>1363</v>
      </c>
      <c r="G857" s="832" t="s">
        <v>1478</v>
      </c>
      <c r="H857" s="832" t="s">
        <v>578</v>
      </c>
      <c r="I857" s="832" t="s">
        <v>1622</v>
      </c>
      <c r="J857" s="832" t="s">
        <v>980</v>
      </c>
      <c r="K857" s="832" t="s">
        <v>1440</v>
      </c>
      <c r="L857" s="835">
        <v>98.75</v>
      </c>
      <c r="M857" s="835">
        <v>592.5</v>
      </c>
      <c r="N857" s="832">
        <v>6</v>
      </c>
      <c r="O857" s="836">
        <v>3.5</v>
      </c>
      <c r="P857" s="835">
        <v>197.5</v>
      </c>
      <c r="Q857" s="837">
        <v>0.33333333333333331</v>
      </c>
      <c r="R857" s="832">
        <v>2</v>
      </c>
      <c r="S857" s="837">
        <v>0.33333333333333331</v>
      </c>
      <c r="T857" s="836">
        <v>1.5</v>
      </c>
      <c r="U857" s="838">
        <v>0.42857142857142855</v>
      </c>
    </row>
    <row r="858" spans="1:21" ht="14.4" customHeight="1" x14ac:dyDescent="0.3">
      <c r="A858" s="831">
        <v>12</v>
      </c>
      <c r="B858" s="832" t="s">
        <v>1362</v>
      </c>
      <c r="C858" s="832" t="s">
        <v>1368</v>
      </c>
      <c r="D858" s="833" t="s">
        <v>2953</v>
      </c>
      <c r="E858" s="834" t="s">
        <v>1388</v>
      </c>
      <c r="F858" s="832" t="s">
        <v>1363</v>
      </c>
      <c r="G858" s="832" t="s">
        <v>1478</v>
      </c>
      <c r="H858" s="832" t="s">
        <v>578</v>
      </c>
      <c r="I858" s="832" t="s">
        <v>1479</v>
      </c>
      <c r="J858" s="832" t="s">
        <v>1480</v>
      </c>
      <c r="K858" s="832" t="s">
        <v>1440</v>
      </c>
      <c r="L858" s="835">
        <v>98.75</v>
      </c>
      <c r="M858" s="835">
        <v>197.5</v>
      </c>
      <c r="N858" s="832">
        <v>2</v>
      </c>
      <c r="O858" s="836">
        <v>1</v>
      </c>
      <c r="P858" s="835">
        <v>197.5</v>
      </c>
      <c r="Q858" s="837">
        <v>1</v>
      </c>
      <c r="R858" s="832">
        <v>2</v>
      </c>
      <c r="S858" s="837">
        <v>1</v>
      </c>
      <c r="T858" s="836">
        <v>1</v>
      </c>
      <c r="U858" s="838">
        <v>1</v>
      </c>
    </row>
    <row r="859" spans="1:21" ht="14.4" customHeight="1" x14ac:dyDescent="0.3">
      <c r="A859" s="831">
        <v>12</v>
      </c>
      <c r="B859" s="832" t="s">
        <v>1362</v>
      </c>
      <c r="C859" s="832" t="s">
        <v>1368</v>
      </c>
      <c r="D859" s="833" t="s">
        <v>2953</v>
      </c>
      <c r="E859" s="834" t="s">
        <v>1388</v>
      </c>
      <c r="F859" s="832" t="s">
        <v>1363</v>
      </c>
      <c r="G859" s="832" t="s">
        <v>1553</v>
      </c>
      <c r="H859" s="832" t="s">
        <v>622</v>
      </c>
      <c r="I859" s="832" t="s">
        <v>2494</v>
      </c>
      <c r="J859" s="832" t="s">
        <v>1148</v>
      </c>
      <c r="K859" s="832" t="s">
        <v>2495</v>
      </c>
      <c r="L859" s="835">
        <v>186.87</v>
      </c>
      <c r="M859" s="835">
        <v>1308.0900000000001</v>
      </c>
      <c r="N859" s="832">
        <v>7</v>
      </c>
      <c r="O859" s="836">
        <v>2.5</v>
      </c>
      <c r="P859" s="835">
        <v>1308.0900000000001</v>
      </c>
      <c r="Q859" s="837">
        <v>1</v>
      </c>
      <c r="R859" s="832">
        <v>7</v>
      </c>
      <c r="S859" s="837">
        <v>1</v>
      </c>
      <c r="T859" s="836">
        <v>2.5</v>
      </c>
      <c r="U859" s="838">
        <v>1</v>
      </c>
    </row>
    <row r="860" spans="1:21" ht="14.4" customHeight="1" x14ac:dyDescent="0.3">
      <c r="A860" s="831">
        <v>12</v>
      </c>
      <c r="B860" s="832" t="s">
        <v>1362</v>
      </c>
      <c r="C860" s="832" t="s">
        <v>1368</v>
      </c>
      <c r="D860" s="833" t="s">
        <v>2953</v>
      </c>
      <c r="E860" s="834" t="s">
        <v>1388</v>
      </c>
      <c r="F860" s="832" t="s">
        <v>1363</v>
      </c>
      <c r="G860" s="832" t="s">
        <v>1929</v>
      </c>
      <c r="H860" s="832" t="s">
        <v>578</v>
      </c>
      <c r="I860" s="832" t="s">
        <v>1930</v>
      </c>
      <c r="J860" s="832" t="s">
        <v>1931</v>
      </c>
      <c r="K860" s="832" t="s">
        <v>1932</v>
      </c>
      <c r="L860" s="835">
        <v>73.989999999999995</v>
      </c>
      <c r="M860" s="835">
        <v>147.97999999999999</v>
      </c>
      <c r="N860" s="832">
        <v>2</v>
      </c>
      <c r="O860" s="836">
        <v>0.5</v>
      </c>
      <c r="P860" s="835">
        <v>147.97999999999999</v>
      </c>
      <c r="Q860" s="837">
        <v>1</v>
      </c>
      <c r="R860" s="832">
        <v>2</v>
      </c>
      <c r="S860" s="837">
        <v>1</v>
      </c>
      <c r="T860" s="836">
        <v>0.5</v>
      </c>
      <c r="U860" s="838">
        <v>1</v>
      </c>
    </row>
    <row r="861" spans="1:21" ht="14.4" customHeight="1" x14ac:dyDescent="0.3">
      <c r="A861" s="831">
        <v>12</v>
      </c>
      <c r="B861" s="832" t="s">
        <v>1362</v>
      </c>
      <c r="C861" s="832" t="s">
        <v>1368</v>
      </c>
      <c r="D861" s="833" t="s">
        <v>2953</v>
      </c>
      <c r="E861" s="834" t="s">
        <v>1388</v>
      </c>
      <c r="F861" s="832" t="s">
        <v>1363</v>
      </c>
      <c r="G861" s="832" t="s">
        <v>1554</v>
      </c>
      <c r="H861" s="832" t="s">
        <v>578</v>
      </c>
      <c r="I861" s="832" t="s">
        <v>2496</v>
      </c>
      <c r="J861" s="832" t="s">
        <v>729</v>
      </c>
      <c r="K861" s="832" t="s">
        <v>2497</v>
      </c>
      <c r="L861" s="835">
        <v>58.63</v>
      </c>
      <c r="M861" s="835">
        <v>58.63</v>
      </c>
      <c r="N861" s="832">
        <v>1</v>
      </c>
      <c r="O861" s="836"/>
      <c r="P861" s="835">
        <v>58.63</v>
      </c>
      <c r="Q861" s="837">
        <v>1</v>
      </c>
      <c r="R861" s="832">
        <v>1</v>
      </c>
      <c r="S861" s="837">
        <v>1</v>
      </c>
      <c r="T861" s="836"/>
      <c r="U861" s="838"/>
    </row>
    <row r="862" spans="1:21" ht="14.4" customHeight="1" x14ac:dyDescent="0.3">
      <c r="A862" s="831">
        <v>12</v>
      </c>
      <c r="B862" s="832" t="s">
        <v>1362</v>
      </c>
      <c r="C862" s="832" t="s">
        <v>1368</v>
      </c>
      <c r="D862" s="833" t="s">
        <v>2953</v>
      </c>
      <c r="E862" s="834" t="s">
        <v>1388</v>
      </c>
      <c r="F862" s="832" t="s">
        <v>1363</v>
      </c>
      <c r="G862" s="832" t="s">
        <v>1554</v>
      </c>
      <c r="H862" s="832" t="s">
        <v>578</v>
      </c>
      <c r="I862" s="832" t="s">
        <v>2498</v>
      </c>
      <c r="J862" s="832" t="s">
        <v>2499</v>
      </c>
      <c r="K862" s="832" t="s">
        <v>2500</v>
      </c>
      <c r="L862" s="835">
        <v>58.62</v>
      </c>
      <c r="M862" s="835">
        <v>58.62</v>
      </c>
      <c r="N862" s="832">
        <v>1</v>
      </c>
      <c r="O862" s="836">
        <v>0.5</v>
      </c>
      <c r="P862" s="835">
        <v>58.62</v>
      </c>
      <c r="Q862" s="837">
        <v>1</v>
      </c>
      <c r="R862" s="832">
        <v>1</v>
      </c>
      <c r="S862" s="837">
        <v>1</v>
      </c>
      <c r="T862" s="836">
        <v>0.5</v>
      </c>
      <c r="U862" s="838">
        <v>1</v>
      </c>
    </row>
    <row r="863" spans="1:21" ht="14.4" customHeight="1" x14ac:dyDescent="0.3">
      <c r="A863" s="831">
        <v>12</v>
      </c>
      <c r="B863" s="832" t="s">
        <v>1362</v>
      </c>
      <c r="C863" s="832" t="s">
        <v>1368</v>
      </c>
      <c r="D863" s="833" t="s">
        <v>2953</v>
      </c>
      <c r="E863" s="834" t="s">
        <v>1388</v>
      </c>
      <c r="F863" s="832" t="s">
        <v>1363</v>
      </c>
      <c r="G863" s="832" t="s">
        <v>1409</v>
      </c>
      <c r="H863" s="832" t="s">
        <v>578</v>
      </c>
      <c r="I863" s="832" t="s">
        <v>1410</v>
      </c>
      <c r="J863" s="832" t="s">
        <v>829</v>
      </c>
      <c r="K863" s="832" t="s">
        <v>1411</v>
      </c>
      <c r="L863" s="835">
        <v>163.54</v>
      </c>
      <c r="M863" s="835">
        <v>327.08</v>
      </c>
      <c r="N863" s="832">
        <v>2</v>
      </c>
      <c r="O863" s="836">
        <v>0.5</v>
      </c>
      <c r="P863" s="835">
        <v>327.08</v>
      </c>
      <c r="Q863" s="837">
        <v>1</v>
      </c>
      <c r="R863" s="832">
        <v>2</v>
      </c>
      <c r="S863" s="837">
        <v>1</v>
      </c>
      <c r="T863" s="836">
        <v>0.5</v>
      </c>
      <c r="U863" s="838">
        <v>1</v>
      </c>
    </row>
    <row r="864" spans="1:21" ht="14.4" customHeight="1" x14ac:dyDescent="0.3">
      <c r="A864" s="831">
        <v>12</v>
      </c>
      <c r="B864" s="832" t="s">
        <v>1362</v>
      </c>
      <c r="C864" s="832" t="s">
        <v>1368</v>
      </c>
      <c r="D864" s="833" t="s">
        <v>2953</v>
      </c>
      <c r="E864" s="834" t="s">
        <v>1388</v>
      </c>
      <c r="F864" s="832" t="s">
        <v>1363</v>
      </c>
      <c r="G864" s="832" t="s">
        <v>2501</v>
      </c>
      <c r="H864" s="832" t="s">
        <v>578</v>
      </c>
      <c r="I864" s="832" t="s">
        <v>2502</v>
      </c>
      <c r="J864" s="832" t="s">
        <v>2503</v>
      </c>
      <c r="K864" s="832" t="s">
        <v>2504</v>
      </c>
      <c r="L864" s="835">
        <v>69.59</v>
      </c>
      <c r="M864" s="835">
        <v>69.59</v>
      </c>
      <c r="N864" s="832">
        <v>1</v>
      </c>
      <c r="O864" s="836">
        <v>1</v>
      </c>
      <c r="P864" s="835">
        <v>69.59</v>
      </c>
      <c r="Q864" s="837">
        <v>1</v>
      </c>
      <c r="R864" s="832">
        <v>1</v>
      </c>
      <c r="S864" s="837">
        <v>1</v>
      </c>
      <c r="T864" s="836">
        <v>1</v>
      </c>
      <c r="U864" s="838">
        <v>1</v>
      </c>
    </row>
    <row r="865" spans="1:21" ht="14.4" customHeight="1" x14ac:dyDescent="0.3">
      <c r="A865" s="831">
        <v>12</v>
      </c>
      <c r="B865" s="832" t="s">
        <v>1362</v>
      </c>
      <c r="C865" s="832" t="s">
        <v>1368</v>
      </c>
      <c r="D865" s="833" t="s">
        <v>2953</v>
      </c>
      <c r="E865" s="834" t="s">
        <v>1388</v>
      </c>
      <c r="F865" s="832" t="s">
        <v>1363</v>
      </c>
      <c r="G865" s="832" t="s">
        <v>2505</v>
      </c>
      <c r="H865" s="832" t="s">
        <v>578</v>
      </c>
      <c r="I865" s="832" t="s">
        <v>2506</v>
      </c>
      <c r="J865" s="832" t="s">
        <v>2507</v>
      </c>
      <c r="K865" s="832" t="s">
        <v>2508</v>
      </c>
      <c r="L865" s="835">
        <v>32.28</v>
      </c>
      <c r="M865" s="835">
        <v>32.28</v>
      </c>
      <c r="N865" s="832">
        <v>1</v>
      </c>
      <c r="O865" s="836">
        <v>1</v>
      </c>
      <c r="P865" s="835">
        <v>32.28</v>
      </c>
      <c r="Q865" s="837">
        <v>1</v>
      </c>
      <c r="R865" s="832">
        <v>1</v>
      </c>
      <c r="S865" s="837">
        <v>1</v>
      </c>
      <c r="T865" s="836">
        <v>1</v>
      </c>
      <c r="U865" s="838">
        <v>1</v>
      </c>
    </row>
    <row r="866" spans="1:21" ht="14.4" customHeight="1" x14ac:dyDescent="0.3">
      <c r="A866" s="831">
        <v>12</v>
      </c>
      <c r="B866" s="832" t="s">
        <v>1362</v>
      </c>
      <c r="C866" s="832" t="s">
        <v>1368</v>
      </c>
      <c r="D866" s="833" t="s">
        <v>2953</v>
      </c>
      <c r="E866" s="834" t="s">
        <v>1388</v>
      </c>
      <c r="F866" s="832" t="s">
        <v>1363</v>
      </c>
      <c r="G866" s="832" t="s">
        <v>2509</v>
      </c>
      <c r="H866" s="832" t="s">
        <v>578</v>
      </c>
      <c r="I866" s="832" t="s">
        <v>2510</v>
      </c>
      <c r="J866" s="832" t="s">
        <v>2511</v>
      </c>
      <c r="K866" s="832" t="s">
        <v>2512</v>
      </c>
      <c r="L866" s="835">
        <v>1173</v>
      </c>
      <c r="M866" s="835">
        <v>3519</v>
      </c>
      <c r="N866" s="832">
        <v>3</v>
      </c>
      <c r="O866" s="836">
        <v>1</v>
      </c>
      <c r="P866" s="835">
        <v>3519</v>
      </c>
      <c r="Q866" s="837">
        <v>1</v>
      </c>
      <c r="R866" s="832">
        <v>3</v>
      </c>
      <c r="S866" s="837">
        <v>1</v>
      </c>
      <c r="T866" s="836">
        <v>1</v>
      </c>
      <c r="U866" s="838">
        <v>1</v>
      </c>
    </row>
    <row r="867" spans="1:21" ht="14.4" customHeight="1" x14ac:dyDescent="0.3">
      <c r="A867" s="831">
        <v>12</v>
      </c>
      <c r="B867" s="832" t="s">
        <v>1362</v>
      </c>
      <c r="C867" s="832" t="s">
        <v>1368</v>
      </c>
      <c r="D867" s="833" t="s">
        <v>2953</v>
      </c>
      <c r="E867" s="834" t="s">
        <v>1388</v>
      </c>
      <c r="F867" s="832" t="s">
        <v>1363</v>
      </c>
      <c r="G867" s="832" t="s">
        <v>1420</v>
      </c>
      <c r="H867" s="832" t="s">
        <v>622</v>
      </c>
      <c r="I867" s="832" t="s">
        <v>1547</v>
      </c>
      <c r="J867" s="832" t="s">
        <v>712</v>
      </c>
      <c r="K867" s="832" t="s">
        <v>1548</v>
      </c>
      <c r="L867" s="835">
        <v>1385.62</v>
      </c>
      <c r="M867" s="835">
        <v>5542.48</v>
      </c>
      <c r="N867" s="832">
        <v>4</v>
      </c>
      <c r="O867" s="836">
        <v>1</v>
      </c>
      <c r="P867" s="835">
        <v>5542.48</v>
      </c>
      <c r="Q867" s="837">
        <v>1</v>
      </c>
      <c r="R867" s="832">
        <v>4</v>
      </c>
      <c r="S867" s="837">
        <v>1</v>
      </c>
      <c r="T867" s="836">
        <v>1</v>
      </c>
      <c r="U867" s="838">
        <v>1</v>
      </c>
    </row>
    <row r="868" spans="1:21" ht="14.4" customHeight="1" x14ac:dyDescent="0.3">
      <c r="A868" s="831">
        <v>12</v>
      </c>
      <c r="B868" s="832" t="s">
        <v>1362</v>
      </c>
      <c r="C868" s="832" t="s">
        <v>1368</v>
      </c>
      <c r="D868" s="833" t="s">
        <v>2953</v>
      </c>
      <c r="E868" s="834" t="s">
        <v>1388</v>
      </c>
      <c r="F868" s="832" t="s">
        <v>1363</v>
      </c>
      <c r="G868" s="832" t="s">
        <v>1420</v>
      </c>
      <c r="H868" s="832" t="s">
        <v>622</v>
      </c>
      <c r="I868" s="832" t="s">
        <v>1481</v>
      </c>
      <c r="J868" s="832" t="s">
        <v>712</v>
      </c>
      <c r="K868" s="832" t="s">
        <v>1145</v>
      </c>
      <c r="L868" s="835">
        <v>1847.49</v>
      </c>
      <c r="M868" s="835">
        <v>5542.47</v>
      </c>
      <c r="N868" s="832">
        <v>3</v>
      </c>
      <c r="O868" s="836">
        <v>1.5</v>
      </c>
      <c r="P868" s="835">
        <v>5542.47</v>
      </c>
      <c r="Q868" s="837">
        <v>1</v>
      </c>
      <c r="R868" s="832">
        <v>3</v>
      </c>
      <c r="S868" s="837">
        <v>1</v>
      </c>
      <c r="T868" s="836">
        <v>1.5</v>
      </c>
      <c r="U868" s="838">
        <v>1</v>
      </c>
    </row>
    <row r="869" spans="1:21" ht="14.4" customHeight="1" x14ac:dyDescent="0.3">
      <c r="A869" s="831">
        <v>12</v>
      </c>
      <c r="B869" s="832" t="s">
        <v>1362</v>
      </c>
      <c r="C869" s="832" t="s">
        <v>1368</v>
      </c>
      <c r="D869" s="833" t="s">
        <v>2953</v>
      </c>
      <c r="E869" s="834" t="s">
        <v>1388</v>
      </c>
      <c r="F869" s="832" t="s">
        <v>1363</v>
      </c>
      <c r="G869" s="832" t="s">
        <v>1633</v>
      </c>
      <c r="H869" s="832" t="s">
        <v>622</v>
      </c>
      <c r="I869" s="832" t="s">
        <v>1634</v>
      </c>
      <c r="J869" s="832" t="s">
        <v>1635</v>
      </c>
      <c r="K869" s="832" t="s">
        <v>624</v>
      </c>
      <c r="L869" s="835">
        <v>48.42</v>
      </c>
      <c r="M869" s="835">
        <v>145.26</v>
      </c>
      <c r="N869" s="832">
        <v>3</v>
      </c>
      <c r="O869" s="836">
        <v>0.5</v>
      </c>
      <c r="P869" s="835">
        <v>145.26</v>
      </c>
      <c r="Q869" s="837">
        <v>1</v>
      </c>
      <c r="R869" s="832">
        <v>3</v>
      </c>
      <c r="S869" s="837">
        <v>1</v>
      </c>
      <c r="T869" s="836">
        <v>0.5</v>
      </c>
      <c r="U869" s="838">
        <v>1</v>
      </c>
    </row>
    <row r="870" spans="1:21" ht="14.4" customHeight="1" x14ac:dyDescent="0.3">
      <c r="A870" s="831">
        <v>12</v>
      </c>
      <c r="B870" s="832" t="s">
        <v>1362</v>
      </c>
      <c r="C870" s="832" t="s">
        <v>1368</v>
      </c>
      <c r="D870" s="833" t="s">
        <v>2953</v>
      </c>
      <c r="E870" s="834" t="s">
        <v>1388</v>
      </c>
      <c r="F870" s="832" t="s">
        <v>1363</v>
      </c>
      <c r="G870" s="832" t="s">
        <v>1550</v>
      </c>
      <c r="H870" s="832" t="s">
        <v>578</v>
      </c>
      <c r="I870" s="832" t="s">
        <v>1551</v>
      </c>
      <c r="J870" s="832" t="s">
        <v>1552</v>
      </c>
      <c r="K870" s="832" t="s">
        <v>624</v>
      </c>
      <c r="L870" s="835">
        <v>88.1</v>
      </c>
      <c r="M870" s="835">
        <v>3964.4999999999991</v>
      </c>
      <c r="N870" s="832">
        <v>45</v>
      </c>
      <c r="O870" s="836">
        <v>14.5</v>
      </c>
      <c r="P870" s="835">
        <v>2731.0999999999995</v>
      </c>
      <c r="Q870" s="837">
        <v>0.68888888888888888</v>
      </c>
      <c r="R870" s="832">
        <v>31</v>
      </c>
      <c r="S870" s="837">
        <v>0.68888888888888888</v>
      </c>
      <c r="T870" s="836">
        <v>10</v>
      </c>
      <c r="U870" s="838">
        <v>0.68965517241379315</v>
      </c>
    </row>
    <row r="871" spans="1:21" ht="14.4" customHeight="1" x14ac:dyDescent="0.3">
      <c r="A871" s="831">
        <v>12</v>
      </c>
      <c r="B871" s="832" t="s">
        <v>1362</v>
      </c>
      <c r="C871" s="832" t="s">
        <v>1368</v>
      </c>
      <c r="D871" s="833" t="s">
        <v>2953</v>
      </c>
      <c r="E871" s="834" t="s">
        <v>1388</v>
      </c>
      <c r="F871" s="832" t="s">
        <v>1363</v>
      </c>
      <c r="G871" s="832" t="s">
        <v>1550</v>
      </c>
      <c r="H871" s="832" t="s">
        <v>578</v>
      </c>
      <c r="I871" s="832" t="s">
        <v>1551</v>
      </c>
      <c r="J871" s="832" t="s">
        <v>1552</v>
      </c>
      <c r="K871" s="832" t="s">
        <v>624</v>
      </c>
      <c r="L871" s="835">
        <v>174.59</v>
      </c>
      <c r="M871" s="835">
        <v>2095.08</v>
      </c>
      <c r="N871" s="832">
        <v>12</v>
      </c>
      <c r="O871" s="836">
        <v>5</v>
      </c>
      <c r="P871" s="835">
        <v>1571.3100000000002</v>
      </c>
      <c r="Q871" s="837">
        <v>0.75000000000000011</v>
      </c>
      <c r="R871" s="832">
        <v>9</v>
      </c>
      <c r="S871" s="837">
        <v>0.75</v>
      </c>
      <c r="T871" s="836">
        <v>4</v>
      </c>
      <c r="U871" s="838">
        <v>0.8</v>
      </c>
    </row>
    <row r="872" spans="1:21" ht="14.4" customHeight="1" x14ac:dyDescent="0.3">
      <c r="A872" s="831">
        <v>12</v>
      </c>
      <c r="B872" s="832" t="s">
        <v>1362</v>
      </c>
      <c r="C872" s="832" t="s">
        <v>1368</v>
      </c>
      <c r="D872" s="833" t="s">
        <v>2953</v>
      </c>
      <c r="E872" s="834" t="s">
        <v>1388</v>
      </c>
      <c r="F872" s="832" t="s">
        <v>1363</v>
      </c>
      <c r="G872" s="832" t="s">
        <v>1638</v>
      </c>
      <c r="H872" s="832" t="s">
        <v>578</v>
      </c>
      <c r="I872" s="832" t="s">
        <v>1639</v>
      </c>
      <c r="J872" s="832" t="s">
        <v>986</v>
      </c>
      <c r="K872" s="832" t="s">
        <v>1640</v>
      </c>
      <c r="L872" s="835">
        <v>75.739999999999995</v>
      </c>
      <c r="M872" s="835">
        <v>530.17999999999995</v>
      </c>
      <c r="N872" s="832">
        <v>7</v>
      </c>
      <c r="O872" s="836">
        <v>4.5</v>
      </c>
      <c r="P872" s="835">
        <v>454.44</v>
      </c>
      <c r="Q872" s="837">
        <v>0.85714285714285721</v>
      </c>
      <c r="R872" s="832">
        <v>6</v>
      </c>
      <c r="S872" s="837">
        <v>0.8571428571428571</v>
      </c>
      <c r="T872" s="836">
        <v>3.5</v>
      </c>
      <c r="U872" s="838">
        <v>0.77777777777777779</v>
      </c>
    </row>
    <row r="873" spans="1:21" ht="14.4" customHeight="1" x14ac:dyDescent="0.3">
      <c r="A873" s="831">
        <v>12</v>
      </c>
      <c r="B873" s="832" t="s">
        <v>1362</v>
      </c>
      <c r="C873" s="832" t="s">
        <v>1368</v>
      </c>
      <c r="D873" s="833" t="s">
        <v>2953</v>
      </c>
      <c r="E873" s="834" t="s">
        <v>1388</v>
      </c>
      <c r="F873" s="832" t="s">
        <v>1363</v>
      </c>
      <c r="G873" s="832" t="s">
        <v>1505</v>
      </c>
      <c r="H873" s="832" t="s">
        <v>578</v>
      </c>
      <c r="I873" s="832" t="s">
        <v>1506</v>
      </c>
      <c r="J873" s="832" t="s">
        <v>988</v>
      </c>
      <c r="K873" s="832" t="s">
        <v>1507</v>
      </c>
      <c r="L873" s="835">
        <v>78.33</v>
      </c>
      <c r="M873" s="835">
        <v>1018.2900000000002</v>
      </c>
      <c r="N873" s="832">
        <v>13</v>
      </c>
      <c r="O873" s="836">
        <v>8</v>
      </c>
      <c r="P873" s="835">
        <v>939.96000000000015</v>
      </c>
      <c r="Q873" s="837">
        <v>0.92307692307692302</v>
      </c>
      <c r="R873" s="832">
        <v>12</v>
      </c>
      <c r="S873" s="837">
        <v>0.92307692307692313</v>
      </c>
      <c r="T873" s="836">
        <v>7</v>
      </c>
      <c r="U873" s="838">
        <v>0.875</v>
      </c>
    </row>
    <row r="874" spans="1:21" ht="14.4" customHeight="1" x14ac:dyDescent="0.3">
      <c r="A874" s="831">
        <v>12</v>
      </c>
      <c r="B874" s="832" t="s">
        <v>1362</v>
      </c>
      <c r="C874" s="832" t="s">
        <v>1368</v>
      </c>
      <c r="D874" s="833" t="s">
        <v>2953</v>
      </c>
      <c r="E874" s="834" t="s">
        <v>1388</v>
      </c>
      <c r="F874" s="832" t="s">
        <v>1363</v>
      </c>
      <c r="G874" s="832" t="s">
        <v>2513</v>
      </c>
      <c r="H874" s="832" t="s">
        <v>578</v>
      </c>
      <c r="I874" s="832" t="s">
        <v>2514</v>
      </c>
      <c r="J874" s="832" t="s">
        <v>2515</v>
      </c>
      <c r="K874" s="832" t="s">
        <v>2516</v>
      </c>
      <c r="L874" s="835">
        <v>0</v>
      </c>
      <c r="M874" s="835">
        <v>0</v>
      </c>
      <c r="N874" s="832">
        <v>3</v>
      </c>
      <c r="O874" s="836">
        <v>1</v>
      </c>
      <c r="P874" s="835">
        <v>0</v>
      </c>
      <c r="Q874" s="837"/>
      <c r="R874" s="832">
        <v>3</v>
      </c>
      <c r="S874" s="837">
        <v>1</v>
      </c>
      <c r="T874" s="836">
        <v>1</v>
      </c>
      <c r="U874" s="838">
        <v>1</v>
      </c>
    </row>
    <row r="875" spans="1:21" ht="14.4" customHeight="1" x14ac:dyDescent="0.3">
      <c r="A875" s="831">
        <v>12</v>
      </c>
      <c r="B875" s="832" t="s">
        <v>1362</v>
      </c>
      <c r="C875" s="832" t="s">
        <v>1368</v>
      </c>
      <c r="D875" s="833" t="s">
        <v>2953</v>
      </c>
      <c r="E875" s="834" t="s">
        <v>1388</v>
      </c>
      <c r="F875" s="832" t="s">
        <v>1363</v>
      </c>
      <c r="G875" s="832" t="s">
        <v>2263</v>
      </c>
      <c r="H875" s="832" t="s">
        <v>578</v>
      </c>
      <c r="I875" s="832" t="s">
        <v>2264</v>
      </c>
      <c r="J875" s="832" t="s">
        <v>2265</v>
      </c>
      <c r="K875" s="832" t="s">
        <v>2266</v>
      </c>
      <c r="L875" s="835">
        <v>138.88999999999999</v>
      </c>
      <c r="M875" s="835">
        <v>416.66999999999996</v>
      </c>
      <c r="N875" s="832">
        <v>3</v>
      </c>
      <c r="O875" s="836">
        <v>0.5</v>
      </c>
      <c r="P875" s="835">
        <v>416.66999999999996</v>
      </c>
      <c r="Q875" s="837">
        <v>1</v>
      </c>
      <c r="R875" s="832">
        <v>3</v>
      </c>
      <c r="S875" s="837">
        <v>1</v>
      </c>
      <c r="T875" s="836">
        <v>0.5</v>
      </c>
      <c r="U875" s="838">
        <v>1</v>
      </c>
    </row>
    <row r="876" spans="1:21" ht="14.4" customHeight="1" x14ac:dyDescent="0.3">
      <c r="A876" s="831">
        <v>12</v>
      </c>
      <c r="B876" s="832" t="s">
        <v>1362</v>
      </c>
      <c r="C876" s="832" t="s">
        <v>1368</v>
      </c>
      <c r="D876" s="833" t="s">
        <v>2953</v>
      </c>
      <c r="E876" s="834" t="s">
        <v>1388</v>
      </c>
      <c r="F876" s="832" t="s">
        <v>1363</v>
      </c>
      <c r="G876" s="832" t="s">
        <v>2263</v>
      </c>
      <c r="H876" s="832" t="s">
        <v>578</v>
      </c>
      <c r="I876" s="832" t="s">
        <v>2347</v>
      </c>
      <c r="J876" s="832" t="s">
        <v>2348</v>
      </c>
      <c r="K876" s="832" t="s">
        <v>2349</v>
      </c>
      <c r="L876" s="835">
        <v>69.44</v>
      </c>
      <c r="M876" s="835">
        <v>4374.72</v>
      </c>
      <c r="N876" s="832">
        <v>63</v>
      </c>
      <c r="O876" s="836">
        <v>13.5</v>
      </c>
      <c r="P876" s="835">
        <v>3055.3600000000006</v>
      </c>
      <c r="Q876" s="837">
        <v>0.69841269841269848</v>
      </c>
      <c r="R876" s="832">
        <v>44</v>
      </c>
      <c r="S876" s="837">
        <v>0.69841269841269837</v>
      </c>
      <c r="T876" s="836">
        <v>9</v>
      </c>
      <c r="U876" s="838">
        <v>0.66666666666666663</v>
      </c>
    </row>
    <row r="877" spans="1:21" ht="14.4" customHeight="1" x14ac:dyDescent="0.3">
      <c r="A877" s="831">
        <v>12</v>
      </c>
      <c r="B877" s="832" t="s">
        <v>1362</v>
      </c>
      <c r="C877" s="832" t="s">
        <v>1368</v>
      </c>
      <c r="D877" s="833" t="s">
        <v>2953</v>
      </c>
      <c r="E877" s="834" t="s">
        <v>1388</v>
      </c>
      <c r="F877" s="832" t="s">
        <v>1363</v>
      </c>
      <c r="G877" s="832" t="s">
        <v>1458</v>
      </c>
      <c r="H877" s="832" t="s">
        <v>578</v>
      </c>
      <c r="I877" s="832" t="s">
        <v>1558</v>
      </c>
      <c r="J877" s="832" t="s">
        <v>618</v>
      </c>
      <c r="K877" s="832" t="s">
        <v>1559</v>
      </c>
      <c r="L877" s="835">
        <v>108.44</v>
      </c>
      <c r="M877" s="835">
        <v>1518.1599999999999</v>
      </c>
      <c r="N877" s="832">
        <v>14</v>
      </c>
      <c r="O877" s="836">
        <v>5</v>
      </c>
      <c r="P877" s="835">
        <v>867.52</v>
      </c>
      <c r="Q877" s="837">
        <v>0.57142857142857151</v>
      </c>
      <c r="R877" s="832">
        <v>8</v>
      </c>
      <c r="S877" s="837">
        <v>0.5714285714285714</v>
      </c>
      <c r="T877" s="836">
        <v>2.5</v>
      </c>
      <c r="U877" s="838">
        <v>0.5</v>
      </c>
    </row>
    <row r="878" spans="1:21" ht="14.4" customHeight="1" x14ac:dyDescent="0.3">
      <c r="A878" s="831">
        <v>12</v>
      </c>
      <c r="B878" s="832" t="s">
        <v>1362</v>
      </c>
      <c r="C878" s="832" t="s">
        <v>1368</v>
      </c>
      <c r="D878" s="833" t="s">
        <v>2953</v>
      </c>
      <c r="E878" s="834" t="s">
        <v>1388</v>
      </c>
      <c r="F878" s="832" t="s">
        <v>1363</v>
      </c>
      <c r="G878" s="832" t="s">
        <v>2517</v>
      </c>
      <c r="H878" s="832" t="s">
        <v>578</v>
      </c>
      <c r="I878" s="832" t="s">
        <v>2518</v>
      </c>
      <c r="J878" s="832" t="s">
        <v>2519</v>
      </c>
      <c r="K878" s="832" t="s">
        <v>2520</v>
      </c>
      <c r="L878" s="835">
        <v>79.099999999999994</v>
      </c>
      <c r="M878" s="835">
        <v>158.19999999999999</v>
      </c>
      <c r="N878" s="832">
        <v>2</v>
      </c>
      <c r="O878" s="836">
        <v>1</v>
      </c>
      <c r="P878" s="835">
        <v>158.19999999999999</v>
      </c>
      <c r="Q878" s="837">
        <v>1</v>
      </c>
      <c r="R878" s="832">
        <v>2</v>
      </c>
      <c r="S878" s="837">
        <v>1</v>
      </c>
      <c r="T878" s="836">
        <v>1</v>
      </c>
      <c r="U878" s="838">
        <v>1</v>
      </c>
    </row>
    <row r="879" spans="1:21" ht="14.4" customHeight="1" x14ac:dyDescent="0.3">
      <c r="A879" s="831">
        <v>12</v>
      </c>
      <c r="B879" s="832" t="s">
        <v>1362</v>
      </c>
      <c r="C879" s="832" t="s">
        <v>1368</v>
      </c>
      <c r="D879" s="833" t="s">
        <v>2953</v>
      </c>
      <c r="E879" s="834" t="s">
        <v>1388</v>
      </c>
      <c r="F879" s="832" t="s">
        <v>1363</v>
      </c>
      <c r="G879" s="832" t="s">
        <v>1461</v>
      </c>
      <c r="H879" s="832" t="s">
        <v>578</v>
      </c>
      <c r="I879" s="832" t="s">
        <v>1641</v>
      </c>
      <c r="J879" s="832" t="s">
        <v>1642</v>
      </c>
      <c r="K879" s="832" t="s">
        <v>1643</v>
      </c>
      <c r="L879" s="835">
        <v>432.12</v>
      </c>
      <c r="M879" s="835">
        <v>12531.480000000003</v>
      </c>
      <c r="N879" s="832">
        <v>29</v>
      </c>
      <c r="O879" s="836">
        <v>7</v>
      </c>
      <c r="P879" s="835">
        <v>5617.56</v>
      </c>
      <c r="Q879" s="837">
        <v>0.44827586206896541</v>
      </c>
      <c r="R879" s="832">
        <v>13</v>
      </c>
      <c r="S879" s="837">
        <v>0.44827586206896552</v>
      </c>
      <c r="T879" s="836">
        <v>3</v>
      </c>
      <c r="U879" s="838">
        <v>0.42857142857142855</v>
      </c>
    </row>
    <row r="880" spans="1:21" ht="14.4" customHeight="1" x14ac:dyDescent="0.3">
      <c r="A880" s="831">
        <v>12</v>
      </c>
      <c r="B880" s="832" t="s">
        <v>1362</v>
      </c>
      <c r="C880" s="832" t="s">
        <v>1368</v>
      </c>
      <c r="D880" s="833" t="s">
        <v>2953</v>
      </c>
      <c r="E880" s="834" t="s">
        <v>1388</v>
      </c>
      <c r="F880" s="832" t="s">
        <v>1363</v>
      </c>
      <c r="G880" s="832" t="s">
        <v>1461</v>
      </c>
      <c r="H880" s="832" t="s">
        <v>578</v>
      </c>
      <c r="I880" s="832" t="s">
        <v>1462</v>
      </c>
      <c r="J880" s="832" t="s">
        <v>1463</v>
      </c>
      <c r="K880" s="832" t="s">
        <v>1464</v>
      </c>
      <c r="L880" s="835">
        <v>104.17</v>
      </c>
      <c r="M880" s="835">
        <v>312.51</v>
      </c>
      <c r="N880" s="832">
        <v>3</v>
      </c>
      <c r="O880" s="836">
        <v>0.5</v>
      </c>
      <c r="P880" s="835">
        <v>312.51</v>
      </c>
      <c r="Q880" s="837">
        <v>1</v>
      </c>
      <c r="R880" s="832">
        <v>3</v>
      </c>
      <c r="S880" s="837">
        <v>1</v>
      </c>
      <c r="T880" s="836">
        <v>0.5</v>
      </c>
      <c r="U880" s="838">
        <v>1</v>
      </c>
    </row>
    <row r="881" spans="1:21" ht="14.4" customHeight="1" x14ac:dyDescent="0.3">
      <c r="A881" s="831">
        <v>12</v>
      </c>
      <c r="B881" s="832" t="s">
        <v>1362</v>
      </c>
      <c r="C881" s="832" t="s">
        <v>1368</v>
      </c>
      <c r="D881" s="833" t="s">
        <v>2953</v>
      </c>
      <c r="E881" s="834" t="s">
        <v>1388</v>
      </c>
      <c r="F881" s="832" t="s">
        <v>1363</v>
      </c>
      <c r="G881" s="832" t="s">
        <v>1461</v>
      </c>
      <c r="H881" s="832" t="s">
        <v>578</v>
      </c>
      <c r="I881" s="832" t="s">
        <v>1837</v>
      </c>
      <c r="J881" s="832" t="s">
        <v>1642</v>
      </c>
      <c r="K881" s="832" t="s">
        <v>1643</v>
      </c>
      <c r="L881" s="835">
        <v>432.12</v>
      </c>
      <c r="M881" s="835">
        <v>1296.3600000000001</v>
      </c>
      <c r="N881" s="832">
        <v>3</v>
      </c>
      <c r="O881" s="836">
        <v>1</v>
      </c>
      <c r="P881" s="835"/>
      <c r="Q881" s="837">
        <v>0</v>
      </c>
      <c r="R881" s="832"/>
      <c r="S881" s="837">
        <v>0</v>
      </c>
      <c r="T881" s="836"/>
      <c r="U881" s="838">
        <v>0</v>
      </c>
    </row>
    <row r="882" spans="1:21" ht="14.4" customHeight="1" x14ac:dyDescent="0.3">
      <c r="A882" s="831">
        <v>12</v>
      </c>
      <c r="B882" s="832" t="s">
        <v>1362</v>
      </c>
      <c r="C882" s="832" t="s">
        <v>1368</v>
      </c>
      <c r="D882" s="833" t="s">
        <v>2953</v>
      </c>
      <c r="E882" s="834" t="s">
        <v>1388</v>
      </c>
      <c r="F882" s="832" t="s">
        <v>1363</v>
      </c>
      <c r="G882" s="832" t="s">
        <v>1461</v>
      </c>
      <c r="H882" s="832" t="s">
        <v>578</v>
      </c>
      <c r="I882" s="832" t="s">
        <v>1647</v>
      </c>
      <c r="J882" s="832" t="s">
        <v>1642</v>
      </c>
      <c r="K882" s="832" t="s">
        <v>1648</v>
      </c>
      <c r="L882" s="835">
        <v>648.16999999999996</v>
      </c>
      <c r="M882" s="835">
        <v>2592.6799999999998</v>
      </c>
      <c r="N882" s="832">
        <v>4</v>
      </c>
      <c r="O882" s="836">
        <v>0.5</v>
      </c>
      <c r="P882" s="835">
        <v>2592.6799999999998</v>
      </c>
      <c r="Q882" s="837">
        <v>1</v>
      </c>
      <c r="R882" s="832">
        <v>4</v>
      </c>
      <c r="S882" s="837">
        <v>1</v>
      </c>
      <c r="T882" s="836">
        <v>0.5</v>
      </c>
      <c r="U882" s="838">
        <v>1</v>
      </c>
    </row>
    <row r="883" spans="1:21" ht="14.4" customHeight="1" x14ac:dyDescent="0.3">
      <c r="A883" s="831">
        <v>12</v>
      </c>
      <c r="B883" s="832" t="s">
        <v>1362</v>
      </c>
      <c r="C883" s="832" t="s">
        <v>1368</v>
      </c>
      <c r="D883" s="833" t="s">
        <v>2953</v>
      </c>
      <c r="E883" s="834" t="s">
        <v>1388</v>
      </c>
      <c r="F883" s="832" t="s">
        <v>1363</v>
      </c>
      <c r="G883" s="832" t="s">
        <v>1465</v>
      </c>
      <c r="H883" s="832" t="s">
        <v>578</v>
      </c>
      <c r="I883" s="832" t="s">
        <v>1466</v>
      </c>
      <c r="J883" s="832" t="s">
        <v>1467</v>
      </c>
      <c r="K883" s="832" t="s">
        <v>1468</v>
      </c>
      <c r="L883" s="835">
        <v>308.69</v>
      </c>
      <c r="M883" s="835">
        <v>3395.59</v>
      </c>
      <c r="N883" s="832">
        <v>11</v>
      </c>
      <c r="O883" s="836">
        <v>5</v>
      </c>
      <c r="P883" s="835">
        <v>2778.21</v>
      </c>
      <c r="Q883" s="837">
        <v>0.81818181818181812</v>
      </c>
      <c r="R883" s="832">
        <v>9</v>
      </c>
      <c r="S883" s="837">
        <v>0.81818181818181823</v>
      </c>
      <c r="T883" s="836">
        <v>4</v>
      </c>
      <c r="U883" s="838">
        <v>0.8</v>
      </c>
    </row>
    <row r="884" spans="1:21" ht="14.4" customHeight="1" x14ac:dyDescent="0.3">
      <c r="A884" s="831">
        <v>12</v>
      </c>
      <c r="B884" s="832" t="s">
        <v>1362</v>
      </c>
      <c r="C884" s="832" t="s">
        <v>1368</v>
      </c>
      <c r="D884" s="833" t="s">
        <v>2953</v>
      </c>
      <c r="E884" s="834" t="s">
        <v>1388</v>
      </c>
      <c r="F884" s="832" t="s">
        <v>1363</v>
      </c>
      <c r="G884" s="832" t="s">
        <v>1652</v>
      </c>
      <c r="H884" s="832" t="s">
        <v>578</v>
      </c>
      <c r="I884" s="832" t="s">
        <v>1653</v>
      </c>
      <c r="J884" s="832" t="s">
        <v>1654</v>
      </c>
      <c r="K884" s="832" t="s">
        <v>1655</v>
      </c>
      <c r="L884" s="835">
        <v>0</v>
      </c>
      <c r="M884" s="835">
        <v>0</v>
      </c>
      <c r="N884" s="832">
        <v>26</v>
      </c>
      <c r="O884" s="836">
        <v>15.5</v>
      </c>
      <c r="P884" s="835">
        <v>0</v>
      </c>
      <c r="Q884" s="837"/>
      <c r="R884" s="832">
        <v>26</v>
      </c>
      <c r="S884" s="837">
        <v>1</v>
      </c>
      <c r="T884" s="836">
        <v>15.5</v>
      </c>
      <c r="U884" s="838">
        <v>1</v>
      </c>
    </row>
    <row r="885" spans="1:21" ht="14.4" customHeight="1" x14ac:dyDescent="0.3">
      <c r="A885" s="831">
        <v>12</v>
      </c>
      <c r="B885" s="832" t="s">
        <v>1362</v>
      </c>
      <c r="C885" s="832" t="s">
        <v>1368</v>
      </c>
      <c r="D885" s="833" t="s">
        <v>2953</v>
      </c>
      <c r="E885" s="834" t="s">
        <v>1388</v>
      </c>
      <c r="F885" s="832" t="s">
        <v>1363</v>
      </c>
      <c r="G885" s="832" t="s">
        <v>1652</v>
      </c>
      <c r="H885" s="832" t="s">
        <v>578</v>
      </c>
      <c r="I885" s="832" t="s">
        <v>2521</v>
      </c>
      <c r="J885" s="832" t="s">
        <v>1957</v>
      </c>
      <c r="K885" s="832" t="s">
        <v>2522</v>
      </c>
      <c r="L885" s="835">
        <v>0</v>
      </c>
      <c r="M885" s="835">
        <v>0</v>
      </c>
      <c r="N885" s="832">
        <v>2</v>
      </c>
      <c r="O885" s="836">
        <v>1.5</v>
      </c>
      <c r="P885" s="835">
        <v>0</v>
      </c>
      <c r="Q885" s="837"/>
      <c r="R885" s="832">
        <v>1</v>
      </c>
      <c r="S885" s="837">
        <v>0.5</v>
      </c>
      <c r="T885" s="836">
        <v>0.5</v>
      </c>
      <c r="U885" s="838">
        <v>0.33333333333333331</v>
      </c>
    </row>
    <row r="886" spans="1:21" ht="14.4" customHeight="1" x14ac:dyDescent="0.3">
      <c r="A886" s="831">
        <v>12</v>
      </c>
      <c r="B886" s="832" t="s">
        <v>1362</v>
      </c>
      <c r="C886" s="832" t="s">
        <v>1368</v>
      </c>
      <c r="D886" s="833" t="s">
        <v>2953</v>
      </c>
      <c r="E886" s="834" t="s">
        <v>1388</v>
      </c>
      <c r="F886" s="832" t="s">
        <v>1363</v>
      </c>
      <c r="G886" s="832" t="s">
        <v>1469</v>
      </c>
      <c r="H886" s="832" t="s">
        <v>622</v>
      </c>
      <c r="I886" s="832" t="s">
        <v>1280</v>
      </c>
      <c r="J886" s="832" t="s">
        <v>1281</v>
      </c>
      <c r="K886" s="832" t="s">
        <v>1282</v>
      </c>
      <c r="L886" s="835">
        <v>0</v>
      </c>
      <c r="M886" s="835">
        <v>0</v>
      </c>
      <c r="N886" s="832">
        <v>7</v>
      </c>
      <c r="O886" s="836">
        <v>4.5</v>
      </c>
      <c r="P886" s="835">
        <v>0</v>
      </c>
      <c r="Q886" s="837"/>
      <c r="R886" s="832">
        <v>4</v>
      </c>
      <c r="S886" s="837">
        <v>0.5714285714285714</v>
      </c>
      <c r="T886" s="836">
        <v>2</v>
      </c>
      <c r="U886" s="838">
        <v>0.44444444444444442</v>
      </c>
    </row>
    <row r="887" spans="1:21" ht="14.4" customHeight="1" x14ac:dyDescent="0.3">
      <c r="A887" s="831">
        <v>12</v>
      </c>
      <c r="B887" s="832" t="s">
        <v>1362</v>
      </c>
      <c r="C887" s="832" t="s">
        <v>1368</v>
      </c>
      <c r="D887" s="833" t="s">
        <v>2953</v>
      </c>
      <c r="E887" s="834" t="s">
        <v>1388</v>
      </c>
      <c r="F887" s="832" t="s">
        <v>1363</v>
      </c>
      <c r="G887" s="832" t="s">
        <v>1516</v>
      </c>
      <c r="H887" s="832" t="s">
        <v>578</v>
      </c>
      <c r="I887" s="832" t="s">
        <v>1660</v>
      </c>
      <c r="J887" s="832" t="s">
        <v>1661</v>
      </c>
      <c r="K887" s="832" t="s">
        <v>1662</v>
      </c>
      <c r="L887" s="835">
        <v>1543.27</v>
      </c>
      <c r="M887" s="835">
        <v>6173.08</v>
      </c>
      <c r="N887" s="832">
        <v>4</v>
      </c>
      <c r="O887" s="836">
        <v>3.5</v>
      </c>
      <c r="P887" s="835">
        <v>4629.8099999999995</v>
      </c>
      <c r="Q887" s="837">
        <v>0.74999999999999989</v>
      </c>
      <c r="R887" s="832">
        <v>3</v>
      </c>
      <c r="S887" s="837">
        <v>0.75</v>
      </c>
      <c r="T887" s="836">
        <v>2.5</v>
      </c>
      <c r="U887" s="838">
        <v>0.7142857142857143</v>
      </c>
    </row>
    <row r="888" spans="1:21" ht="14.4" customHeight="1" x14ac:dyDescent="0.3">
      <c r="A888" s="831">
        <v>12</v>
      </c>
      <c r="B888" s="832" t="s">
        <v>1362</v>
      </c>
      <c r="C888" s="832" t="s">
        <v>1368</v>
      </c>
      <c r="D888" s="833" t="s">
        <v>2953</v>
      </c>
      <c r="E888" s="834" t="s">
        <v>1388</v>
      </c>
      <c r="F888" s="832" t="s">
        <v>1363</v>
      </c>
      <c r="G888" s="832" t="s">
        <v>1516</v>
      </c>
      <c r="H888" s="832" t="s">
        <v>578</v>
      </c>
      <c r="I888" s="832" t="s">
        <v>1663</v>
      </c>
      <c r="J888" s="832" t="s">
        <v>1661</v>
      </c>
      <c r="K888" s="832" t="s">
        <v>1519</v>
      </c>
      <c r="L888" s="835">
        <v>3086.53</v>
      </c>
      <c r="M888" s="835">
        <v>43211.42</v>
      </c>
      <c r="N888" s="832">
        <v>14</v>
      </c>
      <c r="O888" s="836">
        <v>10</v>
      </c>
      <c r="P888" s="835">
        <v>21605.71</v>
      </c>
      <c r="Q888" s="837">
        <v>0.5</v>
      </c>
      <c r="R888" s="832">
        <v>7</v>
      </c>
      <c r="S888" s="837">
        <v>0.5</v>
      </c>
      <c r="T888" s="836">
        <v>5</v>
      </c>
      <c r="U888" s="838">
        <v>0.5</v>
      </c>
    </row>
    <row r="889" spans="1:21" ht="14.4" customHeight="1" x14ac:dyDescent="0.3">
      <c r="A889" s="831">
        <v>12</v>
      </c>
      <c r="B889" s="832" t="s">
        <v>1362</v>
      </c>
      <c r="C889" s="832" t="s">
        <v>1368</v>
      </c>
      <c r="D889" s="833" t="s">
        <v>2953</v>
      </c>
      <c r="E889" s="834" t="s">
        <v>1388</v>
      </c>
      <c r="F889" s="832" t="s">
        <v>1363</v>
      </c>
      <c r="G889" s="832" t="s">
        <v>1516</v>
      </c>
      <c r="H889" s="832" t="s">
        <v>622</v>
      </c>
      <c r="I889" s="832" t="s">
        <v>1664</v>
      </c>
      <c r="J889" s="832" t="s">
        <v>1518</v>
      </c>
      <c r="K889" s="832" t="s">
        <v>1662</v>
      </c>
      <c r="L889" s="835">
        <v>1543.26</v>
      </c>
      <c r="M889" s="835">
        <v>1543.26</v>
      </c>
      <c r="N889" s="832">
        <v>1</v>
      </c>
      <c r="O889" s="836">
        <v>1</v>
      </c>
      <c r="P889" s="835">
        <v>1543.26</v>
      </c>
      <c r="Q889" s="837">
        <v>1</v>
      </c>
      <c r="R889" s="832">
        <v>1</v>
      </c>
      <c r="S889" s="837">
        <v>1</v>
      </c>
      <c r="T889" s="836">
        <v>1</v>
      </c>
      <c r="U889" s="838">
        <v>1</v>
      </c>
    </row>
    <row r="890" spans="1:21" ht="14.4" customHeight="1" x14ac:dyDescent="0.3">
      <c r="A890" s="831">
        <v>12</v>
      </c>
      <c r="B890" s="832" t="s">
        <v>1362</v>
      </c>
      <c r="C890" s="832" t="s">
        <v>1368</v>
      </c>
      <c r="D890" s="833" t="s">
        <v>2953</v>
      </c>
      <c r="E890" s="834" t="s">
        <v>1388</v>
      </c>
      <c r="F890" s="832" t="s">
        <v>1363</v>
      </c>
      <c r="G890" s="832" t="s">
        <v>1470</v>
      </c>
      <c r="H890" s="832" t="s">
        <v>578</v>
      </c>
      <c r="I890" s="832" t="s">
        <v>1482</v>
      </c>
      <c r="J890" s="832" t="s">
        <v>1472</v>
      </c>
      <c r="K890" s="832" t="s">
        <v>1483</v>
      </c>
      <c r="L890" s="835">
        <v>42.54</v>
      </c>
      <c r="M890" s="835">
        <v>2765.0999999999995</v>
      </c>
      <c r="N890" s="832">
        <v>65</v>
      </c>
      <c r="O890" s="836">
        <v>39.5</v>
      </c>
      <c r="P890" s="835">
        <v>1999.3799999999997</v>
      </c>
      <c r="Q890" s="837">
        <v>0.72307692307692306</v>
      </c>
      <c r="R890" s="832">
        <v>47</v>
      </c>
      <c r="S890" s="837">
        <v>0.72307692307692306</v>
      </c>
      <c r="T890" s="836">
        <v>27</v>
      </c>
      <c r="U890" s="838">
        <v>0.68354430379746833</v>
      </c>
    </row>
    <row r="891" spans="1:21" ht="14.4" customHeight="1" x14ac:dyDescent="0.3">
      <c r="A891" s="831">
        <v>12</v>
      </c>
      <c r="B891" s="832" t="s">
        <v>1362</v>
      </c>
      <c r="C891" s="832" t="s">
        <v>1368</v>
      </c>
      <c r="D891" s="833" t="s">
        <v>2953</v>
      </c>
      <c r="E891" s="834" t="s">
        <v>1388</v>
      </c>
      <c r="F891" s="832" t="s">
        <v>1363</v>
      </c>
      <c r="G891" s="832" t="s">
        <v>1470</v>
      </c>
      <c r="H891" s="832" t="s">
        <v>578</v>
      </c>
      <c r="I891" s="832" t="s">
        <v>2276</v>
      </c>
      <c r="J891" s="832" t="s">
        <v>1472</v>
      </c>
      <c r="K891" s="832" t="s">
        <v>2277</v>
      </c>
      <c r="L891" s="835">
        <v>24.05</v>
      </c>
      <c r="M891" s="835">
        <v>24.05</v>
      </c>
      <c r="N891" s="832">
        <v>1</v>
      </c>
      <c r="O891" s="836">
        <v>1</v>
      </c>
      <c r="P891" s="835"/>
      <c r="Q891" s="837">
        <v>0</v>
      </c>
      <c r="R891" s="832"/>
      <c r="S891" s="837">
        <v>0</v>
      </c>
      <c r="T891" s="836"/>
      <c r="U891" s="838">
        <v>0</v>
      </c>
    </row>
    <row r="892" spans="1:21" ht="14.4" customHeight="1" x14ac:dyDescent="0.3">
      <c r="A892" s="831">
        <v>12</v>
      </c>
      <c r="B892" s="832" t="s">
        <v>1362</v>
      </c>
      <c r="C892" s="832" t="s">
        <v>1368</v>
      </c>
      <c r="D892" s="833" t="s">
        <v>2953</v>
      </c>
      <c r="E892" s="834" t="s">
        <v>1388</v>
      </c>
      <c r="F892" s="832" t="s">
        <v>1363</v>
      </c>
      <c r="G892" s="832" t="s">
        <v>1470</v>
      </c>
      <c r="H892" s="832" t="s">
        <v>578</v>
      </c>
      <c r="I892" s="832" t="s">
        <v>1959</v>
      </c>
      <c r="J892" s="832" t="s">
        <v>992</v>
      </c>
      <c r="K892" s="832" t="s">
        <v>1483</v>
      </c>
      <c r="L892" s="835">
        <v>42.54</v>
      </c>
      <c r="M892" s="835">
        <v>42.54</v>
      </c>
      <c r="N892" s="832">
        <v>1</v>
      </c>
      <c r="O892" s="836">
        <v>1</v>
      </c>
      <c r="P892" s="835">
        <v>42.54</v>
      </c>
      <c r="Q892" s="837">
        <v>1</v>
      </c>
      <c r="R892" s="832">
        <v>1</v>
      </c>
      <c r="S892" s="837">
        <v>1</v>
      </c>
      <c r="T892" s="836">
        <v>1</v>
      </c>
      <c r="U892" s="838">
        <v>1</v>
      </c>
    </row>
    <row r="893" spans="1:21" ht="14.4" customHeight="1" x14ac:dyDescent="0.3">
      <c r="A893" s="831">
        <v>12</v>
      </c>
      <c r="B893" s="832" t="s">
        <v>1362</v>
      </c>
      <c r="C893" s="832" t="s">
        <v>1368</v>
      </c>
      <c r="D893" s="833" t="s">
        <v>2953</v>
      </c>
      <c r="E893" s="834" t="s">
        <v>1388</v>
      </c>
      <c r="F893" s="832" t="s">
        <v>1363</v>
      </c>
      <c r="G893" s="832" t="s">
        <v>1470</v>
      </c>
      <c r="H893" s="832" t="s">
        <v>578</v>
      </c>
      <c r="I893" s="832" t="s">
        <v>1564</v>
      </c>
      <c r="J893" s="832" t="s">
        <v>1565</v>
      </c>
      <c r="K893" s="832" t="s">
        <v>1566</v>
      </c>
      <c r="L893" s="835">
        <v>33.44</v>
      </c>
      <c r="M893" s="835">
        <v>33.44</v>
      </c>
      <c r="N893" s="832">
        <v>1</v>
      </c>
      <c r="O893" s="836">
        <v>1</v>
      </c>
      <c r="P893" s="835">
        <v>33.44</v>
      </c>
      <c r="Q893" s="837">
        <v>1</v>
      </c>
      <c r="R893" s="832">
        <v>1</v>
      </c>
      <c r="S893" s="837">
        <v>1</v>
      </c>
      <c r="T893" s="836">
        <v>1</v>
      </c>
      <c r="U893" s="838">
        <v>1</v>
      </c>
    </row>
    <row r="894" spans="1:21" ht="14.4" customHeight="1" x14ac:dyDescent="0.3">
      <c r="A894" s="831">
        <v>12</v>
      </c>
      <c r="B894" s="832" t="s">
        <v>1362</v>
      </c>
      <c r="C894" s="832" t="s">
        <v>1368</v>
      </c>
      <c r="D894" s="833" t="s">
        <v>2953</v>
      </c>
      <c r="E894" s="834" t="s">
        <v>1388</v>
      </c>
      <c r="F894" s="832" t="s">
        <v>1363</v>
      </c>
      <c r="G894" s="832" t="s">
        <v>1470</v>
      </c>
      <c r="H894" s="832" t="s">
        <v>578</v>
      </c>
      <c r="I894" s="832" t="s">
        <v>1471</v>
      </c>
      <c r="J894" s="832" t="s">
        <v>1472</v>
      </c>
      <c r="K894" s="832" t="s">
        <v>1473</v>
      </c>
      <c r="L894" s="835">
        <v>59.56</v>
      </c>
      <c r="M894" s="835">
        <v>59.56</v>
      </c>
      <c r="N894" s="832">
        <v>1</v>
      </c>
      <c r="O894" s="836">
        <v>1</v>
      </c>
      <c r="P894" s="835">
        <v>59.56</v>
      </c>
      <c r="Q894" s="837">
        <v>1</v>
      </c>
      <c r="R894" s="832">
        <v>1</v>
      </c>
      <c r="S894" s="837">
        <v>1</v>
      </c>
      <c r="T894" s="836">
        <v>1</v>
      </c>
      <c r="U894" s="838">
        <v>1</v>
      </c>
    </row>
    <row r="895" spans="1:21" ht="14.4" customHeight="1" x14ac:dyDescent="0.3">
      <c r="A895" s="831">
        <v>12</v>
      </c>
      <c r="B895" s="832" t="s">
        <v>1362</v>
      </c>
      <c r="C895" s="832" t="s">
        <v>1368</v>
      </c>
      <c r="D895" s="833" t="s">
        <v>2953</v>
      </c>
      <c r="E895" s="834" t="s">
        <v>1388</v>
      </c>
      <c r="F895" s="832" t="s">
        <v>1363</v>
      </c>
      <c r="G895" s="832" t="s">
        <v>1470</v>
      </c>
      <c r="H895" s="832" t="s">
        <v>622</v>
      </c>
      <c r="I895" s="832" t="s">
        <v>1238</v>
      </c>
      <c r="J895" s="832" t="s">
        <v>960</v>
      </c>
      <c r="K895" s="832" t="s">
        <v>1239</v>
      </c>
      <c r="L895" s="835">
        <v>311.33999999999997</v>
      </c>
      <c r="M895" s="835">
        <v>934.02</v>
      </c>
      <c r="N895" s="832">
        <v>3</v>
      </c>
      <c r="O895" s="836">
        <v>1</v>
      </c>
      <c r="P895" s="835">
        <v>934.02</v>
      </c>
      <c r="Q895" s="837">
        <v>1</v>
      </c>
      <c r="R895" s="832">
        <v>3</v>
      </c>
      <c r="S895" s="837">
        <v>1</v>
      </c>
      <c r="T895" s="836">
        <v>1</v>
      </c>
      <c r="U895" s="838">
        <v>1</v>
      </c>
    </row>
    <row r="896" spans="1:21" ht="14.4" customHeight="1" x14ac:dyDescent="0.3">
      <c r="A896" s="831">
        <v>12</v>
      </c>
      <c r="B896" s="832" t="s">
        <v>1362</v>
      </c>
      <c r="C896" s="832" t="s">
        <v>1368</v>
      </c>
      <c r="D896" s="833" t="s">
        <v>2953</v>
      </c>
      <c r="E896" s="834" t="s">
        <v>1388</v>
      </c>
      <c r="F896" s="832" t="s">
        <v>1363</v>
      </c>
      <c r="G896" s="832" t="s">
        <v>1838</v>
      </c>
      <c r="H896" s="832" t="s">
        <v>578</v>
      </c>
      <c r="I896" s="832" t="s">
        <v>2523</v>
      </c>
      <c r="J896" s="832" t="s">
        <v>1840</v>
      </c>
      <c r="K896" s="832" t="s">
        <v>2524</v>
      </c>
      <c r="L896" s="835">
        <v>0</v>
      </c>
      <c r="M896" s="835">
        <v>0</v>
      </c>
      <c r="N896" s="832">
        <v>1</v>
      </c>
      <c r="O896" s="836">
        <v>1</v>
      </c>
      <c r="P896" s="835"/>
      <c r="Q896" s="837"/>
      <c r="R896" s="832"/>
      <c r="S896" s="837">
        <v>0</v>
      </c>
      <c r="T896" s="836"/>
      <c r="U896" s="838">
        <v>0</v>
      </c>
    </row>
    <row r="897" spans="1:21" ht="14.4" customHeight="1" x14ac:dyDescent="0.3">
      <c r="A897" s="831">
        <v>12</v>
      </c>
      <c r="B897" s="832" t="s">
        <v>1362</v>
      </c>
      <c r="C897" s="832" t="s">
        <v>1368</v>
      </c>
      <c r="D897" s="833" t="s">
        <v>2953</v>
      </c>
      <c r="E897" s="834" t="s">
        <v>1388</v>
      </c>
      <c r="F897" s="832" t="s">
        <v>1363</v>
      </c>
      <c r="G897" s="832" t="s">
        <v>1838</v>
      </c>
      <c r="H897" s="832" t="s">
        <v>578</v>
      </c>
      <c r="I897" s="832" t="s">
        <v>1842</v>
      </c>
      <c r="J897" s="832" t="s">
        <v>1840</v>
      </c>
      <c r="K897" s="832" t="s">
        <v>1843</v>
      </c>
      <c r="L897" s="835">
        <v>0</v>
      </c>
      <c r="M897" s="835">
        <v>0</v>
      </c>
      <c r="N897" s="832">
        <v>1</v>
      </c>
      <c r="O897" s="836">
        <v>1</v>
      </c>
      <c r="P897" s="835">
        <v>0</v>
      </c>
      <c r="Q897" s="837"/>
      <c r="R897" s="832">
        <v>1</v>
      </c>
      <c r="S897" s="837">
        <v>1</v>
      </c>
      <c r="T897" s="836">
        <v>1</v>
      </c>
      <c r="U897" s="838">
        <v>1</v>
      </c>
    </row>
    <row r="898" spans="1:21" ht="14.4" customHeight="1" x14ac:dyDescent="0.3">
      <c r="A898" s="831">
        <v>12</v>
      </c>
      <c r="B898" s="832" t="s">
        <v>1362</v>
      </c>
      <c r="C898" s="832" t="s">
        <v>1368</v>
      </c>
      <c r="D898" s="833" t="s">
        <v>2953</v>
      </c>
      <c r="E898" s="834" t="s">
        <v>1388</v>
      </c>
      <c r="F898" s="832" t="s">
        <v>1363</v>
      </c>
      <c r="G898" s="832" t="s">
        <v>1665</v>
      </c>
      <c r="H898" s="832" t="s">
        <v>622</v>
      </c>
      <c r="I898" s="832" t="s">
        <v>1666</v>
      </c>
      <c r="J898" s="832" t="s">
        <v>1667</v>
      </c>
      <c r="K898" s="832" t="s">
        <v>1668</v>
      </c>
      <c r="L898" s="835">
        <v>502.31</v>
      </c>
      <c r="M898" s="835">
        <v>502.31</v>
      </c>
      <c r="N898" s="832">
        <v>1</v>
      </c>
      <c r="O898" s="836">
        <v>1</v>
      </c>
      <c r="P898" s="835">
        <v>502.31</v>
      </c>
      <c r="Q898" s="837">
        <v>1</v>
      </c>
      <c r="R898" s="832">
        <v>1</v>
      </c>
      <c r="S898" s="837">
        <v>1</v>
      </c>
      <c r="T898" s="836">
        <v>1</v>
      </c>
      <c r="U898" s="838">
        <v>1</v>
      </c>
    </row>
    <row r="899" spans="1:21" ht="14.4" customHeight="1" x14ac:dyDescent="0.3">
      <c r="A899" s="831">
        <v>12</v>
      </c>
      <c r="B899" s="832" t="s">
        <v>1362</v>
      </c>
      <c r="C899" s="832" t="s">
        <v>1368</v>
      </c>
      <c r="D899" s="833" t="s">
        <v>2953</v>
      </c>
      <c r="E899" s="834" t="s">
        <v>1388</v>
      </c>
      <c r="F899" s="832" t="s">
        <v>1363</v>
      </c>
      <c r="G899" s="832" t="s">
        <v>1520</v>
      </c>
      <c r="H899" s="832" t="s">
        <v>622</v>
      </c>
      <c r="I899" s="832" t="s">
        <v>1521</v>
      </c>
      <c r="J899" s="832" t="s">
        <v>1522</v>
      </c>
      <c r="K899" s="832" t="s">
        <v>1523</v>
      </c>
      <c r="L899" s="835">
        <v>100.1</v>
      </c>
      <c r="M899" s="835">
        <v>100.1</v>
      </c>
      <c r="N899" s="832">
        <v>1</v>
      </c>
      <c r="O899" s="836">
        <v>1</v>
      </c>
      <c r="P899" s="835"/>
      <c r="Q899" s="837">
        <v>0</v>
      </c>
      <c r="R899" s="832"/>
      <c r="S899" s="837">
        <v>0</v>
      </c>
      <c r="T899" s="836"/>
      <c r="U899" s="838">
        <v>0</v>
      </c>
    </row>
    <row r="900" spans="1:21" ht="14.4" customHeight="1" x14ac:dyDescent="0.3">
      <c r="A900" s="831">
        <v>12</v>
      </c>
      <c r="B900" s="832" t="s">
        <v>1362</v>
      </c>
      <c r="C900" s="832" t="s">
        <v>1368</v>
      </c>
      <c r="D900" s="833" t="s">
        <v>2953</v>
      </c>
      <c r="E900" s="834" t="s">
        <v>1388</v>
      </c>
      <c r="F900" s="832" t="s">
        <v>1363</v>
      </c>
      <c r="G900" s="832" t="s">
        <v>1520</v>
      </c>
      <c r="H900" s="832" t="s">
        <v>578</v>
      </c>
      <c r="I900" s="832" t="s">
        <v>1669</v>
      </c>
      <c r="J900" s="832" t="s">
        <v>1670</v>
      </c>
      <c r="K900" s="832" t="s">
        <v>1671</v>
      </c>
      <c r="L900" s="835">
        <v>333.68</v>
      </c>
      <c r="M900" s="835">
        <v>3670.4800000000005</v>
      </c>
      <c r="N900" s="832">
        <v>11</v>
      </c>
      <c r="O900" s="836">
        <v>10.5</v>
      </c>
      <c r="P900" s="835">
        <v>1334.72</v>
      </c>
      <c r="Q900" s="837">
        <v>0.36363636363636359</v>
      </c>
      <c r="R900" s="832">
        <v>4</v>
      </c>
      <c r="S900" s="837">
        <v>0.36363636363636365</v>
      </c>
      <c r="T900" s="836">
        <v>3.5</v>
      </c>
      <c r="U900" s="838">
        <v>0.33333333333333331</v>
      </c>
    </row>
    <row r="901" spans="1:21" ht="14.4" customHeight="1" x14ac:dyDescent="0.3">
      <c r="A901" s="831">
        <v>12</v>
      </c>
      <c r="B901" s="832" t="s">
        <v>1362</v>
      </c>
      <c r="C901" s="832" t="s">
        <v>1368</v>
      </c>
      <c r="D901" s="833" t="s">
        <v>2953</v>
      </c>
      <c r="E901" s="834" t="s">
        <v>1388</v>
      </c>
      <c r="F901" s="832" t="s">
        <v>1363</v>
      </c>
      <c r="G901" s="832" t="s">
        <v>1520</v>
      </c>
      <c r="H901" s="832" t="s">
        <v>622</v>
      </c>
      <c r="I901" s="832" t="s">
        <v>1672</v>
      </c>
      <c r="J901" s="832" t="s">
        <v>1522</v>
      </c>
      <c r="K901" s="832" t="s">
        <v>1673</v>
      </c>
      <c r="L901" s="835">
        <v>300.31</v>
      </c>
      <c r="M901" s="835">
        <v>18318.91</v>
      </c>
      <c r="N901" s="832">
        <v>61</v>
      </c>
      <c r="O901" s="836">
        <v>53.5</v>
      </c>
      <c r="P901" s="835">
        <v>13213.639999999998</v>
      </c>
      <c r="Q901" s="837">
        <v>0.72131147540983598</v>
      </c>
      <c r="R901" s="832">
        <v>44</v>
      </c>
      <c r="S901" s="837">
        <v>0.72131147540983609</v>
      </c>
      <c r="T901" s="836">
        <v>39.5</v>
      </c>
      <c r="U901" s="838">
        <v>0.73831775700934577</v>
      </c>
    </row>
    <row r="902" spans="1:21" ht="14.4" customHeight="1" x14ac:dyDescent="0.3">
      <c r="A902" s="831">
        <v>12</v>
      </c>
      <c r="B902" s="832" t="s">
        <v>1362</v>
      </c>
      <c r="C902" s="832" t="s">
        <v>1368</v>
      </c>
      <c r="D902" s="833" t="s">
        <v>2953</v>
      </c>
      <c r="E902" s="834" t="s">
        <v>1388</v>
      </c>
      <c r="F902" s="832" t="s">
        <v>1363</v>
      </c>
      <c r="G902" s="832" t="s">
        <v>1567</v>
      </c>
      <c r="H902" s="832" t="s">
        <v>578</v>
      </c>
      <c r="I902" s="832" t="s">
        <v>1568</v>
      </c>
      <c r="J902" s="832" t="s">
        <v>1569</v>
      </c>
      <c r="K902" s="832" t="s">
        <v>1570</v>
      </c>
      <c r="L902" s="835">
        <v>1514.87</v>
      </c>
      <c r="M902" s="835">
        <v>78773.24000000002</v>
      </c>
      <c r="N902" s="832">
        <v>52</v>
      </c>
      <c r="O902" s="836">
        <v>49</v>
      </c>
      <c r="P902" s="835">
        <v>54535.320000000022</v>
      </c>
      <c r="Q902" s="837">
        <v>0.6923076923076924</v>
      </c>
      <c r="R902" s="832">
        <v>36</v>
      </c>
      <c r="S902" s="837">
        <v>0.69230769230769229</v>
      </c>
      <c r="T902" s="836">
        <v>34</v>
      </c>
      <c r="U902" s="838">
        <v>0.69387755102040816</v>
      </c>
    </row>
    <row r="903" spans="1:21" ht="14.4" customHeight="1" x14ac:dyDescent="0.3">
      <c r="A903" s="831">
        <v>12</v>
      </c>
      <c r="B903" s="832" t="s">
        <v>1362</v>
      </c>
      <c r="C903" s="832" t="s">
        <v>1368</v>
      </c>
      <c r="D903" s="833" t="s">
        <v>2953</v>
      </c>
      <c r="E903" s="834" t="s">
        <v>1388</v>
      </c>
      <c r="F903" s="832" t="s">
        <v>1363</v>
      </c>
      <c r="G903" s="832" t="s">
        <v>1674</v>
      </c>
      <c r="H903" s="832" t="s">
        <v>622</v>
      </c>
      <c r="I903" s="832" t="s">
        <v>1675</v>
      </c>
      <c r="J903" s="832" t="s">
        <v>1194</v>
      </c>
      <c r="K903" s="832" t="s">
        <v>1676</v>
      </c>
      <c r="L903" s="835">
        <v>263.68</v>
      </c>
      <c r="M903" s="835">
        <v>263.68</v>
      </c>
      <c r="N903" s="832">
        <v>1</v>
      </c>
      <c r="O903" s="836">
        <v>0.5</v>
      </c>
      <c r="P903" s="835">
        <v>263.68</v>
      </c>
      <c r="Q903" s="837">
        <v>1</v>
      </c>
      <c r="R903" s="832">
        <v>1</v>
      </c>
      <c r="S903" s="837">
        <v>1</v>
      </c>
      <c r="T903" s="836">
        <v>0.5</v>
      </c>
      <c r="U903" s="838">
        <v>1</v>
      </c>
    </row>
    <row r="904" spans="1:21" ht="14.4" customHeight="1" x14ac:dyDescent="0.3">
      <c r="A904" s="831">
        <v>12</v>
      </c>
      <c r="B904" s="832" t="s">
        <v>1362</v>
      </c>
      <c r="C904" s="832" t="s">
        <v>1368</v>
      </c>
      <c r="D904" s="833" t="s">
        <v>2953</v>
      </c>
      <c r="E904" s="834" t="s">
        <v>1388</v>
      </c>
      <c r="F904" s="832" t="s">
        <v>1363</v>
      </c>
      <c r="G904" s="832" t="s">
        <v>2525</v>
      </c>
      <c r="H904" s="832" t="s">
        <v>578</v>
      </c>
      <c r="I904" s="832" t="s">
        <v>2526</v>
      </c>
      <c r="J904" s="832" t="s">
        <v>2527</v>
      </c>
      <c r="K904" s="832" t="s">
        <v>2528</v>
      </c>
      <c r="L904" s="835">
        <v>432.12</v>
      </c>
      <c r="M904" s="835">
        <v>1296.3600000000001</v>
      </c>
      <c r="N904" s="832">
        <v>3</v>
      </c>
      <c r="O904" s="836">
        <v>1</v>
      </c>
      <c r="P904" s="835">
        <v>1296.3600000000001</v>
      </c>
      <c r="Q904" s="837">
        <v>1</v>
      </c>
      <c r="R904" s="832">
        <v>3</v>
      </c>
      <c r="S904" s="837">
        <v>1</v>
      </c>
      <c r="T904" s="836">
        <v>1</v>
      </c>
      <c r="U904" s="838">
        <v>1</v>
      </c>
    </row>
    <row r="905" spans="1:21" ht="14.4" customHeight="1" x14ac:dyDescent="0.3">
      <c r="A905" s="831">
        <v>12</v>
      </c>
      <c r="B905" s="832" t="s">
        <v>1362</v>
      </c>
      <c r="C905" s="832" t="s">
        <v>1368</v>
      </c>
      <c r="D905" s="833" t="s">
        <v>2953</v>
      </c>
      <c r="E905" s="834" t="s">
        <v>1388</v>
      </c>
      <c r="F905" s="832" t="s">
        <v>1363</v>
      </c>
      <c r="G905" s="832" t="s">
        <v>1421</v>
      </c>
      <c r="H905" s="832" t="s">
        <v>578</v>
      </c>
      <c r="I905" s="832" t="s">
        <v>1422</v>
      </c>
      <c r="J905" s="832" t="s">
        <v>1423</v>
      </c>
      <c r="K905" s="832" t="s">
        <v>1424</v>
      </c>
      <c r="L905" s="835">
        <v>31.32</v>
      </c>
      <c r="M905" s="835">
        <v>62.64</v>
      </c>
      <c r="N905" s="832">
        <v>2</v>
      </c>
      <c r="O905" s="836">
        <v>0.5</v>
      </c>
      <c r="P905" s="835">
        <v>62.64</v>
      </c>
      <c r="Q905" s="837">
        <v>1</v>
      </c>
      <c r="R905" s="832">
        <v>2</v>
      </c>
      <c r="S905" s="837">
        <v>1</v>
      </c>
      <c r="T905" s="836">
        <v>0.5</v>
      </c>
      <c r="U905" s="838">
        <v>1</v>
      </c>
    </row>
    <row r="906" spans="1:21" ht="14.4" customHeight="1" x14ac:dyDescent="0.3">
      <c r="A906" s="831">
        <v>12</v>
      </c>
      <c r="B906" s="832" t="s">
        <v>1362</v>
      </c>
      <c r="C906" s="832" t="s">
        <v>1368</v>
      </c>
      <c r="D906" s="833" t="s">
        <v>2953</v>
      </c>
      <c r="E906" s="834" t="s">
        <v>1388</v>
      </c>
      <c r="F906" s="832" t="s">
        <v>1363</v>
      </c>
      <c r="G906" s="832" t="s">
        <v>1421</v>
      </c>
      <c r="H906" s="832" t="s">
        <v>578</v>
      </c>
      <c r="I906" s="832" t="s">
        <v>2529</v>
      </c>
      <c r="J906" s="832" t="s">
        <v>1423</v>
      </c>
      <c r="K906" s="832" t="s">
        <v>2530</v>
      </c>
      <c r="L906" s="835">
        <v>93.96</v>
      </c>
      <c r="M906" s="835">
        <v>93.96</v>
      </c>
      <c r="N906" s="832">
        <v>1</v>
      </c>
      <c r="O906" s="836">
        <v>1</v>
      </c>
      <c r="P906" s="835">
        <v>93.96</v>
      </c>
      <c r="Q906" s="837">
        <v>1</v>
      </c>
      <c r="R906" s="832">
        <v>1</v>
      </c>
      <c r="S906" s="837">
        <v>1</v>
      </c>
      <c r="T906" s="836">
        <v>1</v>
      </c>
      <c r="U906" s="838">
        <v>1</v>
      </c>
    </row>
    <row r="907" spans="1:21" ht="14.4" customHeight="1" x14ac:dyDescent="0.3">
      <c r="A907" s="831">
        <v>12</v>
      </c>
      <c r="B907" s="832" t="s">
        <v>1362</v>
      </c>
      <c r="C907" s="832" t="s">
        <v>1368</v>
      </c>
      <c r="D907" s="833" t="s">
        <v>2953</v>
      </c>
      <c r="E907" s="834" t="s">
        <v>1388</v>
      </c>
      <c r="F907" s="832" t="s">
        <v>1363</v>
      </c>
      <c r="G907" s="832" t="s">
        <v>1484</v>
      </c>
      <c r="H907" s="832" t="s">
        <v>578</v>
      </c>
      <c r="I907" s="832" t="s">
        <v>1485</v>
      </c>
      <c r="J907" s="832" t="s">
        <v>1486</v>
      </c>
      <c r="K907" s="832" t="s">
        <v>1487</v>
      </c>
      <c r="L907" s="835">
        <v>88.97</v>
      </c>
      <c r="M907" s="835">
        <v>2402.1900000000005</v>
      </c>
      <c r="N907" s="832">
        <v>27</v>
      </c>
      <c r="O907" s="836">
        <v>11</v>
      </c>
      <c r="P907" s="835">
        <v>1690.4300000000003</v>
      </c>
      <c r="Q907" s="837">
        <v>0.70370370370370372</v>
      </c>
      <c r="R907" s="832">
        <v>19</v>
      </c>
      <c r="S907" s="837">
        <v>0.70370370370370372</v>
      </c>
      <c r="T907" s="836">
        <v>7.5</v>
      </c>
      <c r="U907" s="838">
        <v>0.68181818181818177</v>
      </c>
    </row>
    <row r="908" spans="1:21" ht="14.4" customHeight="1" x14ac:dyDescent="0.3">
      <c r="A908" s="831">
        <v>12</v>
      </c>
      <c r="B908" s="832" t="s">
        <v>1362</v>
      </c>
      <c r="C908" s="832" t="s">
        <v>1368</v>
      </c>
      <c r="D908" s="833" t="s">
        <v>2953</v>
      </c>
      <c r="E908" s="834" t="s">
        <v>1388</v>
      </c>
      <c r="F908" s="832" t="s">
        <v>1363</v>
      </c>
      <c r="G908" s="832" t="s">
        <v>1484</v>
      </c>
      <c r="H908" s="832" t="s">
        <v>578</v>
      </c>
      <c r="I908" s="832" t="s">
        <v>2531</v>
      </c>
      <c r="J908" s="832" t="s">
        <v>1486</v>
      </c>
      <c r="K908" s="832" t="s">
        <v>1897</v>
      </c>
      <c r="L908" s="835">
        <v>44.49</v>
      </c>
      <c r="M908" s="835">
        <v>177.96</v>
      </c>
      <c r="N908" s="832">
        <v>4</v>
      </c>
      <c r="O908" s="836">
        <v>1.5</v>
      </c>
      <c r="P908" s="835">
        <v>177.96</v>
      </c>
      <c r="Q908" s="837">
        <v>1</v>
      </c>
      <c r="R908" s="832">
        <v>4</v>
      </c>
      <c r="S908" s="837">
        <v>1</v>
      </c>
      <c r="T908" s="836">
        <v>1.5</v>
      </c>
      <c r="U908" s="838">
        <v>1</v>
      </c>
    </row>
    <row r="909" spans="1:21" ht="14.4" customHeight="1" x14ac:dyDescent="0.3">
      <c r="A909" s="831">
        <v>12</v>
      </c>
      <c r="B909" s="832" t="s">
        <v>1362</v>
      </c>
      <c r="C909" s="832" t="s">
        <v>1368</v>
      </c>
      <c r="D909" s="833" t="s">
        <v>2953</v>
      </c>
      <c r="E909" s="834" t="s">
        <v>1388</v>
      </c>
      <c r="F909" s="832" t="s">
        <v>1363</v>
      </c>
      <c r="G909" s="832" t="s">
        <v>1677</v>
      </c>
      <c r="H909" s="832" t="s">
        <v>578</v>
      </c>
      <c r="I909" s="832" t="s">
        <v>2532</v>
      </c>
      <c r="J909" s="832" t="s">
        <v>2400</v>
      </c>
      <c r="K909" s="832" t="s">
        <v>2533</v>
      </c>
      <c r="L909" s="835">
        <v>156.26</v>
      </c>
      <c r="M909" s="835">
        <v>1562.6</v>
      </c>
      <c r="N909" s="832">
        <v>10</v>
      </c>
      <c r="O909" s="836">
        <v>1.5</v>
      </c>
      <c r="P909" s="835">
        <v>156.26</v>
      </c>
      <c r="Q909" s="837">
        <v>0.1</v>
      </c>
      <c r="R909" s="832">
        <v>1</v>
      </c>
      <c r="S909" s="837">
        <v>0.1</v>
      </c>
      <c r="T909" s="836">
        <v>0.5</v>
      </c>
      <c r="U909" s="838">
        <v>0.33333333333333331</v>
      </c>
    </row>
    <row r="910" spans="1:21" ht="14.4" customHeight="1" x14ac:dyDescent="0.3">
      <c r="A910" s="831">
        <v>12</v>
      </c>
      <c r="B910" s="832" t="s">
        <v>1362</v>
      </c>
      <c r="C910" s="832" t="s">
        <v>1368</v>
      </c>
      <c r="D910" s="833" t="s">
        <v>2953</v>
      </c>
      <c r="E910" s="834" t="s">
        <v>1388</v>
      </c>
      <c r="F910" s="832" t="s">
        <v>1363</v>
      </c>
      <c r="G910" s="832" t="s">
        <v>1677</v>
      </c>
      <c r="H910" s="832" t="s">
        <v>578</v>
      </c>
      <c r="I910" s="832" t="s">
        <v>2399</v>
      </c>
      <c r="J910" s="832" t="s">
        <v>2400</v>
      </c>
      <c r="K910" s="832" t="s">
        <v>2401</v>
      </c>
      <c r="L910" s="835">
        <v>260.42</v>
      </c>
      <c r="M910" s="835">
        <v>781.26</v>
      </c>
      <c r="N910" s="832">
        <v>3</v>
      </c>
      <c r="O910" s="836">
        <v>0.5</v>
      </c>
      <c r="P910" s="835">
        <v>781.26</v>
      </c>
      <c r="Q910" s="837">
        <v>1</v>
      </c>
      <c r="R910" s="832">
        <v>3</v>
      </c>
      <c r="S910" s="837">
        <v>1</v>
      </c>
      <c r="T910" s="836">
        <v>0.5</v>
      </c>
      <c r="U910" s="838">
        <v>1</v>
      </c>
    </row>
    <row r="911" spans="1:21" ht="14.4" customHeight="1" x14ac:dyDescent="0.3">
      <c r="A911" s="831">
        <v>12</v>
      </c>
      <c r="B911" s="832" t="s">
        <v>1362</v>
      </c>
      <c r="C911" s="832" t="s">
        <v>1368</v>
      </c>
      <c r="D911" s="833" t="s">
        <v>2953</v>
      </c>
      <c r="E911" s="834" t="s">
        <v>1388</v>
      </c>
      <c r="F911" s="832" t="s">
        <v>1363</v>
      </c>
      <c r="G911" s="832" t="s">
        <v>1677</v>
      </c>
      <c r="H911" s="832" t="s">
        <v>578</v>
      </c>
      <c r="I911" s="832" t="s">
        <v>1960</v>
      </c>
      <c r="J911" s="832" t="s">
        <v>1679</v>
      </c>
      <c r="K911" s="832" t="s">
        <v>1961</v>
      </c>
      <c r="L911" s="835">
        <v>260.42</v>
      </c>
      <c r="M911" s="835">
        <v>1041.68</v>
      </c>
      <c r="N911" s="832">
        <v>4</v>
      </c>
      <c r="O911" s="836">
        <v>3</v>
      </c>
      <c r="P911" s="835">
        <v>1041.68</v>
      </c>
      <c r="Q911" s="837">
        <v>1</v>
      </c>
      <c r="R911" s="832">
        <v>4</v>
      </c>
      <c r="S911" s="837">
        <v>1</v>
      </c>
      <c r="T911" s="836">
        <v>3</v>
      </c>
      <c r="U911" s="838">
        <v>1</v>
      </c>
    </row>
    <row r="912" spans="1:21" ht="14.4" customHeight="1" x14ac:dyDescent="0.3">
      <c r="A912" s="831">
        <v>12</v>
      </c>
      <c r="B912" s="832" t="s">
        <v>1362</v>
      </c>
      <c r="C912" s="832" t="s">
        <v>1368</v>
      </c>
      <c r="D912" s="833" t="s">
        <v>2953</v>
      </c>
      <c r="E912" s="834" t="s">
        <v>1388</v>
      </c>
      <c r="F912" s="832" t="s">
        <v>1363</v>
      </c>
      <c r="G912" s="832" t="s">
        <v>2534</v>
      </c>
      <c r="H912" s="832" t="s">
        <v>578</v>
      </c>
      <c r="I912" s="832" t="s">
        <v>2535</v>
      </c>
      <c r="J912" s="832" t="s">
        <v>2536</v>
      </c>
      <c r="K912" s="832" t="s">
        <v>2537</v>
      </c>
      <c r="L912" s="835">
        <v>184.74</v>
      </c>
      <c r="M912" s="835">
        <v>184.74</v>
      </c>
      <c r="N912" s="832">
        <v>1</v>
      </c>
      <c r="O912" s="836">
        <v>1</v>
      </c>
      <c r="P912" s="835">
        <v>184.74</v>
      </c>
      <c r="Q912" s="837">
        <v>1</v>
      </c>
      <c r="R912" s="832">
        <v>1</v>
      </c>
      <c r="S912" s="837">
        <v>1</v>
      </c>
      <c r="T912" s="836">
        <v>1</v>
      </c>
      <c r="U912" s="838">
        <v>1</v>
      </c>
    </row>
    <row r="913" spans="1:21" ht="14.4" customHeight="1" x14ac:dyDescent="0.3">
      <c r="A913" s="831">
        <v>12</v>
      </c>
      <c r="B913" s="832" t="s">
        <v>1362</v>
      </c>
      <c r="C913" s="832" t="s">
        <v>1368</v>
      </c>
      <c r="D913" s="833" t="s">
        <v>2953</v>
      </c>
      <c r="E913" s="834" t="s">
        <v>1388</v>
      </c>
      <c r="F913" s="832" t="s">
        <v>1363</v>
      </c>
      <c r="G913" s="832" t="s">
        <v>2538</v>
      </c>
      <c r="H913" s="832" t="s">
        <v>622</v>
      </c>
      <c r="I913" s="832" t="s">
        <v>1301</v>
      </c>
      <c r="J913" s="832" t="s">
        <v>904</v>
      </c>
      <c r="K913" s="832" t="s">
        <v>1302</v>
      </c>
      <c r="L913" s="835">
        <v>0</v>
      </c>
      <c r="M913" s="835">
        <v>0</v>
      </c>
      <c r="N913" s="832">
        <v>3</v>
      </c>
      <c r="O913" s="836">
        <v>1.5</v>
      </c>
      <c r="P913" s="835">
        <v>0</v>
      </c>
      <c r="Q913" s="837"/>
      <c r="R913" s="832">
        <v>3</v>
      </c>
      <c r="S913" s="837">
        <v>1</v>
      </c>
      <c r="T913" s="836">
        <v>1.5</v>
      </c>
      <c r="U913" s="838">
        <v>1</v>
      </c>
    </row>
    <row r="914" spans="1:21" ht="14.4" customHeight="1" x14ac:dyDescent="0.3">
      <c r="A914" s="831">
        <v>12</v>
      </c>
      <c r="B914" s="832" t="s">
        <v>1362</v>
      </c>
      <c r="C914" s="832" t="s">
        <v>1368</v>
      </c>
      <c r="D914" s="833" t="s">
        <v>2953</v>
      </c>
      <c r="E914" s="834" t="s">
        <v>1388</v>
      </c>
      <c r="F914" s="832" t="s">
        <v>1363</v>
      </c>
      <c r="G914" s="832" t="s">
        <v>1681</v>
      </c>
      <c r="H914" s="832" t="s">
        <v>578</v>
      </c>
      <c r="I914" s="832" t="s">
        <v>1682</v>
      </c>
      <c r="J914" s="832" t="s">
        <v>1683</v>
      </c>
      <c r="K914" s="832" t="s">
        <v>1684</v>
      </c>
      <c r="L914" s="835">
        <v>0</v>
      </c>
      <c r="M914" s="835">
        <v>0</v>
      </c>
      <c r="N914" s="832">
        <v>2</v>
      </c>
      <c r="O914" s="836">
        <v>1.5</v>
      </c>
      <c r="P914" s="835"/>
      <c r="Q914" s="837"/>
      <c r="R914" s="832"/>
      <c r="S914" s="837">
        <v>0</v>
      </c>
      <c r="T914" s="836"/>
      <c r="U914" s="838">
        <v>0</v>
      </c>
    </row>
    <row r="915" spans="1:21" ht="14.4" customHeight="1" x14ac:dyDescent="0.3">
      <c r="A915" s="831">
        <v>12</v>
      </c>
      <c r="B915" s="832" t="s">
        <v>1362</v>
      </c>
      <c r="C915" s="832" t="s">
        <v>1368</v>
      </c>
      <c r="D915" s="833" t="s">
        <v>2953</v>
      </c>
      <c r="E915" s="834" t="s">
        <v>1388</v>
      </c>
      <c r="F915" s="832" t="s">
        <v>1363</v>
      </c>
      <c r="G915" s="832" t="s">
        <v>1685</v>
      </c>
      <c r="H915" s="832" t="s">
        <v>578</v>
      </c>
      <c r="I915" s="832" t="s">
        <v>1686</v>
      </c>
      <c r="J915" s="832" t="s">
        <v>1687</v>
      </c>
      <c r="K915" s="832" t="s">
        <v>1688</v>
      </c>
      <c r="L915" s="835">
        <v>1546.98</v>
      </c>
      <c r="M915" s="835">
        <v>46409.4</v>
      </c>
      <c r="N915" s="832">
        <v>30</v>
      </c>
      <c r="O915" s="836">
        <v>28</v>
      </c>
      <c r="P915" s="835">
        <v>37127.520000000004</v>
      </c>
      <c r="Q915" s="837">
        <v>0.8</v>
      </c>
      <c r="R915" s="832">
        <v>24</v>
      </c>
      <c r="S915" s="837">
        <v>0.8</v>
      </c>
      <c r="T915" s="836">
        <v>22</v>
      </c>
      <c r="U915" s="838">
        <v>0.7857142857142857</v>
      </c>
    </row>
    <row r="916" spans="1:21" ht="14.4" customHeight="1" x14ac:dyDescent="0.3">
      <c r="A916" s="831">
        <v>12</v>
      </c>
      <c r="B916" s="832" t="s">
        <v>1362</v>
      </c>
      <c r="C916" s="832" t="s">
        <v>1368</v>
      </c>
      <c r="D916" s="833" t="s">
        <v>2953</v>
      </c>
      <c r="E916" s="834" t="s">
        <v>1388</v>
      </c>
      <c r="F916" s="832" t="s">
        <v>1363</v>
      </c>
      <c r="G916" s="832" t="s">
        <v>1685</v>
      </c>
      <c r="H916" s="832" t="s">
        <v>578</v>
      </c>
      <c r="I916" s="832" t="s">
        <v>2403</v>
      </c>
      <c r="J916" s="832" t="s">
        <v>1687</v>
      </c>
      <c r="K916" s="832" t="s">
        <v>2404</v>
      </c>
      <c r="L916" s="835">
        <v>464.09</v>
      </c>
      <c r="M916" s="835">
        <v>464.09</v>
      </c>
      <c r="N916" s="832">
        <v>1</v>
      </c>
      <c r="O916" s="836">
        <v>1</v>
      </c>
      <c r="P916" s="835">
        <v>464.09</v>
      </c>
      <c r="Q916" s="837">
        <v>1</v>
      </c>
      <c r="R916" s="832">
        <v>1</v>
      </c>
      <c r="S916" s="837">
        <v>1</v>
      </c>
      <c r="T916" s="836">
        <v>1</v>
      </c>
      <c r="U916" s="838">
        <v>1</v>
      </c>
    </row>
    <row r="917" spans="1:21" ht="14.4" customHeight="1" x14ac:dyDescent="0.3">
      <c r="A917" s="831">
        <v>12</v>
      </c>
      <c r="B917" s="832" t="s">
        <v>1362</v>
      </c>
      <c r="C917" s="832" t="s">
        <v>1368</v>
      </c>
      <c r="D917" s="833" t="s">
        <v>2953</v>
      </c>
      <c r="E917" s="834" t="s">
        <v>1388</v>
      </c>
      <c r="F917" s="832" t="s">
        <v>1363</v>
      </c>
      <c r="G917" s="832" t="s">
        <v>1701</v>
      </c>
      <c r="H917" s="832" t="s">
        <v>578</v>
      </c>
      <c r="I917" s="832" t="s">
        <v>1962</v>
      </c>
      <c r="J917" s="832" t="s">
        <v>1703</v>
      </c>
      <c r="K917" s="832" t="s">
        <v>1963</v>
      </c>
      <c r="L917" s="835">
        <v>837.19</v>
      </c>
      <c r="M917" s="835">
        <v>837.19</v>
      </c>
      <c r="N917" s="832">
        <v>1</v>
      </c>
      <c r="O917" s="836">
        <v>1</v>
      </c>
      <c r="P917" s="835">
        <v>837.19</v>
      </c>
      <c r="Q917" s="837">
        <v>1</v>
      </c>
      <c r="R917" s="832">
        <v>1</v>
      </c>
      <c r="S917" s="837">
        <v>1</v>
      </c>
      <c r="T917" s="836">
        <v>1</v>
      </c>
      <c r="U917" s="838">
        <v>1</v>
      </c>
    </row>
    <row r="918" spans="1:21" ht="14.4" customHeight="1" x14ac:dyDescent="0.3">
      <c r="A918" s="831">
        <v>12</v>
      </c>
      <c r="B918" s="832" t="s">
        <v>1362</v>
      </c>
      <c r="C918" s="832" t="s">
        <v>1368</v>
      </c>
      <c r="D918" s="833" t="s">
        <v>2953</v>
      </c>
      <c r="E918" s="834" t="s">
        <v>1388</v>
      </c>
      <c r="F918" s="832" t="s">
        <v>1363</v>
      </c>
      <c r="G918" s="832" t="s">
        <v>2539</v>
      </c>
      <c r="H918" s="832" t="s">
        <v>622</v>
      </c>
      <c r="I918" s="832" t="s">
        <v>2540</v>
      </c>
      <c r="J918" s="832" t="s">
        <v>2541</v>
      </c>
      <c r="K918" s="832" t="s">
        <v>2542</v>
      </c>
      <c r="L918" s="835">
        <v>21.79</v>
      </c>
      <c r="M918" s="835">
        <v>21.79</v>
      </c>
      <c r="N918" s="832">
        <v>1</v>
      </c>
      <c r="O918" s="836">
        <v>0.5</v>
      </c>
      <c r="P918" s="835">
        <v>21.79</v>
      </c>
      <c r="Q918" s="837">
        <v>1</v>
      </c>
      <c r="R918" s="832">
        <v>1</v>
      </c>
      <c r="S918" s="837">
        <v>1</v>
      </c>
      <c r="T918" s="836">
        <v>0.5</v>
      </c>
      <c r="U918" s="838">
        <v>1</v>
      </c>
    </row>
    <row r="919" spans="1:21" ht="14.4" customHeight="1" x14ac:dyDescent="0.3">
      <c r="A919" s="831">
        <v>12</v>
      </c>
      <c r="B919" s="832" t="s">
        <v>1362</v>
      </c>
      <c r="C919" s="832" t="s">
        <v>1368</v>
      </c>
      <c r="D919" s="833" t="s">
        <v>2953</v>
      </c>
      <c r="E919" s="834" t="s">
        <v>1388</v>
      </c>
      <c r="F919" s="832" t="s">
        <v>1363</v>
      </c>
      <c r="G919" s="832" t="s">
        <v>1412</v>
      </c>
      <c r="H919" s="832" t="s">
        <v>622</v>
      </c>
      <c r="I919" s="832" t="s">
        <v>1425</v>
      </c>
      <c r="J919" s="832" t="s">
        <v>950</v>
      </c>
      <c r="K919" s="832" t="s">
        <v>1414</v>
      </c>
      <c r="L919" s="835">
        <v>154.36000000000001</v>
      </c>
      <c r="M919" s="835">
        <v>154.36000000000001</v>
      </c>
      <c r="N919" s="832">
        <v>1</v>
      </c>
      <c r="O919" s="836">
        <v>1</v>
      </c>
      <c r="P919" s="835">
        <v>154.36000000000001</v>
      </c>
      <c r="Q919" s="837">
        <v>1</v>
      </c>
      <c r="R919" s="832">
        <v>1</v>
      </c>
      <c r="S919" s="837">
        <v>1</v>
      </c>
      <c r="T919" s="836">
        <v>1</v>
      </c>
      <c r="U919" s="838">
        <v>1</v>
      </c>
    </row>
    <row r="920" spans="1:21" ht="14.4" customHeight="1" x14ac:dyDescent="0.3">
      <c r="A920" s="831">
        <v>12</v>
      </c>
      <c r="B920" s="832" t="s">
        <v>1362</v>
      </c>
      <c r="C920" s="832" t="s">
        <v>1368</v>
      </c>
      <c r="D920" s="833" t="s">
        <v>2953</v>
      </c>
      <c r="E920" s="834" t="s">
        <v>1388</v>
      </c>
      <c r="F920" s="832" t="s">
        <v>1363</v>
      </c>
      <c r="G920" s="832" t="s">
        <v>1412</v>
      </c>
      <c r="H920" s="832" t="s">
        <v>622</v>
      </c>
      <c r="I920" s="832" t="s">
        <v>2023</v>
      </c>
      <c r="J920" s="832" t="s">
        <v>2437</v>
      </c>
      <c r="K920" s="832" t="s">
        <v>2438</v>
      </c>
      <c r="L920" s="835">
        <v>111.22</v>
      </c>
      <c r="M920" s="835">
        <v>222.44</v>
      </c>
      <c r="N920" s="832">
        <v>2</v>
      </c>
      <c r="O920" s="836">
        <v>2</v>
      </c>
      <c r="P920" s="835">
        <v>111.22</v>
      </c>
      <c r="Q920" s="837">
        <v>0.5</v>
      </c>
      <c r="R920" s="832">
        <v>1</v>
      </c>
      <c r="S920" s="837">
        <v>0.5</v>
      </c>
      <c r="T920" s="836">
        <v>1</v>
      </c>
      <c r="U920" s="838">
        <v>0.5</v>
      </c>
    </row>
    <row r="921" spans="1:21" ht="14.4" customHeight="1" x14ac:dyDescent="0.3">
      <c r="A921" s="831">
        <v>12</v>
      </c>
      <c r="B921" s="832" t="s">
        <v>1362</v>
      </c>
      <c r="C921" s="832" t="s">
        <v>1368</v>
      </c>
      <c r="D921" s="833" t="s">
        <v>2953</v>
      </c>
      <c r="E921" s="834" t="s">
        <v>1388</v>
      </c>
      <c r="F921" s="832" t="s">
        <v>1363</v>
      </c>
      <c r="G921" s="832" t="s">
        <v>1412</v>
      </c>
      <c r="H921" s="832" t="s">
        <v>622</v>
      </c>
      <c r="I921" s="832" t="s">
        <v>1220</v>
      </c>
      <c r="J921" s="832" t="s">
        <v>1221</v>
      </c>
      <c r="K921" s="832" t="s">
        <v>1222</v>
      </c>
      <c r="L921" s="835">
        <v>149.52000000000001</v>
      </c>
      <c r="M921" s="835">
        <v>448.56000000000006</v>
      </c>
      <c r="N921" s="832">
        <v>3</v>
      </c>
      <c r="O921" s="836">
        <v>2</v>
      </c>
      <c r="P921" s="835">
        <v>299.04000000000002</v>
      </c>
      <c r="Q921" s="837">
        <v>0.66666666666666663</v>
      </c>
      <c r="R921" s="832">
        <v>2</v>
      </c>
      <c r="S921" s="837">
        <v>0.66666666666666663</v>
      </c>
      <c r="T921" s="836">
        <v>1.5</v>
      </c>
      <c r="U921" s="838">
        <v>0.75</v>
      </c>
    </row>
    <row r="922" spans="1:21" ht="14.4" customHeight="1" x14ac:dyDescent="0.3">
      <c r="A922" s="831">
        <v>12</v>
      </c>
      <c r="B922" s="832" t="s">
        <v>1362</v>
      </c>
      <c r="C922" s="832" t="s">
        <v>1368</v>
      </c>
      <c r="D922" s="833" t="s">
        <v>2953</v>
      </c>
      <c r="E922" s="834" t="s">
        <v>1388</v>
      </c>
      <c r="F922" s="832" t="s">
        <v>1363</v>
      </c>
      <c r="G922" s="832" t="s">
        <v>1412</v>
      </c>
      <c r="H922" s="832" t="s">
        <v>622</v>
      </c>
      <c r="I922" s="832" t="s">
        <v>1218</v>
      </c>
      <c r="J922" s="832" t="s">
        <v>950</v>
      </c>
      <c r="K922" s="832" t="s">
        <v>1219</v>
      </c>
      <c r="L922" s="835">
        <v>225.06</v>
      </c>
      <c r="M922" s="835">
        <v>675.18000000000006</v>
      </c>
      <c r="N922" s="832">
        <v>3</v>
      </c>
      <c r="O922" s="836">
        <v>2</v>
      </c>
      <c r="P922" s="835">
        <v>225.06</v>
      </c>
      <c r="Q922" s="837">
        <v>0.33333333333333331</v>
      </c>
      <c r="R922" s="832">
        <v>1</v>
      </c>
      <c r="S922" s="837">
        <v>0.33333333333333331</v>
      </c>
      <c r="T922" s="836">
        <v>1</v>
      </c>
      <c r="U922" s="838">
        <v>0.5</v>
      </c>
    </row>
    <row r="923" spans="1:21" ht="14.4" customHeight="1" x14ac:dyDescent="0.3">
      <c r="A923" s="831">
        <v>12</v>
      </c>
      <c r="B923" s="832" t="s">
        <v>1362</v>
      </c>
      <c r="C923" s="832" t="s">
        <v>1368</v>
      </c>
      <c r="D923" s="833" t="s">
        <v>2953</v>
      </c>
      <c r="E923" s="834" t="s">
        <v>1388</v>
      </c>
      <c r="F923" s="832" t="s">
        <v>1363</v>
      </c>
      <c r="G923" s="832" t="s">
        <v>1412</v>
      </c>
      <c r="H923" s="832" t="s">
        <v>578</v>
      </c>
      <c r="I923" s="832" t="s">
        <v>2543</v>
      </c>
      <c r="J923" s="832" t="s">
        <v>2544</v>
      </c>
      <c r="K923" s="832" t="s">
        <v>1414</v>
      </c>
      <c r="L923" s="835">
        <v>154.36000000000001</v>
      </c>
      <c r="M923" s="835">
        <v>154.36000000000001</v>
      </c>
      <c r="N923" s="832">
        <v>1</v>
      </c>
      <c r="O923" s="836">
        <v>0.5</v>
      </c>
      <c r="P923" s="835"/>
      <c r="Q923" s="837">
        <v>0</v>
      </c>
      <c r="R923" s="832"/>
      <c r="S923" s="837">
        <v>0</v>
      </c>
      <c r="T923" s="836"/>
      <c r="U923" s="838">
        <v>0</v>
      </c>
    </row>
    <row r="924" spans="1:21" ht="14.4" customHeight="1" x14ac:dyDescent="0.3">
      <c r="A924" s="831">
        <v>12</v>
      </c>
      <c r="B924" s="832" t="s">
        <v>1362</v>
      </c>
      <c r="C924" s="832" t="s">
        <v>1368</v>
      </c>
      <c r="D924" s="833" t="s">
        <v>2953</v>
      </c>
      <c r="E924" s="834" t="s">
        <v>1388</v>
      </c>
      <c r="F924" s="832" t="s">
        <v>1363</v>
      </c>
      <c r="G924" s="832" t="s">
        <v>1968</v>
      </c>
      <c r="H924" s="832" t="s">
        <v>578</v>
      </c>
      <c r="I924" s="832" t="s">
        <v>2545</v>
      </c>
      <c r="J924" s="832" t="s">
        <v>1209</v>
      </c>
      <c r="K924" s="832" t="s">
        <v>2546</v>
      </c>
      <c r="L924" s="835">
        <v>105.23</v>
      </c>
      <c r="M924" s="835">
        <v>105.23</v>
      </c>
      <c r="N924" s="832">
        <v>1</v>
      </c>
      <c r="O924" s="836">
        <v>0.5</v>
      </c>
      <c r="P924" s="835">
        <v>105.23</v>
      </c>
      <c r="Q924" s="837">
        <v>1</v>
      </c>
      <c r="R924" s="832">
        <v>1</v>
      </c>
      <c r="S924" s="837">
        <v>1</v>
      </c>
      <c r="T924" s="836">
        <v>0.5</v>
      </c>
      <c r="U924" s="838">
        <v>1</v>
      </c>
    </row>
    <row r="925" spans="1:21" ht="14.4" customHeight="1" x14ac:dyDescent="0.3">
      <c r="A925" s="831">
        <v>12</v>
      </c>
      <c r="B925" s="832" t="s">
        <v>1362</v>
      </c>
      <c r="C925" s="832" t="s">
        <v>1368</v>
      </c>
      <c r="D925" s="833" t="s">
        <v>2953</v>
      </c>
      <c r="E925" s="834" t="s">
        <v>1388</v>
      </c>
      <c r="F925" s="832" t="s">
        <v>1363</v>
      </c>
      <c r="G925" s="832" t="s">
        <v>1968</v>
      </c>
      <c r="H925" s="832" t="s">
        <v>578</v>
      </c>
      <c r="I925" s="832" t="s">
        <v>2278</v>
      </c>
      <c r="J925" s="832" t="s">
        <v>1209</v>
      </c>
      <c r="K925" s="832" t="s">
        <v>2279</v>
      </c>
      <c r="L925" s="835">
        <v>84.18</v>
      </c>
      <c r="M925" s="835">
        <v>84.18</v>
      </c>
      <c r="N925" s="832">
        <v>1</v>
      </c>
      <c r="O925" s="836">
        <v>0.5</v>
      </c>
      <c r="P925" s="835">
        <v>84.18</v>
      </c>
      <c r="Q925" s="837">
        <v>1</v>
      </c>
      <c r="R925" s="832">
        <v>1</v>
      </c>
      <c r="S925" s="837">
        <v>1</v>
      </c>
      <c r="T925" s="836">
        <v>0.5</v>
      </c>
      <c r="U925" s="838">
        <v>1</v>
      </c>
    </row>
    <row r="926" spans="1:21" ht="14.4" customHeight="1" x14ac:dyDescent="0.3">
      <c r="A926" s="831">
        <v>12</v>
      </c>
      <c r="B926" s="832" t="s">
        <v>1362</v>
      </c>
      <c r="C926" s="832" t="s">
        <v>1368</v>
      </c>
      <c r="D926" s="833" t="s">
        <v>2953</v>
      </c>
      <c r="E926" s="834" t="s">
        <v>1388</v>
      </c>
      <c r="F926" s="832" t="s">
        <v>1363</v>
      </c>
      <c r="G926" s="832" t="s">
        <v>2547</v>
      </c>
      <c r="H926" s="832" t="s">
        <v>578</v>
      </c>
      <c r="I926" s="832" t="s">
        <v>2548</v>
      </c>
      <c r="J926" s="832" t="s">
        <v>2549</v>
      </c>
      <c r="K926" s="832" t="s">
        <v>2550</v>
      </c>
      <c r="L926" s="835">
        <v>0</v>
      </c>
      <c r="M926" s="835">
        <v>0</v>
      </c>
      <c r="N926" s="832">
        <v>3</v>
      </c>
      <c r="O926" s="836">
        <v>0.5</v>
      </c>
      <c r="P926" s="835">
        <v>0</v>
      </c>
      <c r="Q926" s="837"/>
      <c r="R926" s="832">
        <v>3</v>
      </c>
      <c r="S926" s="837">
        <v>1</v>
      </c>
      <c r="T926" s="836">
        <v>0.5</v>
      </c>
      <c r="U926" s="838">
        <v>1</v>
      </c>
    </row>
    <row r="927" spans="1:21" ht="14.4" customHeight="1" x14ac:dyDescent="0.3">
      <c r="A927" s="831">
        <v>12</v>
      </c>
      <c r="B927" s="832" t="s">
        <v>1362</v>
      </c>
      <c r="C927" s="832" t="s">
        <v>1368</v>
      </c>
      <c r="D927" s="833" t="s">
        <v>2953</v>
      </c>
      <c r="E927" s="834" t="s">
        <v>1388</v>
      </c>
      <c r="F927" s="832" t="s">
        <v>1363</v>
      </c>
      <c r="G927" s="832" t="s">
        <v>2547</v>
      </c>
      <c r="H927" s="832" t="s">
        <v>578</v>
      </c>
      <c r="I927" s="832" t="s">
        <v>2551</v>
      </c>
      <c r="J927" s="832" t="s">
        <v>2549</v>
      </c>
      <c r="K927" s="832" t="s">
        <v>2552</v>
      </c>
      <c r="L927" s="835">
        <v>0</v>
      </c>
      <c r="M927" s="835">
        <v>0</v>
      </c>
      <c r="N927" s="832">
        <v>2</v>
      </c>
      <c r="O927" s="836">
        <v>1</v>
      </c>
      <c r="P927" s="835">
        <v>0</v>
      </c>
      <c r="Q927" s="837"/>
      <c r="R927" s="832">
        <v>2</v>
      </c>
      <c r="S927" s="837">
        <v>1</v>
      </c>
      <c r="T927" s="836">
        <v>1</v>
      </c>
      <c r="U927" s="838">
        <v>1</v>
      </c>
    </row>
    <row r="928" spans="1:21" ht="14.4" customHeight="1" x14ac:dyDescent="0.3">
      <c r="A928" s="831">
        <v>12</v>
      </c>
      <c r="B928" s="832" t="s">
        <v>1362</v>
      </c>
      <c r="C928" s="832" t="s">
        <v>1368</v>
      </c>
      <c r="D928" s="833" t="s">
        <v>2953</v>
      </c>
      <c r="E928" s="834" t="s">
        <v>1388</v>
      </c>
      <c r="F928" s="832" t="s">
        <v>1364</v>
      </c>
      <c r="G928" s="832" t="s">
        <v>1475</v>
      </c>
      <c r="H928" s="832" t="s">
        <v>578</v>
      </c>
      <c r="I928" s="832" t="s">
        <v>1977</v>
      </c>
      <c r="J928" s="832" t="s">
        <v>1383</v>
      </c>
      <c r="K928" s="832"/>
      <c r="L928" s="835">
        <v>0</v>
      </c>
      <c r="M928" s="835">
        <v>0</v>
      </c>
      <c r="N928" s="832">
        <v>3</v>
      </c>
      <c r="O928" s="836">
        <v>3</v>
      </c>
      <c r="P928" s="835">
        <v>0</v>
      </c>
      <c r="Q928" s="837"/>
      <c r="R928" s="832">
        <v>3</v>
      </c>
      <c r="S928" s="837">
        <v>1</v>
      </c>
      <c r="T928" s="836">
        <v>3</v>
      </c>
      <c r="U928" s="838">
        <v>1</v>
      </c>
    </row>
    <row r="929" spans="1:21" ht="14.4" customHeight="1" x14ac:dyDescent="0.3">
      <c r="A929" s="831">
        <v>12</v>
      </c>
      <c r="B929" s="832" t="s">
        <v>1362</v>
      </c>
      <c r="C929" s="832" t="s">
        <v>1368</v>
      </c>
      <c r="D929" s="833" t="s">
        <v>2953</v>
      </c>
      <c r="E929" s="834" t="s">
        <v>1388</v>
      </c>
      <c r="F929" s="832" t="s">
        <v>1364</v>
      </c>
      <c r="G929" s="832" t="s">
        <v>1475</v>
      </c>
      <c r="H929" s="832" t="s">
        <v>578</v>
      </c>
      <c r="I929" s="832" t="s">
        <v>2553</v>
      </c>
      <c r="J929" s="832" t="s">
        <v>1383</v>
      </c>
      <c r="K929" s="832"/>
      <c r="L929" s="835">
        <v>0</v>
      </c>
      <c r="M929" s="835">
        <v>0</v>
      </c>
      <c r="N929" s="832">
        <v>1</v>
      </c>
      <c r="O929" s="836">
        <v>1</v>
      </c>
      <c r="P929" s="835">
        <v>0</v>
      </c>
      <c r="Q929" s="837"/>
      <c r="R929" s="832">
        <v>1</v>
      </c>
      <c r="S929" s="837">
        <v>1</v>
      </c>
      <c r="T929" s="836">
        <v>1</v>
      </c>
      <c r="U929" s="838">
        <v>1</v>
      </c>
    </row>
    <row r="930" spans="1:21" ht="14.4" customHeight="1" x14ac:dyDescent="0.3">
      <c r="A930" s="831">
        <v>12</v>
      </c>
      <c r="B930" s="832" t="s">
        <v>1362</v>
      </c>
      <c r="C930" s="832" t="s">
        <v>1368</v>
      </c>
      <c r="D930" s="833" t="s">
        <v>2953</v>
      </c>
      <c r="E930" s="834" t="s">
        <v>1388</v>
      </c>
      <c r="F930" s="832" t="s">
        <v>1364</v>
      </c>
      <c r="G930" s="832" t="s">
        <v>1475</v>
      </c>
      <c r="H930" s="832" t="s">
        <v>578</v>
      </c>
      <c r="I930" s="832" t="s">
        <v>2408</v>
      </c>
      <c r="J930" s="832" t="s">
        <v>1383</v>
      </c>
      <c r="K930" s="832"/>
      <c r="L930" s="835">
        <v>0</v>
      </c>
      <c r="M930" s="835">
        <v>0</v>
      </c>
      <c r="N930" s="832">
        <v>4</v>
      </c>
      <c r="O930" s="836">
        <v>4</v>
      </c>
      <c r="P930" s="835">
        <v>0</v>
      </c>
      <c r="Q930" s="837"/>
      <c r="R930" s="832">
        <v>3</v>
      </c>
      <c r="S930" s="837">
        <v>0.75</v>
      </c>
      <c r="T930" s="836">
        <v>3</v>
      </c>
      <c r="U930" s="838">
        <v>0.75</v>
      </c>
    </row>
    <row r="931" spans="1:21" ht="14.4" customHeight="1" x14ac:dyDescent="0.3">
      <c r="A931" s="831">
        <v>12</v>
      </c>
      <c r="B931" s="832" t="s">
        <v>1362</v>
      </c>
      <c r="C931" s="832" t="s">
        <v>1368</v>
      </c>
      <c r="D931" s="833" t="s">
        <v>2953</v>
      </c>
      <c r="E931" s="834" t="s">
        <v>1388</v>
      </c>
      <c r="F931" s="832" t="s">
        <v>1364</v>
      </c>
      <c r="G931" s="832" t="s">
        <v>1475</v>
      </c>
      <c r="H931" s="832" t="s">
        <v>578</v>
      </c>
      <c r="I931" s="832" t="s">
        <v>2554</v>
      </c>
      <c r="J931" s="832" t="s">
        <v>1383</v>
      </c>
      <c r="K931" s="832"/>
      <c r="L931" s="835">
        <v>0</v>
      </c>
      <c r="M931" s="835">
        <v>0</v>
      </c>
      <c r="N931" s="832">
        <v>1</v>
      </c>
      <c r="O931" s="836">
        <v>1</v>
      </c>
      <c r="P931" s="835">
        <v>0</v>
      </c>
      <c r="Q931" s="837"/>
      <c r="R931" s="832">
        <v>1</v>
      </c>
      <c r="S931" s="837">
        <v>1</v>
      </c>
      <c r="T931" s="836">
        <v>1</v>
      </c>
      <c r="U931" s="838">
        <v>1</v>
      </c>
    </row>
    <row r="932" spans="1:21" ht="14.4" customHeight="1" x14ac:dyDescent="0.3">
      <c r="A932" s="831">
        <v>12</v>
      </c>
      <c r="B932" s="832" t="s">
        <v>1362</v>
      </c>
      <c r="C932" s="832" t="s">
        <v>1368</v>
      </c>
      <c r="D932" s="833" t="s">
        <v>2953</v>
      </c>
      <c r="E932" s="834" t="s">
        <v>1388</v>
      </c>
      <c r="F932" s="832" t="s">
        <v>1365</v>
      </c>
      <c r="G932" s="832" t="s">
        <v>1978</v>
      </c>
      <c r="H932" s="832" t="s">
        <v>578</v>
      </c>
      <c r="I932" s="832" t="s">
        <v>2334</v>
      </c>
      <c r="J932" s="832" t="s">
        <v>2335</v>
      </c>
      <c r="K932" s="832" t="s">
        <v>2028</v>
      </c>
      <c r="L932" s="835">
        <v>315.5</v>
      </c>
      <c r="M932" s="835">
        <v>946.5</v>
      </c>
      <c r="N932" s="832">
        <v>3</v>
      </c>
      <c r="O932" s="836">
        <v>1</v>
      </c>
      <c r="P932" s="835">
        <v>946.5</v>
      </c>
      <c r="Q932" s="837">
        <v>1</v>
      </c>
      <c r="R932" s="832">
        <v>3</v>
      </c>
      <c r="S932" s="837">
        <v>1</v>
      </c>
      <c r="T932" s="836">
        <v>1</v>
      </c>
      <c r="U932" s="838">
        <v>1</v>
      </c>
    </row>
    <row r="933" spans="1:21" ht="14.4" customHeight="1" x14ac:dyDescent="0.3">
      <c r="A933" s="831">
        <v>12</v>
      </c>
      <c r="B933" s="832" t="s">
        <v>1362</v>
      </c>
      <c r="C933" s="832" t="s">
        <v>1368</v>
      </c>
      <c r="D933" s="833" t="s">
        <v>2953</v>
      </c>
      <c r="E933" s="834" t="s">
        <v>1388</v>
      </c>
      <c r="F933" s="832" t="s">
        <v>1365</v>
      </c>
      <c r="G933" s="832" t="s">
        <v>1978</v>
      </c>
      <c r="H933" s="832" t="s">
        <v>578</v>
      </c>
      <c r="I933" s="832" t="s">
        <v>2336</v>
      </c>
      <c r="J933" s="832" t="s">
        <v>2337</v>
      </c>
      <c r="K933" s="832" t="s">
        <v>2338</v>
      </c>
      <c r="L933" s="835">
        <v>484.6</v>
      </c>
      <c r="M933" s="835">
        <v>1453.8000000000002</v>
      </c>
      <c r="N933" s="832">
        <v>3</v>
      </c>
      <c r="O933" s="836">
        <v>1</v>
      </c>
      <c r="P933" s="835">
        <v>1453.8000000000002</v>
      </c>
      <c r="Q933" s="837">
        <v>1</v>
      </c>
      <c r="R933" s="832">
        <v>3</v>
      </c>
      <c r="S933" s="837">
        <v>1</v>
      </c>
      <c r="T933" s="836">
        <v>1</v>
      </c>
      <c r="U933" s="838">
        <v>1</v>
      </c>
    </row>
    <row r="934" spans="1:21" ht="14.4" customHeight="1" x14ac:dyDescent="0.3">
      <c r="A934" s="831">
        <v>12</v>
      </c>
      <c r="B934" s="832" t="s">
        <v>1362</v>
      </c>
      <c r="C934" s="832" t="s">
        <v>1368</v>
      </c>
      <c r="D934" s="833" t="s">
        <v>2953</v>
      </c>
      <c r="E934" s="834" t="s">
        <v>1388</v>
      </c>
      <c r="F934" s="832" t="s">
        <v>1365</v>
      </c>
      <c r="G934" s="832" t="s">
        <v>1978</v>
      </c>
      <c r="H934" s="832" t="s">
        <v>578</v>
      </c>
      <c r="I934" s="832" t="s">
        <v>2005</v>
      </c>
      <c r="J934" s="832" t="s">
        <v>2006</v>
      </c>
      <c r="K934" s="832" t="s">
        <v>2007</v>
      </c>
      <c r="L934" s="835">
        <v>180.25</v>
      </c>
      <c r="M934" s="835">
        <v>1261.75</v>
      </c>
      <c r="N934" s="832">
        <v>7</v>
      </c>
      <c r="O934" s="836">
        <v>2</v>
      </c>
      <c r="P934" s="835">
        <v>1261.75</v>
      </c>
      <c r="Q934" s="837">
        <v>1</v>
      </c>
      <c r="R934" s="832">
        <v>7</v>
      </c>
      <c r="S934" s="837">
        <v>1</v>
      </c>
      <c r="T934" s="836">
        <v>2</v>
      </c>
      <c r="U934" s="838">
        <v>1</v>
      </c>
    </row>
    <row r="935" spans="1:21" ht="14.4" customHeight="1" x14ac:dyDescent="0.3">
      <c r="A935" s="831">
        <v>12</v>
      </c>
      <c r="B935" s="832" t="s">
        <v>1362</v>
      </c>
      <c r="C935" s="832" t="s">
        <v>1368</v>
      </c>
      <c r="D935" s="833" t="s">
        <v>2953</v>
      </c>
      <c r="E935" s="834" t="s">
        <v>1388</v>
      </c>
      <c r="F935" s="832" t="s">
        <v>1365</v>
      </c>
      <c r="G935" s="832" t="s">
        <v>1978</v>
      </c>
      <c r="H935" s="832" t="s">
        <v>578</v>
      </c>
      <c r="I935" s="832" t="s">
        <v>2026</v>
      </c>
      <c r="J935" s="832" t="s">
        <v>2027</v>
      </c>
      <c r="K935" s="832" t="s">
        <v>2028</v>
      </c>
      <c r="L935" s="835">
        <v>500</v>
      </c>
      <c r="M935" s="835">
        <v>1500</v>
      </c>
      <c r="N935" s="832">
        <v>3</v>
      </c>
      <c r="O935" s="836">
        <v>1</v>
      </c>
      <c r="P935" s="835">
        <v>1500</v>
      </c>
      <c r="Q935" s="837">
        <v>1</v>
      </c>
      <c r="R935" s="832">
        <v>3</v>
      </c>
      <c r="S935" s="837">
        <v>1</v>
      </c>
      <c r="T935" s="836">
        <v>1</v>
      </c>
      <c r="U935" s="838">
        <v>1</v>
      </c>
    </row>
    <row r="936" spans="1:21" ht="14.4" customHeight="1" x14ac:dyDescent="0.3">
      <c r="A936" s="831">
        <v>12</v>
      </c>
      <c r="B936" s="832" t="s">
        <v>1362</v>
      </c>
      <c r="C936" s="832" t="s">
        <v>1368</v>
      </c>
      <c r="D936" s="833" t="s">
        <v>2953</v>
      </c>
      <c r="E936" s="834" t="s">
        <v>1388</v>
      </c>
      <c r="F936" s="832" t="s">
        <v>1365</v>
      </c>
      <c r="G936" s="832" t="s">
        <v>1978</v>
      </c>
      <c r="H936" s="832" t="s">
        <v>578</v>
      </c>
      <c r="I936" s="832" t="s">
        <v>2040</v>
      </c>
      <c r="J936" s="832" t="s">
        <v>2038</v>
      </c>
      <c r="K936" s="832" t="s">
        <v>2041</v>
      </c>
      <c r="L936" s="835">
        <v>3082.5</v>
      </c>
      <c r="M936" s="835">
        <v>27742.5</v>
      </c>
      <c r="N936" s="832">
        <v>9</v>
      </c>
      <c r="O936" s="836">
        <v>3</v>
      </c>
      <c r="P936" s="835">
        <v>27742.5</v>
      </c>
      <c r="Q936" s="837">
        <v>1</v>
      </c>
      <c r="R936" s="832">
        <v>9</v>
      </c>
      <c r="S936" s="837">
        <v>1</v>
      </c>
      <c r="T936" s="836">
        <v>3</v>
      </c>
      <c r="U936" s="838">
        <v>1</v>
      </c>
    </row>
    <row r="937" spans="1:21" ht="14.4" customHeight="1" x14ac:dyDescent="0.3">
      <c r="A937" s="831">
        <v>12</v>
      </c>
      <c r="B937" s="832" t="s">
        <v>1362</v>
      </c>
      <c r="C937" s="832" t="s">
        <v>1368</v>
      </c>
      <c r="D937" s="833" t="s">
        <v>2953</v>
      </c>
      <c r="E937" s="834" t="s">
        <v>1388</v>
      </c>
      <c r="F937" s="832" t="s">
        <v>1365</v>
      </c>
      <c r="G937" s="832" t="s">
        <v>1978</v>
      </c>
      <c r="H937" s="832" t="s">
        <v>578</v>
      </c>
      <c r="I937" s="832" t="s">
        <v>2045</v>
      </c>
      <c r="J937" s="832" t="s">
        <v>2043</v>
      </c>
      <c r="K937" s="832" t="s">
        <v>2046</v>
      </c>
      <c r="L937" s="835">
        <v>1101.95</v>
      </c>
      <c r="M937" s="835">
        <v>19835.100000000002</v>
      </c>
      <c r="N937" s="832">
        <v>18</v>
      </c>
      <c r="O937" s="836">
        <v>2</v>
      </c>
      <c r="P937" s="835">
        <v>19835.100000000002</v>
      </c>
      <c r="Q937" s="837">
        <v>1</v>
      </c>
      <c r="R937" s="832">
        <v>18</v>
      </c>
      <c r="S937" s="837">
        <v>1</v>
      </c>
      <c r="T937" s="836">
        <v>2</v>
      </c>
      <c r="U937" s="838">
        <v>1</v>
      </c>
    </row>
    <row r="938" spans="1:21" ht="14.4" customHeight="1" x14ac:dyDescent="0.3">
      <c r="A938" s="831">
        <v>12</v>
      </c>
      <c r="B938" s="832" t="s">
        <v>1362</v>
      </c>
      <c r="C938" s="832" t="s">
        <v>1368</v>
      </c>
      <c r="D938" s="833" t="s">
        <v>2953</v>
      </c>
      <c r="E938" s="834" t="s">
        <v>1388</v>
      </c>
      <c r="F938" s="832" t="s">
        <v>1365</v>
      </c>
      <c r="G938" s="832" t="s">
        <v>1978</v>
      </c>
      <c r="H938" s="832" t="s">
        <v>578</v>
      </c>
      <c r="I938" s="832" t="s">
        <v>2047</v>
      </c>
      <c r="J938" s="832" t="s">
        <v>2048</v>
      </c>
      <c r="K938" s="832" t="s">
        <v>2049</v>
      </c>
      <c r="L938" s="835">
        <v>1027.5</v>
      </c>
      <c r="M938" s="835">
        <v>3082.5</v>
      </c>
      <c r="N938" s="832">
        <v>3</v>
      </c>
      <c r="O938" s="836">
        <v>1</v>
      </c>
      <c r="P938" s="835">
        <v>3082.5</v>
      </c>
      <c r="Q938" s="837">
        <v>1</v>
      </c>
      <c r="R938" s="832">
        <v>3</v>
      </c>
      <c r="S938" s="837">
        <v>1</v>
      </c>
      <c r="T938" s="836">
        <v>1</v>
      </c>
      <c r="U938" s="838">
        <v>1</v>
      </c>
    </row>
    <row r="939" spans="1:21" ht="14.4" customHeight="1" x14ac:dyDescent="0.3">
      <c r="A939" s="831">
        <v>12</v>
      </c>
      <c r="B939" s="832" t="s">
        <v>1362</v>
      </c>
      <c r="C939" s="832" t="s">
        <v>1368</v>
      </c>
      <c r="D939" s="833" t="s">
        <v>2953</v>
      </c>
      <c r="E939" s="834" t="s">
        <v>1388</v>
      </c>
      <c r="F939" s="832" t="s">
        <v>1365</v>
      </c>
      <c r="G939" s="832" t="s">
        <v>1978</v>
      </c>
      <c r="H939" s="832" t="s">
        <v>578</v>
      </c>
      <c r="I939" s="832" t="s">
        <v>2076</v>
      </c>
      <c r="J939" s="832" t="s">
        <v>2077</v>
      </c>
      <c r="K939" s="832" t="s">
        <v>2078</v>
      </c>
      <c r="L939" s="835">
        <v>198.08</v>
      </c>
      <c r="M939" s="835">
        <v>1188.48</v>
      </c>
      <c r="N939" s="832">
        <v>6</v>
      </c>
      <c r="O939" s="836">
        <v>2</v>
      </c>
      <c r="P939" s="835">
        <v>1188.48</v>
      </c>
      <c r="Q939" s="837">
        <v>1</v>
      </c>
      <c r="R939" s="832">
        <v>6</v>
      </c>
      <c r="S939" s="837">
        <v>1</v>
      </c>
      <c r="T939" s="836">
        <v>2</v>
      </c>
      <c r="U939" s="838">
        <v>1</v>
      </c>
    </row>
    <row r="940" spans="1:21" ht="14.4" customHeight="1" x14ac:dyDescent="0.3">
      <c r="A940" s="831">
        <v>12</v>
      </c>
      <c r="B940" s="832" t="s">
        <v>1362</v>
      </c>
      <c r="C940" s="832" t="s">
        <v>1368</v>
      </c>
      <c r="D940" s="833" t="s">
        <v>2953</v>
      </c>
      <c r="E940" s="834" t="s">
        <v>1388</v>
      </c>
      <c r="F940" s="832" t="s">
        <v>1365</v>
      </c>
      <c r="G940" s="832" t="s">
        <v>1978</v>
      </c>
      <c r="H940" s="832" t="s">
        <v>578</v>
      </c>
      <c r="I940" s="832" t="s">
        <v>2079</v>
      </c>
      <c r="J940" s="832" t="s">
        <v>2080</v>
      </c>
      <c r="K940" s="832" t="s">
        <v>2081</v>
      </c>
      <c r="L940" s="835">
        <v>159.5</v>
      </c>
      <c r="M940" s="835">
        <v>319</v>
      </c>
      <c r="N940" s="832">
        <v>2</v>
      </c>
      <c r="O940" s="836">
        <v>1</v>
      </c>
      <c r="P940" s="835"/>
      <c r="Q940" s="837">
        <v>0</v>
      </c>
      <c r="R940" s="832"/>
      <c r="S940" s="837">
        <v>0</v>
      </c>
      <c r="T940" s="836"/>
      <c r="U940" s="838">
        <v>0</v>
      </c>
    </row>
    <row r="941" spans="1:21" ht="14.4" customHeight="1" x14ac:dyDescent="0.3">
      <c r="A941" s="831">
        <v>12</v>
      </c>
      <c r="B941" s="832" t="s">
        <v>1362</v>
      </c>
      <c r="C941" s="832" t="s">
        <v>1368</v>
      </c>
      <c r="D941" s="833" t="s">
        <v>2953</v>
      </c>
      <c r="E941" s="834" t="s">
        <v>1388</v>
      </c>
      <c r="F941" s="832" t="s">
        <v>1365</v>
      </c>
      <c r="G941" s="832" t="s">
        <v>1978</v>
      </c>
      <c r="H941" s="832" t="s">
        <v>578</v>
      </c>
      <c r="I941" s="832" t="s">
        <v>2099</v>
      </c>
      <c r="J941" s="832" t="s">
        <v>2100</v>
      </c>
      <c r="K941" s="832" t="s">
        <v>2101</v>
      </c>
      <c r="L941" s="835">
        <v>1124.9000000000001</v>
      </c>
      <c r="M941" s="835">
        <v>10124.1</v>
      </c>
      <c r="N941" s="832">
        <v>9</v>
      </c>
      <c r="O941" s="836">
        <v>2</v>
      </c>
      <c r="P941" s="835">
        <v>10124.1</v>
      </c>
      <c r="Q941" s="837">
        <v>1</v>
      </c>
      <c r="R941" s="832">
        <v>9</v>
      </c>
      <c r="S941" s="837">
        <v>1</v>
      </c>
      <c r="T941" s="836">
        <v>2</v>
      </c>
      <c r="U941" s="838">
        <v>1</v>
      </c>
    </row>
    <row r="942" spans="1:21" ht="14.4" customHeight="1" x14ac:dyDescent="0.3">
      <c r="A942" s="831">
        <v>12</v>
      </c>
      <c r="B942" s="832" t="s">
        <v>1362</v>
      </c>
      <c r="C942" s="832" t="s">
        <v>1368</v>
      </c>
      <c r="D942" s="833" t="s">
        <v>2953</v>
      </c>
      <c r="E942" s="834" t="s">
        <v>1388</v>
      </c>
      <c r="F942" s="832" t="s">
        <v>1365</v>
      </c>
      <c r="G942" s="832" t="s">
        <v>1978</v>
      </c>
      <c r="H942" s="832" t="s">
        <v>578</v>
      </c>
      <c r="I942" s="832" t="s">
        <v>2555</v>
      </c>
      <c r="J942" s="832" t="s">
        <v>2083</v>
      </c>
      <c r="K942" s="832" t="s">
        <v>1716</v>
      </c>
      <c r="L942" s="835">
        <v>173.85</v>
      </c>
      <c r="M942" s="835">
        <v>347.7</v>
      </c>
      <c r="N942" s="832">
        <v>2</v>
      </c>
      <c r="O942" s="836">
        <v>1</v>
      </c>
      <c r="P942" s="835"/>
      <c r="Q942" s="837">
        <v>0</v>
      </c>
      <c r="R942" s="832"/>
      <c r="S942" s="837">
        <v>0</v>
      </c>
      <c r="T942" s="836"/>
      <c r="U942" s="838">
        <v>0</v>
      </c>
    </row>
    <row r="943" spans="1:21" ht="14.4" customHeight="1" x14ac:dyDescent="0.3">
      <c r="A943" s="831">
        <v>12</v>
      </c>
      <c r="B943" s="832" t="s">
        <v>1362</v>
      </c>
      <c r="C943" s="832" t="s">
        <v>1368</v>
      </c>
      <c r="D943" s="833" t="s">
        <v>2953</v>
      </c>
      <c r="E943" s="834" t="s">
        <v>1388</v>
      </c>
      <c r="F943" s="832" t="s">
        <v>1365</v>
      </c>
      <c r="G943" s="832" t="s">
        <v>1978</v>
      </c>
      <c r="H943" s="832" t="s">
        <v>578</v>
      </c>
      <c r="I943" s="832" t="s">
        <v>2148</v>
      </c>
      <c r="J943" s="832" t="s">
        <v>2149</v>
      </c>
      <c r="K943" s="832" t="s">
        <v>1716</v>
      </c>
      <c r="L943" s="835">
        <v>220.68</v>
      </c>
      <c r="M943" s="835">
        <v>662.04</v>
      </c>
      <c r="N943" s="832">
        <v>3</v>
      </c>
      <c r="O943" s="836">
        <v>1</v>
      </c>
      <c r="P943" s="835">
        <v>662.04</v>
      </c>
      <c r="Q943" s="837">
        <v>1</v>
      </c>
      <c r="R943" s="832">
        <v>3</v>
      </c>
      <c r="S943" s="837">
        <v>1</v>
      </c>
      <c r="T943" s="836">
        <v>1</v>
      </c>
      <c r="U943" s="838">
        <v>1</v>
      </c>
    </row>
    <row r="944" spans="1:21" ht="14.4" customHeight="1" x14ac:dyDescent="0.3">
      <c r="A944" s="831">
        <v>12</v>
      </c>
      <c r="B944" s="832" t="s">
        <v>1362</v>
      </c>
      <c r="C944" s="832" t="s">
        <v>1368</v>
      </c>
      <c r="D944" s="833" t="s">
        <v>2953</v>
      </c>
      <c r="E944" s="834" t="s">
        <v>1388</v>
      </c>
      <c r="F944" s="832" t="s">
        <v>1365</v>
      </c>
      <c r="G944" s="832" t="s">
        <v>1978</v>
      </c>
      <c r="H944" s="832" t="s">
        <v>578</v>
      </c>
      <c r="I944" s="832" t="s">
        <v>2556</v>
      </c>
      <c r="J944" s="832" t="s">
        <v>2557</v>
      </c>
      <c r="K944" s="832" t="s">
        <v>2194</v>
      </c>
      <c r="L944" s="835">
        <v>625.5</v>
      </c>
      <c r="M944" s="835">
        <v>5629.5</v>
      </c>
      <c r="N944" s="832">
        <v>9</v>
      </c>
      <c r="O944" s="836">
        <v>1</v>
      </c>
      <c r="P944" s="835">
        <v>5629.5</v>
      </c>
      <c r="Q944" s="837">
        <v>1</v>
      </c>
      <c r="R944" s="832">
        <v>9</v>
      </c>
      <c r="S944" s="837">
        <v>1</v>
      </c>
      <c r="T944" s="836">
        <v>1</v>
      </c>
      <c r="U944" s="838">
        <v>1</v>
      </c>
    </row>
    <row r="945" spans="1:21" ht="14.4" customHeight="1" x14ac:dyDescent="0.3">
      <c r="A945" s="831">
        <v>12</v>
      </c>
      <c r="B945" s="832" t="s">
        <v>1362</v>
      </c>
      <c r="C945" s="832" t="s">
        <v>1368</v>
      </c>
      <c r="D945" s="833" t="s">
        <v>2953</v>
      </c>
      <c r="E945" s="834" t="s">
        <v>1388</v>
      </c>
      <c r="F945" s="832" t="s">
        <v>1365</v>
      </c>
      <c r="G945" s="832" t="s">
        <v>1525</v>
      </c>
      <c r="H945" s="832" t="s">
        <v>578</v>
      </c>
      <c r="I945" s="832" t="s">
        <v>2558</v>
      </c>
      <c r="J945" s="832" t="s">
        <v>2559</v>
      </c>
      <c r="K945" s="832" t="s">
        <v>2228</v>
      </c>
      <c r="L945" s="835">
        <v>100</v>
      </c>
      <c r="M945" s="835">
        <v>400</v>
      </c>
      <c r="N945" s="832">
        <v>4</v>
      </c>
      <c r="O945" s="836">
        <v>1</v>
      </c>
      <c r="P945" s="835">
        <v>400</v>
      </c>
      <c r="Q945" s="837">
        <v>1</v>
      </c>
      <c r="R945" s="832">
        <v>4</v>
      </c>
      <c r="S945" s="837">
        <v>1</v>
      </c>
      <c r="T945" s="836">
        <v>1</v>
      </c>
      <c r="U945" s="838">
        <v>1</v>
      </c>
    </row>
    <row r="946" spans="1:21" ht="14.4" customHeight="1" x14ac:dyDescent="0.3">
      <c r="A946" s="831">
        <v>12</v>
      </c>
      <c r="B946" s="832" t="s">
        <v>1362</v>
      </c>
      <c r="C946" s="832" t="s">
        <v>1368</v>
      </c>
      <c r="D946" s="833" t="s">
        <v>2953</v>
      </c>
      <c r="E946" s="834" t="s">
        <v>1388</v>
      </c>
      <c r="F946" s="832" t="s">
        <v>1365</v>
      </c>
      <c r="G946" s="832" t="s">
        <v>1525</v>
      </c>
      <c r="H946" s="832" t="s">
        <v>578</v>
      </c>
      <c r="I946" s="832" t="s">
        <v>2229</v>
      </c>
      <c r="J946" s="832" t="s">
        <v>2230</v>
      </c>
      <c r="K946" s="832" t="s">
        <v>2231</v>
      </c>
      <c r="L946" s="835">
        <v>50</v>
      </c>
      <c r="M946" s="835">
        <v>100</v>
      </c>
      <c r="N946" s="832">
        <v>2</v>
      </c>
      <c r="O946" s="836">
        <v>1</v>
      </c>
      <c r="P946" s="835">
        <v>100</v>
      </c>
      <c r="Q946" s="837">
        <v>1</v>
      </c>
      <c r="R946" s="832">
        <v>2</v>
      </c>
      <c r="S946" s="837">
        <v>1</v>
      </c>
      <c r="T946" s="836">
        <v>1</v>
      </c>
      <c r="U946" s="838">
        <v>1</v>
      </c>
    </row>
    <row r="947" spans="1:21" ht="14.4" customHeight="1" x14ac:dyDescent="0.3">
      <c r="A947" s="831">
        <v>12</v>
      </c>
      <c r="B947" s="832" t="s">
        <v>1362</v>
      </c>
      <c r="C947" s="832" t="s">
        <v>1368</v>
      </c>
      <c r="D947" s="833" t="s">
        <v>2953</v>
      </c>
      <c r="E947" s="834" t="s">
        <v>1388</v>
      </c>
      <c r="F947" s="832" t="s">
        <v>1365</v>
      </c>
      <c r="G947" s="832" t="s">
        <v>1416</v>
      </c>
      <c r="H947" s="832" t="s">
        <v>578</v>
      </c>
      <c r="I947" s="832" t="s">
        <v>1705</v>
      </c>
      <c r="J947" s="832" t="s">
        <v>1706</v>
      </c>
      <c r="K947" s="832" t="s">
        <v>1707</v>
      </c>
      <c r="L947" s="835">
        <v>162.71</v>
      </c>
      <c r="M947" s="835">
        <v>1301.68</v>
      </c>
      <c r="N947" s="832">
        <v>8</v>
      </c>
      <c r="O947" s="836">
        <v>1</v>
      </c>
      <c r="P947" s="835">
        <v>1301.68</v>
      </c>
      <c r="Q947" s="837">
        <v>1</v>
      </c>
      <c r="R947" s="832">
        <v>8</v>
      </c>
      <c r="S947" s="837">
        <v>1</v>
      </c>
      <c r="T947" s="836">
        <v>1</v>
      </c>
      <c r="U947" s="838">
        <v>1</v>
      </c>
    </row>
    <row r="948" spans="1:21" ht="14.4" customHeight="1" x14ac:dyDescent="0.3">
      <c r="A948" s="831">
        <v>12</v>
      </c>
      <c r="B948" s="832" t="s">
        <v>1362</v>
      </c>
      <c r="C948" s="832" t="s">
        <v>1368</v>
      </c>
      <c r="D948" s="833" t="s">
        <v>2953</v>
      </c>
      <c r="E948" s="834" t="s">
        <v>1388</v>
      </c>
      <c r="F948" s="832" t="s">
        <v>1365</v>
      </c>
      <c r="G948" s="832" t="s">
        <v>1416</v>
      </c>
      <c r="H948" s="832" t="s">
        <v>578</v>
      </c>
      <c r="I948" s="832" t="s">
        <v>1711</v>
      </c>
      <c r="J948" s="832" t="s">
        <v>1712</v>
      </c>
      <c r="K948" s="832" t="s">
        <v>1713</v>
      </c>
      <c r="L948" s="835">
        <v>48.75</v>
      </c>
      <c r="M948" s="835">
        <v>48.75</v>
      </c>
      <c r="N948" s="832">
        <v>1</v>
      </c>
      <c r="O948" s="836">
        <v>1</v>
      </c>
      <c r="P948" s="835"/>
      <c r="Q948" s="837">
        <v>0</v>
      </c>
      <c r="R948" s="832"/>
      <c r="S948" s="837">
        <v>0</v>
      </c>
      <c r="T948" s="836"/>
      <c r="U948" s="838">
        <v>0</v>
      </c>
    </row>
    <row r="949" spans="1:21" ht="14.4" customHeight="1" x14ac:dyDescent="0.3">
      <c r="A949" s="831">
        <v>12</v>
      </c>
      <c r="B949" s="832" t="s">
        <v>1362</v>
      </c>
      <c r="C949" s="832" t="s">
        <v>1368</v>
      </c>
      <c r="D949" s="833" t="s">
        <v>2953</v>
      </c>
      <c r="E949" s="834" t="s">
        <v>1388</v>
      </c>
      <c r="F949" s="832" t="s">
        <v>1365</v>
      </c>
      <c r="G949" s="832" t="s">
        <v>1416</v>
      </c>
      <c r="H949" s="832" t="s">
        <v>578</v>
      </c>
      <c r="I949" s="832" t="s">
        <v>2232</v>
      </c>
      <c r="J949" s="832" t="s">
        <v>2233</v>
      </c>
      <c r="K949" s="832" t="s">
        <v>2234</v>
      </c>
      <c r="L949" s="835">
        <v>420</v>
      </c>
      <c r="M949" s="835">
        <v>1260</v>
      </c>
      <c r="N949" s="832">
        <v>3</v>
      </c>
      <c r="O949" s="836">
        <v>1</v>
      </c>
      <c r="P949" s="835">
        <v>1260</v>
      </c>
      <c r="Q949" s="837">
        <v>1</v>
      </c>
      <c r="R949" s="832">
        <v>3</v>
      </c>
      <c r="S949" s="837">
        <v>1</v>
      </c>
      <c r="T949" s="836">
        <v>1</v>
      </c>
      <c r="U949" s="838">
        <v>1</v>
      </c>
    </row>
    <row r="950" spans="1:21" ht="14.4" customHeight="1" x14ac:dyDescent="0.3">
      <c r="A950" s="831">
        <v>12</v>
      </c>
      <c r="B950" s="832" t="s">
        <v>1362</v>
      </c>
      <c r="C950" s="832" t="s">
        <v>1368</v>
      </c>
      <c r="D950" s="833" t="s">
        <v>2953</v>
      </c>
      <c r="E950" s="834" t="s">
        <v>1388</v>
      </c>
      <c r="F950" s="832" t="s">
        <v>1365</v>
      </c>
      <c r="G950" s="832" t="s">
        <v>1416</v>
      </c>
      <c r="H950" s="832" t="s">
        <v>578</v>
      </c>
      <c r="I950" s="832" t="s">
        <v>1717</v>
      </c>
      <c r="J950" s="832" t="s">
        <v>1718</v>
      </c>
      <c r="K950" s="832" t="s">
        <v>1719</v>
      </c>
      <c r="L950" s="835">
        <v>500</v>
      </c>
      <c r="M950" s="835">
        <v>1500</v>
      </c>
      <c r="N950" s="832">
        <v>3</v>
      </c>
      <c r="O950" s="836">
        <v>1</v>
      </c>
      <c r="P950" s="835"/>
      <c r="Q950" s="837">
        <v>0</v>
      </c>
      <c r="R950" s="832"/>
      <c r="S950" s="837">
        <v>0</v>
      </c>
      <c r="T950" s="836"/>
      <c r="U950" s="838">
        <v>0</v>
      </c>
    </row>
    <row r="951" spans="1:21" ht="14.4" customHeight="1" x14ac:dyDescent="0.3">
      <c r="A951" s="831">
        <v>12</v>
      </c>
      <c r="B951" s="832" t="s">
        <v>1362</v>
      </c>
      <c r="C951" s="832" t="s">
        <v>1368</v>
      </c>
      <c r="D951" s="833" t="s">
        <v>2953</v>
      </c>
      <c r="E951" s="834" t="s">
        <v>1388</v>
      </c>
      <c r="F951" s="832" t="s">
        <v>1365</v>
      </c>
      <c r="G951" s="832" t="s">
        <v>1416</v>
      </c>
      <c r="H951" s="832" t="s">
        <v>578</v>
      </c>
      <c r="I951" s="832" t="s">
        <v>1720</v>
      </c>
      <c r="J951" s="832" t="s">
        <v>1721</v>
      </c>
      <c r="K951" s="832" t="s">
        <v>1722</v>
      </c>
      <c r="L951" s="835">
        <v>189.85</v>
      </c>
      <c r="M951" s="835">
        <v>1328.95</v>
      </c>
      <c r="N951" s="832">
        <v>7</v>
      </c>
      <c r="O951" s="836">
        <v>1</v>
      </c>
      <c r="P951" s="835">
        <v>1328.95</v>
      </c>
      <c r="Q951" s="837">
        <v>1</v>
      </c>
      <c r="R951" s="832">
        <v>7</v>
      </c>
      <c r="S951" s="837">
        <v>1</v>
      </c>
      <c r="T951" s="836">
        <v>1</v>
      </c>
      <c r="U951" s="838">
        <v>1</v>
      </c>
    </row>
    <row r="952" spans="1:21" ht="14.4" customHeight="1" x14ac:dyDescent="0.3">
      <c r="A952" s="831">
        <v>12</v>
      </c>
      <c r="B952" s="832" t="s">
        <v>1362</v>
      </c>
      <c r="C952" s="832" t="s">
        <v>1368</v>
      </c>
      <c r="D952" s="833" t="s">
        <v>2953</v>
      </c>
      <c r="E952" s="834" t="s">
        <v>1388</v>
      </c>
      <c r="F952" s="832" t="s">
        <v>1365</v>
      </c>
      <c r="G952" s="832" t="s">
        <v>1416</v>
      </c>
      <c r="H952" s="832" t="s">
        <v>578</v>
      </c>
      <c r="I952" s="832" t="s">
        <v>1426</v>
      </c>
      <c r="J952" s="832" t="s">
        <v>1427</v>
      </c>
      <c r="K952" s="832" t="s">
        <v>1428</v>
      </c>
      <c r="L952" s="835">
        <v>190</v>
      </c>
      <c r="M952" s="835">
        <v>9310</v>
      </c>
      <c r="N952" s="832">
        <v>49</v>
      </c>
      <c r="O952" s="836">
        <v>8</v>
      </c>
      <c r="P952" s="835">
        <v>2280</v>
      </c>
      <c r="Q952" s="837">
        <v>0.24489795918367346</v>
      </c>
      <c r="R952" s="832">
        <v>12</v>
      </c>
      <c r="S952" s="837">
        <v>0.24489795918367346</v>
      </c>
      <c r="T952" s="836">
        <v>2</v>
      </c>
      <c r="U952" s="838">
        <v>0.25</v>
      </c>
    </row>
    <row r="953" spans="1:21" ht="14.4" customHeight="1" x14ac:dyDescent="0.3">
      <c r="A953" s="831">
        <v>12</v>
      </c>
      <c r="B953" s="832" t="s">
        <v>1362</v>
      </c>
      <c r="C953" s="832" t="s">
        <v>1368</v>
      </c>
      <c r="D953" s="833" t="s">
        <v>2953</v>
      </c>
      <c r="E953" s="834" t="s">
        <v>1388</v>
      </c>
      <c r="F953" s="832" t="s">
        <v>1365</v>
      </c>
      <c r="G953" s="832" t="s">
        <v>1416</v>
      </c>
      <c r="H953" s="832" t="s">
        <v>578</v>
      </c>
      <c r="I953" s="832" t="s">
        <v>2560</v>
      </c>
      <c r="J953" s="832" t="s">
        <v>2561</v>
      </c>
      <c r="K953" s="832" t="s">
        <v>2562</v>
      </c>
      <c r="L953" s="835">
        <v>166.06</v>
      </c>
      <c r="M953" s="835">
        <v>1328.48</v>
      </c>
      <c r="N953" s="832">
        <v>8</v>
      </c>
      <c r="O953" s="836">
        <v>1</v>
      </c>
      <c r="P953" s="835"/>
      <c r="Q953" s="837">
        <v>0</v>
      </c>
      <c r="R953" s="832"/>
      <c r="S953" s="837">
        <v>0</v>
      </c>
      <c r="T953" s="836"/>
      <c r="U953" s="838">
        <v>0</v>
      </c>
    </row>
    <row r="954" spans="1:21" ht="14.4" customHeight="1" x14ac:dyDescent="0.3">
      <c r="A954" s="831">
        <v>12</v>
      </c>
      <c r="B954" s="832" t="s">
        <v>1362</v>
      </c>
      <c r="C954" s="832" t="s">
        <v>1368</v>
      </c>
      <c r="D954" s="833" t="s">
        <v>2953</v>
      </c>
      <c r="E954" s="834" t="s">
        <v>1388</v>
      </c>
      <c r="F954" s="832" t="s">
        <v>1365</v>
      </c>
      <c r="G954" s="832" t="s">
        <v>1416</v>
      </c>
      <c r="H954" s="832" t="s">
        <v>578</v>
      </c>
      <c r="I954" s="832" t="s">
        <v>1726</v>
      </c>
      <c r="J954" s="832" t="s">
        <v>1727</v>
      </c>
      <c r="K954" s="832" t="s">
        <v>1728</v>
      </c>
      <c r="L954" s="835">
        <v>135.43</v>
      </c>
      <c r="M954" s="835">
        <v>1218.8700000000001</v>
      </c>
      <c r="N954" s="832">
        <v>9</v>
      </c>
      <c r="O954" s="836">
        <v>1</v>
      </c>
      <c r="P954" s="835"/>
      <c r="Q954" s="837">
        <v>0</v>
      </c>
      <c r="R954" s="832"/>
      <c r="S954" s="837">
        <v>0</v>
      </c>
      <c r="T954" s="836"/>
      <c r="U954" s="838">
        <v>0</v>
      </c>
    </row>
    <row r="955" spans="1:21" ht="14.4" customHeight="1" x14ac:dyDescent="0.3">
      <c r="A955" s="831">
        <v>12</v>
      </c>
      <c r="B955" s="832" t="s">
        <v>1362</v>
      </c>
      <c r="C955" s="832" t="s">
        <v>1368</v>
      </c>
      <c r="D955" s="833" t="s">
        <v>2953</v>
      </c>
      <c r="E955" s="834" t="s">
        <v>1388</v>
      </c>
      <c r="F955" s="832" t="s">
        <v>1365</v>
      </c>
      <c r="G955" s="832" t="s">
        <v>1416</v>
      </c>
      <c r="H955" s="832" t="s">
        <v>578</v>
      </c>
      <c r="I955" s="832" t="s">
        <v>1735</v>
      </c>
      <c r="J955" s="832" t="s">
        <v>1736</v>
      </c>
      <c r="K955" s="832" t="s">
        <v>1737</v>
      </c>
      <c r="L955" s="835">
        <v>315.55</v>
      </c>
      <c r="M955" s="835">
        <v>4102.1500000000005</v>
      </c>
      <c r="N955" s="832">
        <v>13</v>
      </c>
      <c r="O955" s="836">
        <v>1</v>
      </c>
      <c r="P955" s="835"/>
      <c r="Q955" s="837">
        <v>0</v>
      </c>
      <c r="R955" s="832"/>
      <c r="S955" s="837">
        <v>0</v>
      </c>
      <c r="T955" s="836"/>
      <c r="U955" s="838">
        <v>0</v>
      </c>
    </row>
    <row r="956" spans="1:21" ht="14.4" customHeight="1" x14ac:dyDescent="0.3">
      <c r="A956" s="831">
        <v>12</v>
      </c>
      <c r="B956" s="832" t="s">
        <v>1362</v>
      </c>
      <c r="C956" s="832" t="s">
        <v>1368</v>
      </c>
      <c r="D956" s="833" t="s">
        <v>2953</v>
      </c>
      <c r="E956" s="834" t="s">
        <v>1388</v>
      </c>
      <c r="F956" s="832" t="s">
        <v>1365</v>
      </c>
      <c r="G956" s="832" t="s">
        <v>1416</v>
      </c>
      <c r="H956" s="832" t="s">
        <v>578</v>
      </c>
      <c r="I956" s="832" t="s">
        <v>2563</v>
      </c>
      <c r="J956" s="832" t="s">
        <v>2362</v>
      </c>
      <c r="K956" s="832" t="s">
        <v>1753</v>
      </c>
      <c r="L956" s="835">
        <v>700</v>
      </c>
      <c r="M956" s="835">
        <v>4200</v>
      </c>
      <c r="N956" s="832">
        <v>6</v>
      </c>
      <c r="O956" s="836">
        <v>2</v>
      </c>
      <c r="P956" s="835"/>
      <c r="Q956" s="837">
        <v>0</v>
      </c>
      <c r="R956" s="832"/>
      <c r="S956" s="837">
        <v>0</v>
      </c>
      <c r="T956" s="836"/>
      <c r="U956" s="838">
        <v>0</v>
      </c>
    </row>
    <row r="957" spans="1:21" ht="14.4" customHeight="1" x14ac:dyDescent="0.3">
      <c r="A957" s="831">
        <v>12</v>
      </c>
      <c r="B957" s="832" t="s">
        <v>1362</v>
      </c>
      <c r="C957" s="832" t="s">
        <v>1368</v>
      </c>
      <c r="D957" s="833" t="s">
        <v>2953</v>
      </c>
      <c r="E957" s="834" t="s">
        <v>1388</v>
      </c>
      <c r="F957" s="832" t="s">
        <v>1365</v>
      </c>
      <c r="G957" s="832" t="s">
        <v>1416</v>
      </c>
      <c r="H957" s="832" t="s">
        <v>578</v>
      </c>
      <c r="I957" s="832" t="s">
        <v>2564</v>
      </c>
      <c r="J957" s="832" t="s">
        <v>2565</v>
      </c>
      <c r="K957" s="832" t="s">
        <v>2566</v>
      </c>
      <c r="L957" s="835">
        <v>362.73</v>
      </c>
      <c r="M957" s="835">
        <v>4352.76</v>
      </c>
      <c r="N957" s="832">
        <v>12</v>
      </c>
      <c r="O957" s="836">
        <v>1</v>
      </c>
      <c r="P957" s="835">
        <v>4352.76</v>
      </c>
      <c r="Q957" s="837">
        <v>1</v>
      </c>
      <c r="R957" s="832">
        <v>12</v>
      </c>
      <c r="S957" s="837">
        <v>1</v>
      </c>
      <c r="T957" s="836">
        <v>1</v>
      </c>
      <c r="U957" s="838">
        <v>1</v>
      </c>
    </row>
    <row r="958" spans="1:21" ht="14.4" customHeight="1" x14ac:dyDescent="0.3">
      <c r="A958" s="831">
        <v>12</v>
      </c>
      <c r="B958" s="832" t="s">
        <v>1362</v>
      </c>
      <c r="C958" s="832" t="s">
        <v>1368</v>
      </c>
      <c r="D958" s="833" t="s">
        <v>2953</v>
      </c>
      <c r="E958" s="834" t="s">
        <v>1388</v>
      </c>
      <c r="F958" s="832" t="s">
        <v>1365</v>
      </c>
      <c r="G958" s="832" t="s">
        <v>1416</v>
      </c>
      <c r="H958" s="832" t="s">
        <v>578</v>
      </c>
      <c r="I958" s="832" t="s">
        <v>2567</v>
      </c>
      <c r="J958" s="832" t="s">
        <v>2568</v>
      </c>
      <c r="K958" s="832" t="s">
        <v>2569</v>
      </c>
      <c r="L958" s="835">
        <v>56</v>
      </c>
      <c r="M958" s="835">
        <v>3584</v>
      </c>
      <c r="N958" s="832">
        <v>64</v>
      </c>
      <c r="O958" s="836">
        <v>3</v>
      </c>
      <c r="P958" s="835"/>
      <c r="Q958" s="837">
        <v>0</v>
      </c>
      <c r="R958" s="832"/>
      <c r="S958" s="837">
        <v>0</v>
      </c>
      <c r="T958" s="836"/>
      <c r="U958" s="838">
        <v>0</v>
      </c>
    </row>
    <row r="959" spans="1:21" ht="14.4" customHeight="1" x14ac:dyDescent="0.3">
      <c r="A959" s="831">
        <v>12</v>
      </c>
      <c r="B959" s="832" t="s">
        <v>1362</v>
      </c>
      <c r="C959" s="832" t="s">
        <v>1368</v>
      </c>
      <c r="D959" s="833" t="s">
        <v>2953</v>
      </c>
      <c r="E959" s="834" t="s">
        <v>1388</v>
      </c>
      <c r="F959" s="832" t="s">
        <v>1365</v>
      </c>
      <c r="G959" s="832" t="s">
        <v>1416</v>
      </c>
      <c r="H959" s="832" t="s">
        <v>578</v>
      </c>
      <c r="I959" s="832" t="s">
        <v>2570</v>
      </c>
      <c r="J959" s="832" t="s">
        <v>2571</v>
      </c>
      <c r="K959" s="832" t="s">
        <v>2572</v>
      </c>
      <c r="L959" s="835">
        <v>365.73</v>
      </c>
      <c r="M959" s="835">
        <v>1828.65</v>
      </c>
      <c r="N959" s="832">
        <v>5</v>
      </c>
      <c r="O959" s="836">
        <v>1</v>
      </c>
      <c r="P959" s="835"/>
      <c r="Q959" s="837">
        <v>0</v>
      </c>
      <c r="R959" s="832"/>
      <c r="S959" s="837">
        <v>0</v>
      </c>
      <c r="T959" s="836"/>
      <c r="U959" s="838">
        <v>0</v>
      </c>
    </row>
    <row r="960" spans="1:21" ht="14.4" customHeight="1" x14ac:dyDescent="0.3">
      <c r="A960" s="831">
        <v>12</v>
      </c>
      <c r="B960" s="832" t="s">
        <v>1362</v>
      </c>
      <c r="C960" s="832" t="s">
        <v>1368</v>
      </c>
      <c r="D960" s="833" t="s">
        <v>2953</v>
      </c>
      <c r="E960" s="834" t="s">
        <v>1388</v>
      </c>
      <c r="F960" s="832" t="s">
        <v>1365</v>
      </c>
      <c r="G960" s="832" t="s">
        <v>1416</v>
      </c>
      <c r="H960" s="832" t="s">
        <v>578</v>
      </c>
      <c r="I960" s="832" t="s">
        <v>2573</v>
      </c>
      <c r="J960" s="832" t="s">
        <v>2574</v>
      </c>
      <c r="K960" s="832" t="s">
        <v>2575</v>
      </c>
      <c r="L960" s="835">
        <v>293.74</v>
      </c>
      <c r="M960" s="835">
        <v>4699.84</v>
      </c>
      <c r="N960" s="832">
        <v>16</v>
      </c>
      <c r="O960" s="836">
        <v>2</v>
      </c>
      <c r="P960" s="835">
        <v>1468.7</v>
      </c>
      <c r="Q960" s="837">
        <v>0.3125</v>
      </c>
      <c r="R960" s="832">
        <v>5</v>
      </c>
      <c r="S960" s="837">
        <v>0.3125</v>
      </c>
      <c r="T960" s="836">
        <v>1</v>
      </c>
      <c r="U960" s="838">
        <v>0.5</v>
      </c>
    </row>
    <row r="961" spans="1:21" ht="14.4" customHeight="1" x14ac:dyDescent="0.3">
      <c r="A961" s="831">
        <v>12</v>
      </c>
      <c r="B961" s="832" t="s">
        <v>1362</v>
      </c>
      <c r="C961" s="832" t="s">
        <v>1368</v>
      </c>
      <c r="D961" s="833" t="s">
        <v>2953</v>
      </c>
      <c r="E961" s="834" t="s">
        <v>1388</v>
      </c>
      <c r="F961" s="832" t="s">
        <v>1365</v>
      </c>
      <c r="G961" s="832" t="s">
        <v>1416</v>
      </c>
      <c r="H961" s="832" t="s">
        <v>578</v>
      </c>
      <c r="I961" s="832" t="s">
        <v>2448</v>
      </c>
      <c r="J961" s="832" t="s">
        <v>2449</v>
      </c>
      <c r="K961" s="832" t="s">
        <v>2450</v>
      </c>
      <c r="L961" s="835">
        <v>87.5</v>
      </c>
      <c r="M961" s="835">
        <v>87.5</v>
      </c>
      <c r="N961" s="832">
        <v>1</v>
      </c>
      <c r="O961" s="836">
        <v>1</v>
      </c>
      <c r="P961" s="835">
        <v>87.5</v>
      </c>
      <c r="Q961" s="837">
        <v>1</v>
      </c>
      <c r="R961" s="832">
        <v>1</v>
      </c>
      <c r="S961" s="837">
        <v>1</v>
      </c>
      <c r="T961" s="836">
        <v>1</v>
      </c>
      <c r="U961" s="838">
        <v>1</v>
      </c>
    </row>
    <row r="962" spans="1:21" ht="14.4" customHeight="1" x14ac:dyDescent="0.3">
      <c r="A962" s="831">
        <v>12</v>
      </c>
      <c r="B962" s="832" t="s">
        <v>1362</v>
      </c>
      <c r="C962" s="832" t="s">
        <v>1368</v>
      </c>
      <c r="D962" s="833" t="s">
        <v>2953</v>
      </c>
      <c r="E962" s="834" t="s">
        <v>1388</v>
      </c>
      <c r="F962" s="832" t="s">
        <v>1365</v>
      </c>
      <c r="G962" s="832" t="s">
        <v>1416</v>
      </c>
      <c r="H962" s="832" t="s">
        <v>578</v>
      </c>
      <c r="I962" s="832" t="s">
        <v>2576</v>
      </c>
      <c r="J962" s="832" t="s">
        <v>1736</v>
      </c>
      <c r="K962" s="832" t="s">
        <v>1737</v>
      </c>
      <c r="L962" s="835">
        <v>315.55</v>
      </c>
      <c r="M962" s="835">
        <v>1893.3000000000002</v>
      </c>
      <c r="N962" s="832">
        <v>6</v>
      </c>
      <c r="O962" s="836">
        <v>1</v>
      </c>
      <c r="P962" s="835">
        <v>1893.3000000000002</v>
      </c>
      <c r="Q962" s="837">
        <v>1</v>
      </c>
      <c r="R962" s="832">
        <v>6</v>
      </c>
      <c r="S962" s="837">
        <v>1</v>
      </c>
      <c r="T962" s="836">
        <v>1</v>
      </c>
      <c r="U962" s="838">
        <v>1</v>
      </c>
    </row>
    <row r="963" spans="1:21" ht="14.4" customHeight="1" x14ac:dyDescent="0.3">
      <c r="A963" s="831">
        <v>12</v>
      </c>
      <c r="B963" s="832" t="s">
        <v>1362</v>
      </c>
      <c r="C963" s="832" t="s">
        <v>1368</v>
      </c>
      <c r="D963" s="833" t="s">
        <v>2953</v>
      </c>
      <c r="E963" s="834" t="s">
        <v>1388</v>
      </c>
      <c r="F963" s="832" t="s">
        <v>1365</v>
      </c>
      <c r="G963" s="832" t="s">
        <v>1778</v>
      </c>
      <c r="H963" s="832" t="s">
        <v>578</v>
      </c>
      <c r="I963" s="832" t="s">
        <v>2577</v>
      </c>
      <c r="J963" s="832" t="s">
        <v>2578</v>
      </c>
      <c r="K963" s="832" t="s">
        <v>2579</v>
      </c>
      <c r="L963" s="835">
        <v>6.69</v>
      </c>
      <c r="M963" s="835">
        <v>2007.0000000000002</v>
      </c>
      <c r="N963" s="832">
        <v>300</v>
      </c>
      <c r="O963" s="836">
        <v>1</v>
      </c>
      <c r="P963" s="835">
        <v>2007.0000000000002</v>
      </c>
      <c r="Q963" s="837">
        <v>1</v>
      </c>
      <c r="R963" s="832">
        <v>300</v>
      </c>
      <c r="S963" s="837">
        <v>1</v>
      </c>
      <c r="T963" s="836">
        <v>1</v>
      </c>
      <c r="U963" s="838">
        <v>1</v>
      </c>
    </row>
    <row r="964" spans="1:21" ht="14.4" customHeight="1" x14ac:dyDescent="0.3">
      <c r="A964" s="831">
        <v>12</v>
      </c>
      <c r="B964" s="832" t="s">
        <v>1362</v>
      </c>
      <c r="C964" s="832" t="s">
        <v>1368</v>
      </c>
      <c r="D964" s="833" t="s">
        <v>2953</v>
      </c>
      <c r="E964" s="834" t="s">
        <v>1388</v>
      </c>
      <c r="F964" s="832" t="s">
        <v>1365</v>
      </c>
      <c r="G964" s="832" t="s">
        <v>1778</v>
      </c>
      <c r="H964" s="832" t="s">
        <v>578</v>
      </c>
      <c r="I964" s="832" t="s">
        <v>2580</v>
      </c>
      <c r="J964" s="832" t="s">
        <v>2581</v>
      </c>
      <c r="K964" s="832" t="s">
        <v>2582</v>
      </c>
      <c r="L964" s="835">
        <v>15.33</v>
      </c>
      <c r="M964" s="835">
        <v>18396</v>
      </c>
      <c r="N964" s="832">
        <v>1200</v>
      </c>
      <c r="O964" s="836">
        <v>4</v>
      </c>
      <c r="P964" s="835">
        <v>9198</v>
      </c>
      <c r="Q964" s="837">
        <v>0.5</v>
      </c>
      <c r="R964" s="832">
        <v>600</v>
      </c>
      <c r="S964" s="837">
        <v>0.5</v>
      </c>
      <c r="T964" s="836">
        <v>2</v>
      </c>
      <c r="U964" s="838">
        <v>0.5</v>
      </c>
    </row>
    <row r="965" spans="1:21" ht="14.4" customHeight="1" x14ac:dyDescent="0.3">
      <c r="A965" s="831">
        <v>12</v>
      </c>
      <c r="B965" s="832" t="s">
        <v>1362</v>
      </c>
      <c r="C965" s="832" t="s">
        <v>1368</v>
      </c>
      <c r="D965" s="833" t="s">
        <v>2953</v>
      </c>
      <c r="E965" s="834" t="s">
        <v>1388</v>
      </c>
      <c r="F965" s="832" t="s">
        <v>1365</v>
      </c>
      <c r="G965" s="832" t="s">
        <v>1778</v>
      </c>
      <c r="H965" s="832" t="s">
        <v>578</v>
      </c>
      <c r="I965" s="832" t="s">
        <v>1787</v>
      </c>
      <c r="J965" s="832" t="s">
        <v>1788</v>
      </c>
      <c r="K965" s="832" t="s">
        <v>1789</v>
      </c>
      <c r="L965" s="835">
        <v>1500</v>
      </c>
      <c r="M965" s="835">
        <v>67500</v>
      </c>
      <c r="N965" s="832">
        <v>45</v>
      </c>
      <c r="O965" s="836">
        <v>3</v>
      </c>
      <c r="P965" s="835">
        <v>67500</v>
      </c>
      <c r="Q965" s="837">
        <v>1</v>
      </c>
      <c r="R965" s="832">
        <v>45</v>
      </c>
      <c r="S965" s="837">
        <v>1</v>
      </c>
      <c r="T965" s="836">
        <v>3</v>
      </c>
      <c r="U965" s="838">
        <v>1</v>
      </c>
    </row>
    <row r="966" spans="1:21" ht="14.4" customHeight="1" x14ac:dyDescent="0.3">
      <c r="A966" s="831">
        <v>12</v>
      </c>
      <c r="B966" s="832" t="s">
        <v>1362</v>
      </c>
      <c r="C966" s="832" t="s">
        <v>1368</v>
      </c>
      <c r="D966" s="833" t="s">
        <v>2953</v>
      </c>
      <c r="E966" s="834" t="s">
        <v>1388</v>
      </c>
      <c r="F966" s="832" t="s">
        <v>1365</v>
      </c>
      <c r="G966" s="832" t="s">
        <v>1778</v>
      </c>
      <c r="H966" s="832" t="s">
        <v>578</v>
      </c>
      <c r="I966" s="832" t="s">
        <v>1790</v>
      </c>
      <c r="J966" s="832" t="s">
        <v>1791</v>
      </c>
      <c r="K966" s="832" t="s">
        <v>1792</v>
      </c>
      <c r="L966" s="835">
        <v>1500</v>
      </c>
      <c r="M966" s="835">
        <v>22500</v>
      </c>
      <c r="N966" s="832">
        <v>15</v>
      </c>
      <c r="O966" s="836">
        <v>1</v>
      </c>
      <c r="P966" s="835">
        <v>22500</v>
      </c>
      <c r="Q966" s="837">
        <v>1</v>
      </c>
      <c r="R966" s="832">
        <v>15</v>
      </c>
      <c r="S966" s="837">
        <v>1</v>
      </c>
      <c r="T966" s="836">
        <v>1</v>
      </c>
      <c r="U966" s="838">
        <v>1</v>
      </c>
    </row>
    <row r="967" spans="1:21" ht="14.4" customHeight="1" x14ac:dyDescent="0.3">
      <c r="A967" s="831">
        <v>12</v>
      </c>
      <c r="B967" s="832" t="s">
        <v>1362</v>
      </c>
      <c r="C967" s="832" t="s">
        <v>1368</v>
      </c>
      <c r="D967" s="833" t="s">
        <v>2953</v>
      </c>
      <c r="E967" s="834" t="s">
        <v>1388</v>
      </c>
      <c r="F967" s="832" t="s">
        <v>1365</v>
      </c>
      <c r="G967" s="832" t="s">
        <v>1778</v>
      </c>
      <c r="H967" s="832" t="s">
        <v>578</v>
      </c>
      <c r="I967" s="832" t="s">
        <v>1796</v>
      </c>
      <c r="J967" s="832" t="s">
        <v>1797</v>
      </c>
      <c r="K967" s="832" t="s">
        <v>1798</v>
      </c>
      <c r="L967" s="835">
        <v>1250</v>
      </c>
      <c r="M967" s="835">
        <v>22500</v>
      </c>
      <c r="N967" s="832">
        <v>18</v>
      </c>
      <c r="O967" s="836">
        <v>1</v>
      </c>
      <c r="P967" s="835"/>
      <c r="Q967" s="837">
        <v>0</v>
      </c>
      <c r="R967" s="832"/>
      <c r="S967" s="837">
        <v>0</v>
      </c>
      <c r="T967" s="836"/>
      <c r="U967" s="838">
        <v>0</v>
      </c>
    </row>
    <row r="968" spans="1:21" ht="14.4" customHeight="1" x14ac:dyDescent="0.3">
      <c r="A968" s="831">
        <v>12</v>
      </c>
      <c r="B968" s="832" t="s">
        <v>1362</v>
      </c>
      <c r="C968" s="832" t="s">
        <v>1368</v>
      </c>
      <c r="D968" s="833" t="s">
        <v>2953</v>
      </c>
      <c r="E968" s="834" t="s">
        <v>1388</v>
      </c>
      <c r="F968" s="832" t="s">
        <v>1365</v>
      </c>
      <c r="G968" s="832" t="s">
        <v>1778</v>
      </c>
      <c r="H968" s="832" t="s">
        <v>578</v>
      </c>
      <c r="I968" s="832" t="s">
        <v>1799</v>
      </c>
      <c r="J968" s="832" t="s">
        <v>1800</v>
      </c>
      <c r="K968" s="832" t="s">
        <v>1801</v>
      </c>
      <c r="L968" s="835">
        <v>1500</v>
      </c>
      <c r="M968" s="835">
        <v>27000</v>
      </c>
      <c r="N968" s="832">
        <v>18</v>
      </c>
      <c r="O968" s="836">
        <v>2</v>
      </c>
      <c r="P968" s="835">
        <v>27000</v>
      </c>
      <c r="Q968" s="837">
        <v>1</v>
      </c>
      <c r="R968" s="832">
        <v>18</v>
      </c>
      <c r="S968" s="837">
        <v>1</v>
      </c>
      <c r="T968" s="836">
        <v>2</v>
      </c>
      <c r="U968" s="838">
        <v>1</v>
      </c>
    </row>
    <row r="969" spans="1:21" ht="14.4" customHeight="1" x14ac:dyDescent="0.3">
      <c r="A969" s="831">
        <v>12</v>
      </c>
      <c r="B969" s="832" t="s">
        <v>1362</v>
      </c>
      <c r="C969" s="832" t="s">
        <v>1368</v>
      </c>
      <c r="D969" s="833" t="s">
        <v>2953</v>
      </c>
      <c r="E969" s="834" t="s">
        <v>1388</v>
      </c>
      <c r="F969" s="832" t="s">
        <v>1365</v>
      </c>
      <c r="G969" s="832" t="s">
        <v>1778</v>
      </c>
      <c r="H969" s="832" t="s">
        <v>578</v>
      </c>
      <c r="I969" s="832" t="s">
        <v>2583</v>
      </c>
      <c r="J969" s="832" t="s">
        <v>2584</v>
      </c>
      <c r="K969" s="832" t="s">
        <v>1786</v>
      </c>
      <c r="L969" s="835">
        <v>1500</v>
      </c>
      <c r="M969" s="835">
        <v>22500</v>
      </c>
      <c r="N969" s="832">
        <v>15</v>
      </c>
      <c r="O969" s="836">
        <v>1</v>
      </c>
      <c r="P969" s="835"/>
      <c r="Q969" s="837">
        <v>0</v>
      </c>
      <c r="R969" s="832"/>
      <c r="S969" s="837">
        <v>0</v>
      </c>
      <c r="T969" s="836"/>
      <c r="U969" s="838">
        <v>0</v>
      </c>
    </row>
    <row r="970" spans="1:21" ht="14.4" customHeight="1" x14ac:dyDescent="0.3">
      <c r="A970" s="831">
        <v>12</v>
      </c>
      <c r="B970" s="832" t="s">
        <v>1362</v>
      </c>
      <c r="C970" s="832" t="s">
        <v>1368</v>
      </c>
      <c r="D970" s="833" t="s">
        <v>2953</v>
      </c>
      <c r="E970" s="834" t="s">
        <v>1388</v>
      </c>
      <c r="F970" s="832" t="s">
        <v>1365</v>
      </c>
      <c r="G970" s="832" t="s">
        <v>1778</v>
      </c>
      <c r="H970" s="832" t="s">
        <v>578</v>
      </c>
      <c r="I970" s="832" t="s">
        <v>2585</v>
      </c>
      <c r="J970" s="832" t="s">
        <v>2586</v>
      </c>
      <c r="K970" s="832" t="s">
        <v>2587</v>
      </c>
      <c r="L970" s="835">
        <v>1250</v>
      </c>
      <c r="M970" s="835">
        <v>22500</v>
      </c>
      <c r="N970" s="832">
        <v>18</v>
      </c>
      <c r="O970" s="836">
        <v>1</v>
      </c>
      <c r="P970" s="835"/>
      <c r="Q970" s="837">
        <v>0</v>
      </c>
      <c r="R970" s="832"/>
      <c r="S970" s="837">
        <v>0</v>
      </c>
      <c r="T970" s="836"/>
      <c r="U970" s="838">
        <v>0</v>
      </c>
    </row>
    <row r="971" spans="1:21" ht="14.4" customHeight="1" x14ac:dyDescent="0.3">
      <c r="A971" s="831">
        <v>12</v>
      </c>
      <c r="B971" s="832" t="s">
        <v>1362</v>
      </c>
      <c r="C971" s="832" t="s">
        <v>1368</v>
      </c>
      <c r="D971" s="833" t="s">
        <v>2953</v>
      </c>
      <c r="E971" s="834" t="s">
        <v>1388</v>
      </c>
      <c r="F971" s="832" t="s">
        <v>1365</v>
      </c>
      <c r="G971" s="832" t="s">
        <v>1778</v>
      </c>
      <c r="H971" s="832" t="s">
        <v>578</v>
      </c>
      <c r="I971" s="832" t="s">
        <v>2588</v>
      </c>
      <c r="J971" s="832" t="s">
        <v>2589</v>
      </c>
      <c r="K971" s="832" t="s">
        <v>2590</v>
      </c>
      <c r="L971" s="835">
        <v>9.0399999999999991</v>
      </c>
      <c r="M971" s="835">
        <v>2711.9999999999995</v>
      </c>
      <c r="N971" s="832">
        <v>300</v>
      </c>
      <c r="O971" s="836">
        <v>1</v>
      </c>
      <c r="P971" s="835">
        <v>2711.9999999999995</v>
      </c>
      <c r="Q971" s="837">
        <v>1</v>
      </c>
      <c r="R971" s="832">
        <v>300</v>
      </c>
      <c r="S971" s="837">
        <v>1</v>
      </c>
      <c r="T971" s="836">
        <v>1</v>
      </c>
      <c r="U971" s="838">
        <v>1</v>
      </c>
    </row>
    <row r="972" spans="1:21" ht="14.4" customHeight="1" x14ac:dyDescent="0.3">
      <c r="A972" s="831">
        <v>12</v>
      </c>
      <c r="B972" s="832" t="s">
        <v>1362</v>
      </c>
      <c r="C972" s="832" t="s">
        <v>1368</v>
      </c>
      <c r="D972" s="833" t="s">
        <v>2953</v>
      </c>
      <c r="E972" s="834" t="s">
        <v>1389</v>
      </c>
      <c r="F972" s="832" t="s">
        <v>1363</v>
      </c>
      <c r="G972" s="832" t="s">
        <v>2591</v>
      </c>
      <c r="H972" s="832" t="s">
        <v>578</v>
      </c>
      <c r="I972" s="832" t="s">
        <v>2592</v>
      </c>
      <c r="J972" s="832" t="s">
        <v>2593</v>
      </c>
      <c r="K972" s="832" t="s">
        <v>2594</v>
      </c>
      <c r="L972" s="835">
        <v>86.02</v>
      </c>
      <c r="M972" s="835">
        <v>172.04</v>
      </c>
      <c r="N972" s="832">
        <v>2</v>
      </c>
      <c r="O972" s="836">
        <v>1</v>
      </c>
      <c r="P972" s="835">
        <v>172.04</v>
      </c>
      <c r="Q972" s="837">
        <v>1</v>
      </c>
      <c r="R972" s="832">
        <v>2</v>
      </c>
      <c r="S972" s="837">
        <v>1</v>
      </c>
      <c r="T972" s="836">
        <v>1</v>
      </c>
      <c r="U972" s="838">
        <v>1</v>
      </c>
    </row>
    <row r="973" spans="1:21" ht="14.4" customHeight="1" x14ac:dyDescent="0.3">
      <c r="A973" s="831">
        <v>12</v>
      </c>
      <c r="B973" s="832" t="s">
        <v>1362</v>
      </c>
      <c r="C973" s="832" t="s">
        <v>1368</v>
      </c>
      <c r="D973" s="833" t="s">
        <v>2953</v>
      </c>
      <c r="E973" s="834" t="s">
        <v>1389</v>
      </c>
      <c r="F973" s="832" t="s">
        <v>1363</v>
      </c>
      <c r="G973" s="832" t="s">
        <v>1401</v>
      </c>
      <c r="H973" s="832" t="s">
        <v>622</v>
      </c>
      <c r="I973" s="832" t="s">
        <v>1808</v>
      </c>
      <c r="J973" s="832" t="s">
        <v>1403</v>
      </c>
      <c r="K973" s="832" t="s">
        <v>1809</v>
      </c>
      <c r="L973" s="835">
        <v>3818.86</v>
      </c>
      <c r="M973" s="835">
        <v>3818.86</v>
      </c>
      <c r="N973" s="832">
        <v>1</v>
      </c>
      <c r="O973" s="836">
        <v>1</v>
      </c>
      <c r="P973" s="835">
        <v>3818.86</v>
      </c>
      <c r="Q973" s="837">
        <v>1</v>
      </c>
      <c r="R973" s="832">
        <v>1</v>
      </c>
      <c r="S973" s="837">
        <v>1</v>
      </c>
      <c r="T973" s="836">
        <v>1</v>
      </c>
      <c r="U973" s="838">
        <v>1</v>
      </c>
    </row>
    <row r="974" spans="1:21" ht="14.4" customHeight="1" x14ac:dyDescent="0.3">
      <c r="A974" s="831">
        <v>12</v>
      </c>
      <c r="B974" s="832" t="s">
        <v>1362</v>
      </c>
      <c r="C974" s="832" t="s">
        <v>1368</v>
      </c>
      <c r="D974" s="833" t="s">
        <v>2953</v>
      </c>
      <c r="E974" s="834" t="s">
        <v>1389</v>
      </c>
      <c r="F974" s="832" t="s">
        <v>1363</v>
      </c>
      <c r="G974" s="832" t="s">
        <v>1441</v>
      </c>
      <c r="H974" s="832" t="s">
        <v>578</v>
      </c>
      <c r="I974" s="832" t="s">
        <v>1442</v>
      </c>
      <c r="J974" s="832" t="s">
        <v>1443</v>
      </c>
      <c r="K974" s="832" t="s">
        <v>1444</v>
      </c>
      <c r="L974" s="835">
        <v>60.9</v>
      </c>
      <c r="M974" s="835">
        <v>182.7</v>
      </c>
      <c r="N974" s="832">
        <v>3</v>
      </c>
      <c r="O974" s="836">
        <v>1</v>
      </c>
      <c r="P974" s="835"/>
      <c r="Q974" s="837">
        <v>0</v>
      </c>
      <c r="R974" s="832"/>
      <c r="S974" s="837">
        <v>0</v>
      </c>
      <c r="T974" s="836"/>
      <c r="U974" s="838">
        <v>0</v>
      </c>
    </row>
    <row r="975" spans="1:21" ht="14.4" customHeight="1" x14ac:dyDescent="0.3">
      <c r="A975" s="831">
        <v>12</v>
      </c>
      <c r="B975" s="832" t="s">
        <v>1362</v>
      </c>
      <c r="C975" s="832" t="s">
        <v>1368</v>
      </c>
      <c r="D975" s="833" t="s">
        <v>2953</v>
      </c>
      <c r="E975" s="834" t="s">
        <v>1389</v>
      </c>
      <c r="F975" s="832" t="s">
        <v>1363</v>
      </c>
      <c r="G975" s="832" t="s">
        <v>1652</v>
      </c>
      <c r="H975" s="832" t="s">
        <v>578</v>
      </c>
      <c r="I975" s="832" t="s">
        <v>2271</v>
      </c>
      <c r="J975" s="832" t="s">
        <v>1957</v>
      </c>
      <c r="K975" s="832" t="s">
        <v>2272</v>
      </c>
      <c r="L975" s="835">
        <v>0</v>
      </c>
      <c r="M975" s="835">
        <v>0</v>
      </c>
      <c r="N975" s="832">
        <v>2</v>
      </c>
      <c r="O975" s="836">
        <v>2</v>
      </c>
      <c r="P975" s="835">
        <v>0</v>
      </c>
      <c r="Q975" s="837"/>
      <c r="R975" s="832">
        <v>1</v>
      </c>
      <c r="S975" s="837">
        <v>0.5</v>
      </c>
      <c r="T975" s="836">
        <v>1</v>
      </c>
      <c r="U975" s="838">
        <v>0.5</v>
      </c>
    </row>
    <row r="976" spans="1:21" ht="14.4" customHeight="1" x14ac:dyDescent="0.3">
      <c r="A976" s="831">
        <v>12</v>
      </c>
      <c r="B976" s="832" t="s">
        <v>1362</v>
      </c>
      <c r="C976" s="832" t="s">
        <v>1368</v>
      </c>
      <c r="D976" s="833" t="s">
        <v>2953</v>
      </c>
      <c r="E976" s="834" t="s">
        <v>1389</v>
      </c>
      <c r="F976" s="832" t="s">
        <v>1363</v>
      </c>
      <c r="G976" s="832" t="s">
        <v>1516</v>
      </c>
      <c r="H976" s="832" t="s">
        <v>578</v>
      </c>
      <c r="I976" s="832" t="s">
        <v>1660</v>
      </c>
      <c r="J976" s="832" t="s">
        <v>1661</v>
      </c>
      <c r="K976" s="832" t="s">
        <v>1662</v>
      </c>
      <c r="L976" s="835">
        <v>1543.27</v>
      </c>
      <c r="M976" s="835">
        <v>1543.27</v>
      </c>
      <c r="N976" s="832">
        <v>1</v>
      </c>
      <c r="O976" s="836">
        <v>1</v>
      </c>
      <c r="P976" s="835">
        <v>1543.27</v>
      </c>
      <c r="Q976" s="837">
        <v>1</v>
      </c>
      <c r="R976" s="832">
        <v>1</v>
      </c>
      <c r="S976" s="837">
        <v>1</v>
      </c>
      <c r="T976" s="836">
        <v>1</v>
      </c>
      <c r="U976" s="838">
        <v>1</v>
      </c>
    </row>
    <row r="977" spans="1:21" ht="14.4" customHeight="1" x14ac:dyDescent="0.3">
      <c r="A977" s="831">
        <v>12</v>
      </c>
      <c r="B977" s="832" t="s">
        <v>1362</v>
      </c>
      <c r="C977" s="832" t="s">
        <v>1368</v>
      </c>
      <c r="D977" s="833" t="s">
        <v>2953</v>
      </c>
      <c r="E977" s="834" t="s">
        <v>1389</v>
      </c>
      <c r="F977" s="832" t="s">
        <v>1363</v>
      </c>
      <c r="G977" s="832" t="s">
        <v>1520</v>
      </c>
      <c r="H977" s="832" t="s">
        <v>622</v>
      </c>
      <c r="I977" s="832" t="s">
        <v>1579</v>
      </c>
      <c r="J977" s="832" t="s">
        <v>1522</v>
      </c>
      <c r="K977" s="832" t="s">
        <v>1580</v>
      </c>
      <c r="L977" s="835">
        <v>333.68</v>
      </c>
      <c r="M977" s="835">
        <v>1334.72</v>
      </c>
      <c r="N977" s="832">
        <v>4</v>
      </c>
      <c r="O977" s="836">
        <v>4</v>
      </c>
      <c r="P977" s="835">
        <v>1334.72</v>
      </c>
      <c r="Q977" s="837">
        <v>1</v>
      </c>
      <c r="R977" s="832">
        <v>4</v>
      </c>
      <c r="S977" s="837">
        <v>1</v>
      </c>
      <c r="T977" s="836">
        <v>4</v>
      </c>
      <c r="U977" s="838">
        <v>1</v>
      </c>
    </row>
    <row r="978" spans="1:21" ht="14.4" customHeight="1" x14ac:dyDescent="0.3">
      <c r="A978" s="831">
        <v>12</v>
      </c>
      <c r="B978" s="832" t="s">
        <v>1362</v>
      </c>
      <c r="C978" s="832" t="s">
        <v>1368</v>
      </c>
      <c r="D978" s="833" t="s">
        <v>2953</v>
      </c>
      <c r="E978" s="834" t="s">
        <v>1389</v>
      </c>
      <c r="F978" s="832" t="s">
        <v>1363</v>
      </c>
      <c r="G978" s="832" t="s">
        <v>1567</v>
      </c>
      <c r="H978" s="832" t="s">
        <v>578</v>
      </c>
      <c r="I978" s="832" t="s">
        <v>1568</v>
      </c>
      <c r="J978" s="832" t="s">
        <v>1569</v>
      </c>
      <c r="K978" s="832" t="s">
        <v>1570</v>
      </c>
      <c r="L978" s="835">
        <v>1514.87</v>
      </c>
      <c r="M978" s="835">
        <v>6059.48</v>
      </c>
      <c r="N978" s="832">
        <v>4</v>
      </c>
      <c r="O978" s="836">
        <v>4</v>
      </c>
      <c r="P978" s="835">
        <v>4544.6099999999997</v>
      </c>
      <c r="Q978" s="837">
        <v>0.75</v>
      </c>
      <c r="R978" s="832">
        <v>3</v>
      </c>
      <c r="S978" s="837">
        <v>0.75</v>
      </c>
      <c r="T978" s="836">
        <v>3</v>
      </c>
      <c r="U978" s="838">
        <v>0.75</v>
      </c>
    </row>
    <row r="979" spans="1:21" ht="14.4" customHeight="1" x14ac:dyDescent="0.3">
      <c r="A979" s="831">
        <v>12</v>
      </c>
      <c r="B979" s="832" t="s">
        <v>1362</v>
      </c>
      <c r="C979" s="832" t="s">
        <v>1368</v>
      </c>
      <c r="D979" s="833" t="s">
        <v>2953</v>
      </c>
      <c r="E979" s="834" t="s">
        <v>1389</v>
      </c>
      <c r="F979" s="832" t="s">
        <v>1363</v>
      </c>
      <c r="G979" s="832" t="s">
        <v>1685</v>
      </c>
      <c r="H979" s="832" t="s">
        <v>578</v>
      </c>
      <c r="I979" s="832" t="s">
        <v>1686</v>
      </c>
      <c r="J979" s="832" t="s">
        <v>1687</v>
      </c>
      <c r="K979" s="832" t="s">
        <v>1688</v>
      </c>
      <c r="L979" s="835">
        <v>1546.98</v>
      </c>
      <c r="M979" s="835">
        <v>1546.98</v>
      </c>
      <c r="N979" s="832">
        <v>1</v>
      </c>
      <c r="O979" s="836">
        <v>1</v>
      </c>
      <c r="P979" s="835">
        <v>1546.98</v>
      </c>
      <c r="Q979" s="837">
        <v>1</v>
      </c>
      <c r="R979" s="832">
        <v>1</v>
      </c>
      <c r="S979" s="837">
        <v>1</v>
      </c>
      <c r="T979" s="836">
        <v>1</v>
      </c>
      <c r="U979" s="838">
        <v>1</v>
      </c>
    </row>
    <row r="980" spans="1:21" ht="14.4" customHeight="1" x14ac:dyDescent="0.3">
      <c r="A980" s="831">
        <v>12</v>
      </c>
      <c r="B980" s="832" t="s">
        <v>1362</v>
      </c>
      <c r="C980" s="832" t="s">
        <v>1368</v>
      </c>
      <c r="D980" s="833" t="s">
        <v>2953</v>
      </c>
      <c r="E980" s="834" t="s">
        <v>1389</v>
      </c>
      <c r="F980" s="832" t="s">
        <v>1363</v>
      </c>
      <c r="G980" s="832" t="s">
        <v>1701</v>
      </c>
      <c r="H980" s="832" t="s">
        <v>578</v>
      </c>
      <c r="I980" s="832" t="s">
        <v>1862</v>
      </c>
      <c r="J980" s="832" t="s">
        <v>1703</v>
      </c>
      <c r="K980" s="832" t="s">
        <v>1863</v>
      </c>
      <c r="L980" s="835">
        <v>1674.38</v>
      </c>
      <c r="M980" s="835">
        <v>1674.38</v>
      </c>
      <c r="N980" s="832">
        <v>1</v>
      </c>
      <c r="O980" s="836">
        <v>1</v>
      </c>
      <c r="P980" s="835"/>
      <c r="Q980" s="837">
        <v>0</v>
      </c>
      <c r="R980" s="832"/>
      <c r="S980" s="837">
        <v>0</v>
      </c>
      <c r="T980" s="836"/>
      <c r="U980" s="838">
        <v>0</v>
      </c>
    </row>
    <row r="981" spans="1:21" ht="14.4" customHeight="1" x14ac:dyDescent="0.3">
      <c r="A981" s="831">
        <v>12</v>
      </c>
      <c r="B981" s="832" t="s">
        <v>1362</v>
      </c>
      <c r="C981" s="832" t="s">
        <v>1368</v>
      </c>
      <c r="D981" s="833" t="s">
        <v>2953</v>
      </c>
      <c r="E981" s="834" t="s">
        <v>1389</v>
      </c>
      <c r="F981" s="832" t="s">
        <v>1363</v>
      </c>
      <c r="G981" s="832" t="s">
        <v>1701</v>
      </c>
      <c r="H981" s="832" t="s">
        <v>578</v>
      </c>
      <c r="I981" s="832" t="s">
        <v>1864</v>
      </c>
      <c r="J981" s="832" t="s">
        <v>1703</v>
      </c>
      <c r="K981" s="832" t="s">
        <v>1865</v>
      </c>
      <c r="L981" s="835">
        <v>3024.8</v>
      </c>
      <c r="M981" s="835">
        <v>36297.600000000006</v>
      </c>
      <c r="N981" s="832">
        <v>12</v>
      </c>
      <c r="O981" s="836">
        <v>2</v>
      </c>
      <c r="P981" s="835">
        <v>36297.600000000006</v>
      </c>
      <c r="Q981" s="837">
        <v>1</v>
      </c>
      <c r="R981" s="832">
        <v>12</v>
      </c>
      <c r="S981" s="837">
        <v>1</v>
      </c>
      <c r="T981" s="836">
        <v>2</v>
      </c>
      <c r="U981" s="838">
        <v>1</v>
      </c>
    </row>
    <row r="982" spans="1:21" ht="14.4" customHeight="1" x14ac:dyDescent="0.3">
      <c r="A982" s="831">
        <v>12</v>
      </c>
      <c r="B982" s="832" t="s">
        <v>1362</v>
      </c>
      <c r="C982" s="832" t="s">
        <v>1368</v>
      </c>
      <c r="D982" s="833" t="s">
        <v>2953</v>
      </c>
      <c r="E982" s="834" t="s">
        <v>1390</v>
      </c>
      <c r="F982" s="832" t="s">
        <v>1363</v>
      </c>
      <c r="G982" s="832" t="s">
        <v>2238</v>
      </c>
      <c r="H982" s="832" t="s">
        <v>622</v>
      </c>
      <c r="I982" s="832" t="s">
        <v>2451</v>
      </c>
      <c r="J982" s="832" t="s">
        <v>623</v>
      </c>
      <c r="K982" s="832" t="s">
        <v>2452</v>
      </c>
      <c r="L982" s="835">
        <v>72.55</v>
      </c>
      <c r="M982" s="835">
        <v>72.55</v>
      </c>
      <c r="N982" s="832">
        <v>1</v>
      </c>
      <c r="O982" s="836">
        <v>1</v>
      </c>
      <c r="P982" s="835">
        <v>72.55</v>
      </c>
      <c r="Q982" s="837">
        <v>1</v>
      </c>
      <c r="R982" s="832">
        <v>1</v>
      </c>
      <c r="S982" s="837">
        <v>1</v>
      </c>
      <c r="T982" s="836">
        <v>1</v>
      </c>
      <c r="U982" s="838">
        <v>1</v>
      </c>
    </row>
    <row r="983" spans="1:21" ht="14.4" customHeight="1" x14ac:dyDescent="0.3">
      <c r="A983" s="831">
        <v>12</v>
      </c>
      <c r="B983" s="832" t="s">
        <v>1362</v>
      </c>
      <c r="C983" s="832" t="s">
        <v>1368</v>
      </c>
      <c r="D983" s="833" t="s">
        <v>2953</v>
      </c>
      <c r="E983" s="834" t="s">
        <v>1390</v>
      </c>
      <c r="F983" s="832" t="s">
        <v>1363</v>
      </c>
      <c r="G983" s="832" t="s">
        <v>1581</v>
      </c>
      <c r="H983" s="832" t="s">
        <v>578</v>
      </c>
      <c r="I983" s="832" t="s">
        <v>1582</v>
      </c>
      <c r="J983" s="832" t="s">
        <v>1583</v>
      </c>
      <c r="K983" s="832" t="s">
        <v>1584</v>
      </c>
      <c r="L983" s="835">
        <v>0</v>
      </c>
      <c r="M983" s="835">
        <v>0</v>
      </c>
      <c r="N983" s="832">
        <v>5</v>
      </c>
      <c r="O983" s="836">
        <v>4</v>
      </c>
      <c r="P983" s="835">
        <v>0</v>
      </c>
      <c r="Q983" s="837"/>
      <c r="R983" s="832">
        <v>4</v>
      </c>
      <c r="S983" s="837">
        <v>0.8</v>
      </c>
      <c r="T983" s="836">
        <v>3</v>
      </c>
      <c r="U983" s="838">
        <v>0.75</v>
      </c>
    </row>
    <row r="984" spans="1:21" ht="14.4" customHeight="1" x14ac:dyDescent="0.3">
      <c r="A984" s="831">
        <v>12</v>
      </c>
      <c r="B984" s="832" t="s">
        <v>1362</v>
      </c>
      <c r="C984" s="832" t="s">
        <v>1368</v>
      </c>
      <c r="D984" s="833" t="s">
        <v>2953</v>
      </c>
      <c r="E984" s="834" t="s">
        <v>1390</v>
      </c>
      <c r="F984" s="832" t="s">
        <v>1363</v>
      </c>
      <c r="G984" s="832" t="s">
        <v>1581</v>
      </c>
      <c r="H984" s="832" t="s">
        <v>578</v>
      </c>
      <c r="I984" s="832" t="s">
        <v>1585</v>
      </c>
      <c r="J984" s="832" t="s">
        <v>1586</v>
      </c>
      <c r="K984" s="832" t="s">
        <v>1587</v>
      </c>
      <c r="L984" s="835">
        <v>0</v>
      </c>
      <c r="M984" s="835">
        <v>0</v>
      </c>
      <c r="N984" s="832">
        <v>5</v>
      </c>
      <c r="O984" s="836">
        <v>5</v>
      </c>
      <c r="P984" s="835"/>
      <c r="Q984" s="837"/>
      <c r="R984" s="832"/>
      <c r="S984" s="837">
        <v>0</v>
      </c>
      <c r="T984" s="836"/>
      <c r="U984" s="838">
        <v>0</v>
      </c>
    </row>
    <row r="985" spans="1:21" ht="14.4" customHeight="1" x14ac:dyDescent="0.3">
      <c r="A985" s="831">
        <v>12</v>
      </c>
      <c r="B985" s="832" t="s">
        <v>1362</v>
      </c>
      <c r="C985" s="832" t="s">
        <v>1368</v>
      </c>
      <c r="D985" s="833" t="s">
        <v>2953</v>
      </c>
      <c r="E985" s="834" t="s">
        <v>1390</v>
      </c>
      <c r="F985" s="832" t="s">
        <v>1363</v>
      </c>
      <c r="G985" s="832" t="s">
        <v>1814</v>
      </c>
      <c r="H985" s="832" t="s">
        <v>622</v>
      </c>
      <c r="I985" s="832" t="s">
        <v>1815</v>
      </c>
      <c r="J985" s="832" t="s">
        <v>1816</v>
      </c>
      <c r="K985" s="832" t="s">
        <v>1817</v>
      </c>
      <c r="L985" s="835">
        <v>70.540000000000006</v>
      </c>
      <c r="M985" s="835">
        <v>141.08000000000001</v>
      </c>
      <c r="N985" s="832">
        <v>2</v>
      </c>
      <c r="O985" s="836">
        <v>1</v>
      </c>
      <c r="P985" s="835">
        <v>141.08000000000001</v>
      </c>
      <c r="Q985" s="837">
        <v>1</v>
      </c>
      <c r="R985" s="832">
        <v>2</v>
      </c>
      <c r="S985" s="837">
        <v>1</v>
      </c>
      <c r="T985" s="836">
        <v>1</v>
      </c>
      <c r="U985" s="838">
        <v>1</v>
      </c>
    </row>
    <row r="986" spans="1:21" ht="14.4" customHeight="1" x14ac:dyDescent="0.3">
      <c r="A986" s="831">
        <v>12</v>
      </c>
      <c r="B986" s="832" t="s">
        <v>1362</v>
      </c>
      <c r="C986" s="832" t="s">
        <v>1368</v>
      </c>
      <c r="D986" s="833" t="s">
        <v>2953</v>
      </c>
      <c r="E986" s="834" t="s">
        <v>1390</v>
      </c>
      <c r="F986" s="832" t="s">
        <v>1363</v>
      </c>
      <c r="G986" s="832" t="s">
        <v>1401</v>
      </c>
      <c r="H986" s="832" t="s">
        <v>622</v>
      </c>
      <c r="I986" s="832" t="s">
        <v>1402</v>
      </c>
      <c r="J986" s="832" t="s">
        <v>1403</v>
      </c>
      <c r="K986" s="832" t="s">
        <v>1404</v>
      </c>
      <c r="L986" s="835">
        <v>1091.0899999999999</v>
      </c>
      <c r="M986" s="835">
        <v>2182.1799999999998</v>
      </c>
      <c r="N986" s="832">
        <v>2</v>
      </c>
      <c r="O986" s="836">
        <v>1</v>
      </c>
      <c r="P986" s="835">
        <v>2182.1799999999998</v>
      </c>
      <c r="Q986" s="837">
        <v>1</v>
      </c>
      <c r="R986" s="832">
        <v>2</v>
      </c>
      <c r="S986" s="837">
        <v>1</v>
      </c>
      <c r="T986" s="836">
        <v>1</v>
      </c>
      <c r="U986" s="838">
        <v>1</v>
      </c>
    </row>
    <row r="987" spans="1:21" ht="14.4" customHeight="1" x14ac:dyDescent="0.3">
      <c r="A987" s="831">
        <v>12</v>
      </c>
      <c r="B987" s="832" t="s">
        <v>1362</v>
      </c>
      <c r="C987" s="832" t="s">
        <v>1368</v>
      </c>
      <c r="D987" s="833" t="s">
        <v>2953</v>
      </c>
      <c r="E987" s="834" t="s">
        <v>1390</v>
      </c>
      <c r="F987" s="832" t="s">
        <v>1363</v>
      </c>
      <c r="G987" s="832" t="s">
        <v>1401</v>
      </c>
      <c r="H987" s="832" t="s">
        <v>622</v>
      </c>
      <c r="I987" s="832" t="s">
        <v>1808</v>
      </c>
      <c r="J987" s="832" t="s">
        <v>1403</v>
      </c>
      <c r="K987" s="832" t="s">
        <v>1809</v>
      </c>
      <c r="L987" s="835">
        <v>3818.86</v>
      </c>
      <c r="M987" s="835">
        <v>7637.72</v>
      </c>
      <c r="N987" s="832">
        <v>2</v>
      </c>
      <c r="O987" s="836">
        <v>2</v>
      </c>
      <c r="P987" s="835">
        <v>3818.86</v>
      </c>
      <c r="Q987" s="837">
        <v>0.5</v>
      </c>
      <c r="R987" s="832">
        <v>1</v>
      </c>
      <c r="S987" s="837">
        <v>0.5</v>
      </c>
      <c r="T987" s="836">
        <v>1</v>
      </c>
      <c r="U987" s="838">
        <v>0.5</v>
      </c>
    </row>
    <row r="988" spans="1:21" ht="14.4" customHeight="1" x14ac:dyDescent="0.3">
      <c r="A988" s="831">
        <v>12</v>
      </c>
      <c r="B988" s="832" t="s">
        <v>1362</v>
      </c>
      <c r="C988" s="832" t="s">
        <v>1368</v>
      </c>
      <c r="D988" s="833" t="s">
        <v>2953</v>
      </c>
      <c r="E988" s="834" t="s">
        <v>1390</v>
      </c>
      <c r="F988" s="832" t="s">
        <v>1363</v>
      </c>
      <c r="G988" s="832" t="s">
        <v>1437</v>
      </c>
      <c r="H988" s="832" t="s">
        <v>622</v>
      </c>
      <c r="I988" s="832" t="s">
        <v>1231</v>
      </c>
      <c r="J988" s="832" t="s">
        <v>1229</v>
      </c>
      <c r="K988" s="832" t="s">
        <v>1232</v>
      </c>
      <c r="L988" s="835">
        <v>170.52</v>
      </c>
      <c r="M988" s="835">
        <v>2728.32</v>
      </c>
      <c r="N988" s="832">
        <v>16</v>
      </c>
      <c r="O988" s="836">
        <v>13</v>
      </c>
      <c r="P988" s="835">
        <v>1875.72</v>
      </c>
      <c r="Q988" s="837">
        <v>0.6875</v>
      </c>
      <c r="R988" s="832">
        <v>11</v>
      </c>
      <c r="S988" s="837">
        <v>0.6875</v>
      </c>
      <c r="T988" s="836">
        <v>8</v>
      </c>
      <c r="U988" s="838">
        <v>0.61538461538461542</v>
      </c>
    </row>
    <row r="989" spans="1:21" ht="14.4" customHeight="1" x14ac:dyDescent="0.3">
      <c r="A989" s="831">
        <v>12</v>
      </c>
      <c r="B989" s="832" t="s">
        <v>1362</v>
      </c>
      <c r="C989" s="832" t="s">
        <v>1368</v>
      </c>
      <c r="D989" s="833" t="s">
        <v>2953</v>
      </c>
      <c r="E989" s="834" t="s">
        <v>1390</v>
      </c>
      <c r="F989" s="832" t="s">
        <v>1363</v>
      </c>
      <c r="G989" s="832" t="s">
        <v>1529</v>
      </c>
      <c r="H989" s="832" t="s">
        <v>578</v>
      </c>
      <c r="I989" s="832" t="s">
        <v>1530</v>
      </c>
      <c r="J989" s="832" t="s">
        <v>1531</v>
      </c>
      <c r="K989" s="832" t="s">
        <v>1232</v>
      </c>
      <c r="L989" s="835">
        <v>78.33</v>
      </c>
      <c r="M989" s="835">
        <v>3054.87</v>
      </c>
      <c r="N989" s="832">
        <v>39</v>
      </c>
      <c r="O989" s="836">
        <v>10.5</v>
      </c>
      <c r="P989" s="835">
        <v>1566.6000000000001</v>
      </c>
      <c r="Q989" s="837">
        <v>0.51282051282051289</v>
      </c>
      <c r="R989" s="832">
        <v>20</v>
      </c>
      <c r="S989" s="837">
        <v>0.51282051282051277</v>
      </c>
      <c r="T989" s="836">
        <v>7.5</v>
      </c>
      <c r="U989" s="838">
        <v>0.7142857142857143</v>
      </c>
    </row>
    <row r="990" spans="1:21" ht="14.4" customHeight="1" x14ac:dyDescent="0.3">
      <c r="A990" s="831">
        <v>12</v>
      </c>
      <c r="B990" s="832" t="s">
        <v>1362</v>
      </c>
      <c r="C990" s="832" t="s">
        <v>1368</v>
      </c>
      <c r="D990" s="833" t="s">
        <v>2953</v>
      </c>
      <c r="E990" s="834" t="s">
        <v>1390</v>
      </c>
      <c r="F990" s="832" t="s">
        <v>1363</v>
      </c>
      <c r="G990" s="832" t="s">
        <v>1595</v>
      </c>
      <c r="H990" s="832" t="s">
        <v>578</v>
      </c>
      <c r="I990" s="832" t="s">
        <v>1599</v>
      </c>
      <c r="J990" s="832" t="s">
        <v>1597</v>
      </c>
      <c r="K990" s="832" t="s">
        <v>1600</v>
      </c>
      <c r="L990" s="835">
        <v>1154.81</v>
      </c>
      <c r="M990" s="835">
        <v>16167.34</v>
      </c>
      <c r="N990" s="832">
        <v>14</v>
      </c>
      <c r="O990" s="836">
        <v>4</v>
      </c>
      <c r="P990" s="835">
        <v>12702.91</v>
      </c>
      <c r="Q990" s="837">
        <v>0.7857142857142857</v>
      </c>
      <c r="R990" s="832">
        <v>11</v>
      </c>
      <c r="S990" s="837">
        <v>0.7857142857142857</v>
      </c>
      <c r="T990" s="836">
        <v>3.5</v>
      </c>
      <c r="U990" s="838">
        <v>0.875</v>
      </c>
    </row>
    <row r="991" spans="1:21" ht="14.4" customHeight="1" x14ac:dyDescent="0.3">
      <c r="A991" s="831">
        <v>12</v>
      </c>
      <c r="B991" s="832" t="s">
        <v>1362</v>
      </c>
      <c r="C991" s="832" t="s">
        <v>1368</v>
      </c>
      <c r="D991" s="833" t="s">
        <v>2953</v>
      </c>
      <c r="E991" s="834" t="s">
        <v>1390</v>
      </c>
      <c r="F991" s="832" t="s">
        <v>1363</v>
      </c>
      <c r="G991" s="832" t="s">
        <v>2242</v>
      </c>
      <c r="H991" s="832" t="s">
        <v>578</v>
      </c>
      <c r="I991" s="832" t="s">
        <v>2304</v>
      </c>
      <c r="J991" s="832" t="s">
        <v>676</v>
      </c>
      <c r="K991" s="832" t="s">
        <v>2305</v>
      </c>
      <c r="L991" s="835">
        <v>37.61</v>
      </c>
      <c r="M991" s="835">
        <v>37.61</v>
      </c>
      <c r="N991" s="832">
        <v>1</v>
      </c>
      <c r="O991" s="836">
        <v>1</v>
      </c>
      <c r="P991" s="835">
        <v>37.61</v>
      </c>
      <c r="Q991" s="837">
        <v>1</v>
      </c>
      <c r="R991" s="832">
        <v>1</v>
      </c>
      <c r="S991" s="837">
        <v>1</v>
      </c>
      <c r="T991" s="836">
        <v>1</v>
      </c>
      <c r="U991" s="838">
        <v>1</v>
      </c>
    </row>
    <row r="992" spans="1:21" ht="14.4" customHeight="1" x14ac:dyDescent="0.3">
      <c r="A992" s="831">
        <v>12</v>
      </c>
      <c r="B992" s="832" t="s">
        <v>1362</v>
      </c>
      <c r="C992" s="832" t="s">
        <v>1368</v>
      </c>
      <c r="D992" s="833" t="s">
        <v>2953</v>
      </c>
      <c r="E992" s="834" t="s">
        <v>1390</v>
      </c>
      <c r="F992" s="832" t="s">
        <v>1363</v>
      </c>
      <c r="G992" s="832" t="s">
        <v>1532</v>
      </c>
      <c r="H992" s="832" t="s">
        <v>578</v>
      </c>
      <c r="I992" s="832" t="s">
        <v>2595</v>
      </c>
      <c r="J992" s="832" t="s">
        <v>2596</v>
      </c>
      <c r="K992" s="832" t="s">
        <v>2597</v>
      </c>
      <c r="L992" s="835">
        <v>39.020000000000003</v>
      </c>
      <c r="M992" s="835">
        <v>117.06</v>
      </c>
      <c r="N992" s="832">
        <v>3</v>
      </c>
      <c r="O992" s="836">
        <v>1</v>
      </c>
      <c r="P992" s="835">
        <v>117.06</v>
      </c>
      <c r="Q992" s="837">
        <v>1</v>
      </c>
      <c r="R992" s="832">
        <v>3</v>
      </c>
      <c r="S992" s="837">
        <v>1</v>
      </c>
      <c r="T992" s="836">
        <v>1</v>
      </c>
      <c r="U992" s="838">
        <v>1</v>
      </c>
    </row>
    <row r="993" spans="1:21" ht="14.4" customHeight="1" x14ac:dyDescent="0.3">
      <c r="A993" s="831">
        <v>12</v>
      </c>
      <c r="B993" s="832" t="s">
        <v>1362</v>
      </c>
      <c r="C993" s="832" t="s">
        <v>1368</v>
      </c>
      <c r="D993" s="833" t="s">
        <v>2953</v>
      </c>
      <c r="E993" s="834" t="s">
        <v>1390</v>
      </c>
      <c r="F993" s="832" t="s">
        <v>1363</v>
      </c>
      <c r="G993" s="832" t="s">
        <v>1532</v>
      </c>
      <c r="H993" s="832" t="s">
        <v>578</v>
      </c>
      <c r="I993" s="832" t="s">
        <v>2468</v>
      </c>
      <c r="J993" s="832" t="s">
        <v>620</v>
      </c>
      <c r="K993" s="832" t="s">
        <v>2469</v>
      </c>
      <c r="L993" s="835">
        <v>78.03</v>
      </c>
      <c r="M993" s="835">
        <v>234.09</v>
      </c>
      <c r="N993" s="832">
        <v>3</v>
      </c>
      <c r="O993" s="836">
        <v>0.5</v>
      </c>
      <c r="P993" s="835"/>
      <c r="Q993" s="837">
        <v>0</v>
      </c>
      <c r="R993" s="832"/>
      <c r="S993" s="837">
        <v>0</v>
      </c>
      <c r="T993" s="836"/>
      <c r="U993" s="838">
        <v>0</v>
      </c>
    </row>
    <row r="994" spans="1:21" ht="14.4" customHeight="1" x14ac:dyDescent="0.3">
      <c r="A994" s="831">
        <v>12</v>
      </c>
      <c r="B994" s="832" t="s">
        <v>1362</v>
      </c>
      <c r="C994" s="832" t="s">
        <v>1368</v>
      </c>
      <c r="D994" s="833" t="s">
        <v>2953</v>
      </c>
      <c r="E994" s="834" t="s">
        <v>1390</v>
      </c>
      <c r="F994" s="832" t="s">
        <v>1363</v>
      </c>
      <c r="G994" s="832" t="s">
        <v>1607</v>
      </c>
      <c r="H994" s="832" t="s">
        <v>578</v>
      </c>
      <c r="I994" s="832" t="s">
        <v>2598</v>
      </c>
      <c r="J994" s="832" t="s">
        <v>672</v>
      </c>
      <c r="K994" s="832" t="s">
        <v>2599</v>
      </c>
      <c r="L994" s="835">
        <v>91.11</v>
      </c>
      <c r="M994" s="835">
        <v>273.33</v>
      </c>
      <c r="N994" s="832">
        <v>3</v>
      </c>
      <c r="O994" s="836">
        <v>1</v>
      </c>
      <c r="P994" s="835">
        <v>273.33</v>
      </c>
      <c r="Q994" s="837">
        <v>1</v>
      </c>
      <c r="R994" s="832">
        <v>3</v>
      </c>
      <c r="S994" s="837">
        <v>1</v>
      </c>
      <c r="T994" s="836">
        <v>1</v>
      </c>
      <c r="U994" s="838">
        <v>1</v>
      </c>
    </row>
    <row r="995" spans="1:21" ht="14.4" customHeight="1" x14ac:dyDescent="0.3">
      <c r="A995" s="831">
        <v>12</v>
      </c>
      <c r="B995" s="832" t="s">
        <v>1362</v>
      </c>
      <c r="C995" s="832" t="s">
        <v>1368</v>
      </c>
      <c r="D995" s="833" t="s">
        <v>2953</v>
      </c>
      <c r="E995" s="834" t="s">
        <v>1390</v>
      </c>
      <c r="F995" s="832" t="s">
        <v>1363</v>
      </c>
      <c r="G995" s="832" t="s">
        <v>2245</v>
      </c>
      <c r="H995" s="832" t="s">
        <v>622</v>
      </c>
      <c r="I995" s="832" t="s">
        <v>2246</v>
      </c>
      <c r="J995" s="832" t="s">
        <v>2247</v>
      </c>
      <c r="K995" s="832" t="s">
        <v>2248</v>
      </c>
      <c r="L995" s="835">
        <v>300.31</v>
      </c>
      <c r="M995" s="835">
        <v>900.93000000000006</v>
      </c>
      <c r="N995" s="832">
        <v>3</v>
      </c>
      <c r="O995" s="836">
        <v>3</v>
      </c>
      <c r="P995" s="835">
        <v>900.93000000000006</v>
      </c>
      <c r="Q995" s="837">
        <v>1</v>
      </c>
      <c r="R995" s="832">
        <v>3</v>
      </c>
      <c r="S995" s="837">
        <v>1</v>
      </c>
      <c r="T995" s="836">
        <v>3</v>
      </c>
      <c r="U995" s="838">
        <v>1</v>
      </c>
    </row>
    <row r="996" spans="1:21" ht="14.4" customHeight="1" x14ac:dyDescent="0.3">
      <c r="A996" s="831">
        <v>12</v>
      </c>
      <c r="B996" s="832" t="s">
        <v>1362</v>
      </c>
      <c r="C996" s="832" t="s">
        <v>1368</v>
      </c>
      <c r="D996" s="833" t="s">
        <v>2953</v>
      </c>
      <c r="E996" s="834" t="s">
        <v>1390</v>
      </c>
      <c r="F996" s="832" t="s">
        <v>1363</v>
      </c>
      <c r="G996" s="832" t="s">
        <v>2245</v>
      </c>
      <c r="H996" s="832" t="s">
        <v>622</v>
      </c>
      <c r="I996" s="832" t="s">
        <v>1160</v>
      </c>
      <c r="J996" s="832" t="s">
        <v>908</v>
      </c>
      <c r="K996" s="832" t="s">
        <v>1161</v>
      </c>
      <c r="L996" s="835">
        <v>50.05</v>
      </c>
      <c r="M996" s="835">
        <v>100.1</v>
      </c>
      <c r="N996" s="832">
        <v>2</v>
      </c>
      <c r="O996" s="836"/>
      <c r="P996" s="835">
        <v>100.1</v>
      </c>
      <c r="Q996" s="837">
        <v>1</v>
      </c>
      <c r="R996" s="832">
        <v>2</v>
      </c>
      <c r="S996" s="837">
        <v>1</v>
      </c>
      <c r="T996" s="836"/>
      <c r="U996" s="838"/>
    </row>
    <row r="997" spans="1:21" ht="14.4" customHeight="1" x14ac:dyDescent="0.3">
      <c r="A997" s="831">
        <v>12</v>
      </c>
      <c r="B997" s="832" t="s">
        <v>1362</v>
      </c>
      <c r="C997" s="832" t="s">
        <v>1368</v>
      </c>
      <c r="D997" s="833" t="s">
        <v>2953</v>
      </c>
      <c r="E997" s="834" t="s">
        <v>1390</v>
      </c>
      <c r="F997" s="832" t="s">
        <v>1363</v>
      </c>
      <c r="G997" s="832" t="s">
        <v>2245</v>
      </c>
      <c r="H997" s="832" t="s">
        <v>578</v>
      </c>
      <c r="I997" s="832" t="s">
        <v>2600</v>
      </c>
      <c r="J997" s="832" t="s">
        <v>2247</v>
      </c>
      <c r="K997" s="832" t="s">
        <v>836</v>
      </c>
      <c r="L997" s="835">
        <v>100.1</v>
      </c>
      <c r="M997" s="835">
        <v>300.29999999999995</v>
      </c>
      <c r="N997" s="832">
        <v>3</v>
      </c>
      <c r="O997" s="836">
        <v>1</v>
      </c>
      <c r="P997" s="835">
        <v>300.29999999999995</v>
      </c>
      <c r="Q997" s="837">
        <v>1</v>
      </c>
      <c r="R997" s="832">
        <v>3</v>
      </c>
      <c r="S997" s="837">
        <v>1</v>
      </c>
      <c r="T997" s="836">
        <v>1</v>
      </c>
      <c r="U997" s="838">
        <v>1</v>
      </c>
    </row>
    <row r="998" spans="1:21" ht="14.4" customHeight="1" x14ac:dyDescent="0.3">
      <c r="A998" s="831">
        <v>12</v>
      </c>
      <c r="B998" s="832" t="s">
        <v>1362</v>
      </c>
      <c r="C998" s="832" t="s">
        <v>1368</v>
      </c>
      <c r="D998" s="833" t="s">
        <v>2953</v>
      </c>
      <c r="E998" s="834" t="s">
        <v>1390</v>
      </c>
      <c r="F998" s="832" t="s">
        <v>1363</v>
      </c>
      <c r="G998" s="832" t="s">
        <v>2245</v>
      </c>
      <c r="H998" s="832" t="s">
        <v>578</v>
      </c>
      <c r="I998" s="832" t="s">
        <v>2601</v>
      </c>
      <c r="J998" s="832" t="s">
        <v>2602</v>
      </c>
      <c r="K998" s="832" t="s">
        <v>2603</v>
      </c>
      <c r="L998" s="835">
        <v>333.68</v>
      </c>
      <c r="M998" s="835">
        <v>333.68</v>
      </c>
      <c r="N998" s="832">
        <v>1</v>
      </c>
      <c r="O998" s="836">
        <v>1</v>
      </c>
      <c r="P998" s="835"/>
      <c r="Q998" s="837">
        <v>0</v>
      </c>
      <c r="R998" s="832"/>
      <c r="S998" s="837">
        <v>0</v>
      </c>
      <c r="T998" s="836"/>
      <c r="U998" s="838">
        <v>0</v>
      </c>
    </row>
    <row r="999" spans="1:21" ht="14.4" customHeight="1" x14ac:dyDescent="0.3">
      <c r="A999" s="831">
        <v>12</v>
      </c>
      <c r="B999" s="832" t="s">
        <v>1362</v>
      </c>
      <c r="C999" s="832" t="s">
        <v>1368</v>
      </c>
      <c r="D999" s="833" t="s">
        <v>2953</v>
      </c>
      <c r="E999" s="834" t="s">
        <v>1390</v>
      </c>
      <c r="F999" s="832" t="s">
        <v>1363</v>
      </c>
      <c r="G999" s="832" t="s">
        <v>2245</v>
      </c>
      <c r="H999" s="832" t="s">
        <v>578</v>
      </c>
      <c r="I999" s="832" t="s">
        <v>2604</v>
      </c>
      <c r="J999" s="832" t="s">
        <v>2605</v>
      </c>
      <c r="K999" s="832" t="s">
        <v>836</v>
      </c>
      <c r="L999" s="835">
        <v>100.1</v>
      </c>
      <c r="M999" s="835">
        <v>300.29999999999995</v>
      </c>
      <c r="N999" s="832">
        <v>3</v>
      </c>
      <c r="O999" s="836">
        <v>1</v>
      </c>
      <c r="P999" s="835"/>
      <c r="Q999" s="837">
        <v>0</v>
      </c>
      <c r="R999" s="832"/>
      <c r="S999" s="837">
        <v>0</v>
      </c>
      <c r="T999" s="836"/>
      <c r="U999" s="838">
        <v>0</v>
      </c>
    </row>
    <row r="1000" spans="1:21" ht="14.4" customHeight="1" x14ac:dyDescent="0.3">
      <c r="A1000" s="831">
        <v>12</v>
      </c>
      <c r="B1000" s="832" t="s">
        <v>1362</v>
      </c>
      <c r="C1000" s="832" t="s">
        <v>1368</v>
      </c>
      <c r="D1000" s="833" t="s">
        <v>2953</v>
      </c>
      <c r="E1000" s="834" t="s">
        <v>1390</v>
      </c>
      <c r="F1000" s="832" t="s">
        <v>1363</v>
      </c>
      <c r="G1000" s="832" t="s">
        <v>1894</v>
      </c>
      <c r="H1000" s="832" t="s">
        <v>578</v>
      </c>
      <c r="I1000" s="832" t="s">
        <v>1895</v>
      </c>
      <c r="J1000" s="832" t="s">
        <v>1896</v>
      </c>
      <c r="K1000" s="832" t="s">
        <v>1897</v>
      </c>
      <c r="L1000" s="835">
        <v>93.49</v>
      </c>
      <c r="M1000" s="835">
        <v>186.98</v>
      </c>
      <c r="N1000" s="832">
        <v>2</v>
      </c>
      <c r="O1000" s="836">
        <v>1</v>
      </c>
      <c r="P1000" s="835">
        <v>186.98</v>
      </c>
      <c r="Q1000" s="837">
        <v>1</v>
      </c>
      <c r="R1000" s="832">
        <v>2</v>
      </c>
      <c r="S1000" s="837">
        <v>1</v>
      </c>
      <c r="T1000" s="836">
        <v>1</v>
      </c>
      <c r="U1000" s="838">
        <v>1</v>
      </c>
    </row>
    <row r="1001" spans="1:21" ht="14.4" customHeight="1" x14ac:dyDescent="0.3">
      <c r="A1001" s="831">
        <v>12</v>
      </c>
      <c r="B1001" s="832" t="s">
        <v>1362</v>
      </c>
      <c r="C1001" s="832" t="s">
        <v>1368</v>
      </c>
      <c r="D1001" s="833" t="s">
        <v>2953</v>
      </c>
      <c r="E1001" s="834" t="s">
        <v>1390</v>
      </c>
      <c r="F1001" s="832" t="s">
        <v>1363</v>
      </c>
      <c r="G1001" s="832" t="s">
        <v>1894</v>
      </c>
      <c r="H1001" s="832" t="s">
        <v>578</v>
      </c>
      <c r="I1001" s="832" t="s">
        <v>2606</v>
      </c>
      <c r="J1001" s="832" t="s">
        <v>2369</v>
      </c>
      <c r="K1001" s="832" t="s">
        <v>1897</v>
      </c>
      <c r="L1001" s="835">
        <v>93.49</v>
      </c>
      <c r="M1001" s="835">
        <v>93.49</v>
      </c>
      <c r="N1001" s="832">
        <v>1</v>
      </c>
      <c r="O1001" s="836">
        <v>1</v>
      </c>
      <c r="P1001" s="835"/>
      <c r="Q1001" s="837">
        <v>0</v>
      </c>
      <c r="R1001" s="832"/>
      <c r="S1001" s="837">
        <v>0</v>
      </c>
      <c r="T1001" s="836"/>
      <c r="U1001" s="838">
        <v>0</v>
      </c>
    </row>
    <row r="1002" spans="1:21" ht="14.4" customHeight="1" x14ac:dyDescent="0.3">
      <c r="A1002" s="831">
        <v>12</v>
      </c>
      <c r="B1002" s="832" t="s">
        <v>1362</v>
      </c>
      <c r="C1002" s="832" t="s">
        <v>1368</v>
      </c>
      <c r="D1002" s="833" t="s">
        <v>2953</v>
      </c>
      <c r="E1002" s="834" t="s">
        <v>1390</v>
      </c>
      <c r="F1002" s="832" t="s">
        <v>1363</v>
      </c>
      <c r="G1002" s="832" t="s">
        <v>1560</v>
      </c>
      <c r="H1002" s="832" t="s">
        <v>578</v>
      </c>
      <c r="I1002" s="832" t="s">
        <v>2607</v>
      </c>
      <c r="J1002" s="832" t="s">
        <v>1562</v>
      </c>
      <c r="K1002" s="832" t="s">
        <v>2608</v>
      </c>
      <c r="L1002" s="835">
        <v>864.23</v>
      </c>
      <c r="M1002" s="835">
        <v>2592.69</v>
      </c>
      <c r="N1002" s="832">
        <v>3</v>
      </c>
      <c r="O1002" s="836">
        <v>0.5</v>
      </c>
      <c r="P1002" s="835">
        <v>2592.69</v>
      </c>
      <c r="Q1002" s="837">
        <v>1</v>
      </c>
      <c r="R1002" s="832">
        <v>3</v>
      </c>
      <c r="S1002" s="837">
        <v>1</v>
      </c>
      <c r="T1002" s="836">
        <v>0.5</v>
      </c>
      <c r="U1002" s="838">
        <v>1</v>
      </c>
    </row>
    <row r="1003" spans="1:21" ht="14.4" customHeight="1" x14ac:dyDescent="0.3">
      <c r="A1003" s="831">
        <v>12</v>
      </c>
      <c r="B1003" s="832" t="s">
        <v>1362</v>
      </c>
      <c r="C1003" s="832" t="s">
        <v>1368</v>
      </c>
      <c r="D1003" s="833" t="s">
        <v>2953</v>
      </c>
      <c r="E1003" s="834" t="s">
        <v>1390</v>
      </c>
      <c r="F1003" s="832" t="s">
        <v>1363</v>
      </c>
      <c r="G1003" s="832" t="s">
        <v>1560</v>
      </c>
      <c r="H1003" s="832" t="s">
        <v>578</v>
      </c>
      <c r="I1003" s="832" t="s">
        <v>1561</v>
      </c>
      <c r="J1003" s="832" t="s">
        <v>1562</v>
      </c>
      <c r="K1003" s="832" t="s">
        <v>1563</v>
      </c>
      <c r="L1003" s="835">
        <v>2592.6799999999998</v>
      </c>
      <c r="M1003" s="835">
        <v>12963.4</v>
      </c>
      <c r="N1003" s="832">
        <v>5</v>
      </c>
      <c r="O1003" s="836">
        <v>5</v>
      </c>
      <c r="P1003" s="835">
        <v>2592.6799999999998</v>
      </c>
      <c r="Q1003" s="837">
        <v>0.19999999999999998</v>
      </c>
      <c r="R1003" s="832">
        <v>1</v>
      </c>
      <c r="S1003" s="837">
        <v>0.2</v>
      </c>
      <c r="T1003" s="836">
        <v>1</v>
      </c>
      <c r="U1003" s="838">
        <v>0.2</v>
      </c>
    </row>
    <row r="1004" spans="1:21" ht="14.4" customHeight="1" x14ac:dyDescent="0.3">
      <c r="A1004" s="831">
        <v>12</v>
      </c>
      <c r="B1004" s="832" t="s">
        <v>1362</v>
      </c>
      <c r="C1004" s="832" t="s">
        <v>1368</v>
      </c>
      <c r="D1004" s="833" t="s">
        <v>2953</v>
      </c>
      <c r="E1004" s="834" t="s">
        <v>1390</v>
      </c>
      <c r="F1004" s="832" t="s">
        <v>1363</v>
      </c>
      <c r="G1004" s="832" t="s">
        <v>1560</v>
      </c>
      <c r="H1004" s="832" t="s">
        <v>578</v>
      </c>
      <c r="I1004" s="832" t="s">
        <v>1610</v>
      </c>
      <c r="J1004" s="832" t="s">
        <v>1562</v>
      </c>
      <c r="K1004" s="832" t="s">
        <v>1611</v>
      </c>
      <c r="L1004" s="835">
        <v>1296.3499999999999</v>
      </c>
      <c r="M1004" s="835">
        <v>3889.0499999999997</v>
      </c>
      <c r="N1004" s="832">
        <v>3</v>
      </c>
      <c r="O1004" s="836">
        <v>2.5</v>
      </c>
      <c r="P1004" s="835">
        <v>2592.6999999999998</v>
      </c>
      <c r="Q1004" s="837">
        <v>0.66666666666666663</v>
      </c>
      <c r="R1004" s="832">
        <v>2</v>
      </c>
      <c r="S1004" s="837">
        <v>0.66666666666666663</v>
      </c>
      <c r="T1004" s="836">
        <v>2</v>
      </c>
      <c r="U1004" s="838">
        <v>0.8</v>
      </c>
    </row>
    <row r="1005" spans="1:21" ht="14.4" customHeight="1" x14ac:dyDescent="0.3">
      <c r="A1005" s="831">
        <v>12</v>
      </c>
      <c r="B1005" s="832" t="s">
        <v>1362</v>
      </c>
      <c r="C1005" s="832" t="s">
        <v>1368</v>
      </c>
      <c r="D1005" s="833" t="s">
        <v>2953</v>
      </c>
      <c r="E1005" s="834" t="s">
        <v>1390</v>
      </c>
      <c r="F1005" s="832" t="s">
        <v>1363</v>
      </c>
      <c r="G1005" s="832" t="s">
        <v>1560</v>
      </c>
      <c r="H1005" s="832" t="s">
        <v>578</v>
      </c>
      <c r="I1005" s="832" t="s">
        <v>2609</v>
      </c>
      <c r="J1005" s="832" t="s">
        <v>1562</v>
      </c>
      <c r="K1005" s="832" t="s">
        <v>2610</v>
      </c>
      <c r="L1005" s="835">
        <v>432.12</v>
      </c>
      <c r="M1005" s="835">
        <v>432.12</v>
      </c>
      <c r="N1005" s="832">
        <v>1</v>
      </c>
      <c r="O1005" s="836">
        <v>0.5</v>
      </c>
      <c r="P1005" s="835">
        <v>432.12</v>
      </c>
      <c r="Q1005" s="837">
        <v>1</v>
      </c>
      <c r="R1005" s="832">
        <v>1</v>
      </c>
      <c r="S1005" s="837">
        <v>1</v>
      </c>
      <c r="T1005" s="836">
        <v>0.5</v>
      </c>
      <c r="U1005" s="838">
        <v>1</v>
      </c>
    </row>
    <row r="1006" spans="1:21" ht="14.4" customHeight="1" x14ac:dyDescent="0.3">
      <c r="A1006" s="831">
        <v>12</v>
      </c>
      <c r="B1006" s="832" t="s">
        <v>1362</v>
      </c>
      <c r="C1006" s="832" t="s">
        <v>1368</v>
      </c>
      <c r="D1006" s="833" t="s">
        <v>2953</v>
      </c>
      <c r="E1006" s="834" t="s">
        <v>1390</v>
      </c>
      <c r="F1006" s="832" t="s">
        <v>1363</v>
      </c>
      <c r="G1006" s="832" t="s">
        <v>2306</v>
      </c>
      <c r="H1006" s="832" t="s">
        <v>578</v>
      </c>
      <c r="I1006" s="832" t="s">
        <v>2480</v>
      </c>
      <c r="J1006" s="832" t="s">
        <v>2481</v>
      </c>
      <c r="K1006" s="832" t="s">
        <v>2482</v>
      </c>
      <c r="L1006" s="835">
        <v>611.59</v>
      </c>
      <c r="M1006" s="835">
        <v>1223.18</v>
      </c>
      <c r="N1006" s="832">
        <v>2</v>
      </c>
      <c r="O1006" s="836">
        <v>1.5</v>
      </c>
      <c r="P1006" s="835">
        <v>611.59</v>
      </c>
      <c r="Q1006" s="837">
        <v>0.5</v>
      </c>
      <c r="R1006" s="832">
        <v>1</v>
      </c>
      <c r="S1006" s="837">
        <v>0.5</v>
      </c>
      <c r="T1006" s="836">
        <v>1</v>
      </c>
      <c r="U1006" s="838">
        <v>0.66666666666666663</v>
      </c>
    </row>
    <row r="1007" spans="1:21" ht="14.4" customHeight="1" x14ac:dyDescent="0.3">
      <c r="A1007" s="831">
        <v>12</v>
      </c>
      <c r="B1007" s="832" t="s">
        <v>1362</v>
      </c>
      <c r="C1007" s="832" t="s">
        <v>1368</v>
      </c>
      <c r="D1007" s="833" t="s">
        <v>2953</v>
      </c>
      <c r="E1007" s="834" t="s">
        <v>1390</v>
      </c>
      <c r="F1007" s="832" t="s">
        <v>1363</v>
      </c>
      <c r="G1007" s="832" t="s">
        <v>2306</v>
      </c>
      <c r="H1007" s="832" t="s">
        <v>578</v>
      </c>
      <c r="I1007" s="832" t="s">
        <v>2611</v>
      </c>
      <c r="J1007" s="832" t="s">
        <v>2612</v>
      </c>
      <c r="K1007" s="832" t="s">
        <v>2613</v>
      </c>
      <c r="L1007" s="835">
        <v>203.86</v>
      </c>
      <c r="M1007" s="835">
        <v>203.86</v>
      </c>
      <c r="N1007" s="832">
        <v>1</v>
      </c>
      <c r="O1007" s="836">
        <v>0.5</v>
      </c>
      <c r="P1007" s="835">
        <v>203.86</v>
      </c>
      <c r="Q1007" s="837">
        <v>1</v>
      </c>
      <c r="R1007" s="832">
        <v>1</v>
      </c>
      <c r="S1007" s="837">
        <v>1</v>
      </c>
      <c r="T1007" s="836">
        <v>0.5</v>
      </c>
      <c r="U1007" s="838">
        <v>1</v>
      </c>
    </row>
    <row r="1008" spans="1:21" ht="14.4" customHeight="1" x14ac:dyDescent="0.3">
      <c r="A1008" s="831">
        <v>12</v>
      </c>
      <c r="B1008" s="832" t="s">
        <v>1362</v>
      </c>
      <c r="C1008" s="832" t="s">
        <v>1368</v>
      </c>
      <c r="D1008" s="833" t="s">
        <v>2953</v>
      </c>
      <c r="E1008" s="834" t="s">
        <v>1390</v>
      </c>
      <c r="F1008" s="832" t="s">
        <v>1363</v>
      </c>
      <c r="G1008" s="832" t="s">
        <v>2306</v>
      </c>
      <c r="H1008" s="832" t="s">
        <v>578</v>
      </c>
      <c r="I1008" s="832" t="s">
        <v>2614</v>
      </c>
      <c r="J1008" s="832" t="s">
        <v>2612</v>
      </c>
      <c r="K1008" s="832" t="s">
        <v>2420</v>
      </c>
      <c r="L1008" s="835">
        <v>679.54</v>
      </c>
      <c r="M1008" s="835">
        <v>1359.08</v>
      </c>
      <c r="N1008" s="832">
        <v>2</v>
      </c>
      <c r="O1008" s="836">
        <v>1</v>
      </c>
      <c r="P1008" s="835">
        <v>679.54</v>
      </c>
      <c r="Q1008" s="837">
        <v>0.5</v>
      </c>
      <c r="R1008" s="832">
        <v>1</v>
      </c>
      <c r="S1008" s="837">
        <v>0.5</v>
      </c>
      <c r="T1008" s="836">
        <v>0.5</v>
      </c>
      <c r="U1008" s="838">
        <v>0.5</v>
      </c>
    </row>
    <row r="1009" spans="1:21" ht="14.4" customHeight="1" x14ac:dyDescent="0.3">
      <c r="A1009" s="831">
        <v>12</v>
      </c>
      <c r="B1009" s="832" t="s">
        <v>1362</v>
      </c>
      <c r="C1009" s="832" t="s">
        <v>1368</v>
      </c>
      <c r="D1009" s="833" t="s">
        <v>2953</v>
      </c>
      <c r="E1009" s="834" t="s">
        <v>1390</v>
      </c>
      <c r="F1009" s="832" t="s">
        <v>1363</v>
      </c>
      <c r="G1009" s="832" t="s">
        <v>2306</v>
      </c>
      <c r="H1009" s="832" t="s">
        <v>622</v>
      </c>
      <c r="I1009" s="832" t="s">
        <v>2307</v>
      </c>
      <c r="J1009" s="832" t="s">
        <v>2308</v>
      </c>
      <c r="K1009" s="832" t="s">
        <v>1662</v>
      </c>
      <c r="L1009" s="835">
        <v>679.54</v>
      </c>
      <c r="M1009" s="835">
        <v>679.54</v>
      </c>
      <c r="N1009" s="832">
        <v>1</v>
      </c>
      <c r="O1009" s="836">
        <v>0.5</v>
      </c>
      <c r="P1009" s="835">
        <v>679.54</v>
      </c>
      <c r="Q1009" s="837">
        <v>1</v>
      </c>
      <c r="R1009" s="832">
        <v>1</v>
      </c>
      <c r="S1009" s="837">
        <v>1</v>
      </c>
      <c r="T1009" s="836">
        <v>0.5</v>
      </c>
      <c r="U1009" s="838">
        <v>1</v>
      </c>
    </row>
    <row r="1010" spans="1:21" ht="14.4" customHeight="1" x14ac:dyDescent="0.3">
      <c r="A1010" s="831">
        <v>12</v>
      </c>
      <c r="B1010" s="832" t="s">
        <v>1362</v>
      </c>
      <c r="C1010" s="832" t="s">
        <v>1368</v>
      </c>
      <c r="D1010" s="833" t="s">
        <v>2953</v>
      </c>
      <c r="E1010" s="834" t="s">
        <v>1390</v>
      </c>
      <c r="F1010" s="832" t="s">
        <v>1363</v>
      </c>
      <c r="G1010" s="832" t="s">
        <v>1441</v>
      </c>
      <c r="H1010" s="832" t="s">
        <v>578</v>
      </c>
      <c r="I1010" s="832" t="s">
        <v>2253</v>
      </c>
      <c r="J1010" s="832" t="s">
        <v>1443</v>
      </c>
      <c r="K1010" s="832" t="s">
        <v>2254</v>
      </c>
      <c r="L1010" s="835">
        <v>30.46</v>
      </c>
      <c r="M1010" s="835">
        <v>91.38</v>
      </c>
      <c r="N1010" s="832">
        <v>3</v>
      </c>
      <c r="O1010" s="836">
        <v>1</v>
      </c>
      <c r="P1010" s="835">
        <v>91.38</v>
      </c>
      <c r="Q1010" s="837">
        <v>1</v>
      </c>
      <c r="R1010" s="832">
        <v>3</v>
      </c>
      <c r="S1010" s="837">
        <v>1</v>
      </c>
      <c r="T1010" s="836">
        <v>1</v>
      </c>
      <c r="U1010" s="838">
        <v>1</v>
      </c>
    </row>
    <row r="1011" spans="1:21" ht="14.4" customHeight="1" x14ac:dyDescent="0.3">
      <c r="A1011" s="831">
        <v>12</v>
      </c>
      <c r="B1011" s="832" t="s">
        <v>1362</v>
      </c>
      <c r="C1011" s="832" t="s">
        <v>1368</v>
      </c>
      <c r="D1011" s="833" t="s">
        <v>2953</v>
      </c>
      <c r="E1011" s="834" t="s">
        <v>1390</v>
      </c>
      <c r="F1011" s="832" t="s">
        <v>1363</v>
      </c>
      <c r="G1011" s="832" t="s">
        <v>1441</v>
      </c>
      <c r="H1011" s="832" t="s">
        <v>578</v>
      </c>
      <c r="I1011" s="832" t="s">
        <v>1442</v>
      </c>
      <c r="J1011" s="832" t="s">
        <v>1443</v>
      </c>
      <c r="K1011" s="832" t="s">
        <v>1444</v>
      </c>
      <c r="L1011" s="835">
        <v>60.9</v>
      </c>
      <c r="M1011" s="835">
        <v>1217.9999999999998</v>
      </c>
      <c r="N1011" s="832">
        <v>20</v>
      </c>
      <c r="O1011" s="836">
        <v>16</v>
      </c>
      <c r="P1011" s="835">
        <v>608.99999999999989</v>
      </c>
      <c r="Q1011" s="837">
        <v>0.5</v>
      </c>
      <c r="R1011" s="832">
        <v>10</v>
      </c>
      <c r="S1011" s="837">
        <v>0.5</v>
      </c>
      <c r="T1011" s="836">
        <v>7</v>
      </c>
      <c r="U1011" s="838">
        <v>0.4375</v>
      </c>
    </row>
    <row r="1012" spans="1:21" ht="14.4" customHeight="1" x14ac:dyDescent="0.3">
      <c r="A1012" s="831">
        <v>12</v>
      </c>
      <c r="B1012" s="832" t="s">
        <v>1362</v>
      </c>
      <c r="C1012" s="832" t="s">
        <v>1368</v>
      </c>
      <c r="D1012" s="833" t="s">
        <v>2953</v>
      </c>
      <c r="E1012" s="834" t="s">
        <v>1390</v>
      </c>
      <c r="F1012" s="832" t="s">
        <v>1363</v>
      </c>
      <c r="G1012" s="832" t="s">
        <v>1832</v>
      </c>
      <c r="H1012" s="832" t="s">
        <v>578</v>
      </c>
      <c r="I1012" s="832" t="s">
        <v>1833</v>
      </c>
      <c r="J1012" s="832" t="s">
        <v>1834</v>
      </c>
      <c r="K1012" s="832" t="s">
        <v>1835</v>
      </c>
      <c r="L1012" s="835">
        <v>950.39</v>
      </c>
      <c r="M1012" s="835">
        <v>950.39</v>
      </c>
      <c r="N1012" s="832">
        <v>1</v>
      </c>
      <c r="O1012" s="836">
        <v>1</v>
      </c>
      <c r="P1012" s="835"/>
      <c r="Q1012" s="837">
        <v>0</v>
      </c>
      <c r="R1012" s="832"/>
      <c r="S1012" s="837">
        <v>0</v>
      </c>
      <c r="T1012" s="836"/>
      <c r="U1012" s="838">
        <v>0</v>
      </c>
    </row>
    <row r="1013" spans="1:21" ht="14.4" customHeight="1" x14ac:dyDescent="0.3">
      <c r="A1013" s="831">
        <v>12</v>
      </c>
      <c r="B1013" s="832" t="s">
        <v>1362</v>
      </c>
      <c r="C1013" s="832" t="s">
        <v>1368</v>
      </c>
      <c r="D1013" s="833" t="s">
        <v>2953</v>
      </c>
      <c r="E1013" s="834" t="s">
        <v>1390</v>
      </c>
      <c r="F1013" s="832" t="s">
        <v>1363</v>
      </c>
      <c r="G1013" s="832" t="s">
        <v>1633</v>
      </c>
      <c r="H1013" s="832" t="s">
        <v>622</v>
      </c>
      <c r="I1013" s="832" t="s">
        <v>2615</v>
      </c>
      <c r="J1013" s="832" t="s">
        <v>1635</v>
      </c>
      <c r="K1013" s="832" t="s">
        <v>2616</v>
      </c>
      <c r="L1013" s="835">
        <v>24.22</v>
      </c>
      <c r="M1013" s="835">
        <v>24.22</v>
      </c>
      <c r="N1013" s="832">
        <v>1</v>
      </c>
      <c r="O1013" s="836">
        <v>1</v>
      </c>
      <c r="P1013" s="835">
        <v>24.22</v>
      </c>
      <c r="Q1013" s="837">
        <v>1</v>
      </c>
      <c r="R1013" s="832">
        <v>1</v>
      </c>
      <c r="S1013" s="837">
        <v>1</v>
      </c>
      <c r="T1013" s="836">
        <v>1</v>
      </c>
      <c r="U1013" s="838">
        <v>1</v>
      </c>
    </row>
    <row r="1014" spans="1:21" ht="14.4" customHeight="1" x14ac:dyDescent="0.3">
      <c r="A1014" s="831">
        <v>12</v>
      </c>
      <c r="B1014" s="832" t="s">
        <v>1362</v>
      </c>
      <c r="C1014" s="832" t="s">
        <v>1368</v>
      </c>
      <c r="D1014" s="833" t="s">
        <v>2953</v>
      </c>
      <c r="E1014" s="834" t="s">
        <v>1390</v>
      </c>
      <c r="F1014" s="832" t="s">
        <v>1363</v>
      </c>
      <c r="G1014" s="832" t="s">
        <v>1550</v>
      </c>
      <c r="H1014" s="832" t="s">
        <v>578</v>
      </c>
      <c r="I1014" s="832" t="s">
        <v>1551</v>
      </c>
      <c r="J1014" s="832" t="s">
        <v>1552</v>
      </c>
      <c r="K1014" s="832" t="s">
        <v>624</v>
      </c>
      <c r="L1014" s="835">
        <v>88.1</v>
      </c>
      <c r="M1014" s="835">
        <v>2907.2999999999997</v>
      </c>
      <c r="N1014" s="832">
        <v>33</v>
      </c>
      <c r="O1014" s="836">
        <v>11</v>
      </c>
      <c r="P1014" s="835">
        <v>2378.6999999999998</v>
      </c>
      <c r="Q1014" s="837">
        <v>0.81818181818181823</v>
      </c>
      <c r="R1014" s="832">
        <v>27</v>
      </c>
      <c r="S1014" s="837">
        <v>0.81818181818181823</v>
      </c>
      <c r="T1014" s="836">
        <v>8</v>
      </c>
      <c r="U1014" s="838">
        <v>0.72727272727272729</v>
      </c>
    </row>
    <row r="1015" spans="1:21" ht="14.4" customHeight="1" x14ac:dyDescent="0.3">
      <c r="A1015" s="831">
        <v>12</v>
      </c>
      <c r="B1015" s="832" t="s">
        <v>1362</v>
      </c>
      <c r="C1015" s="832" t="s">
        <v>1368</v>
      </c>
      <c r="D1015" s="833" t="s">
        <v>2953</v>
      </c>
      <c r="E1015" s="834" t="s">
        <v>1390</v>
      </c>
      <c r="F1015" s="832" t="s">
        <v>1363</v>
      </c>
      <c r="G1015" s="832" t="s">
        <v>1550</v>
      </c>
      <c r="H1015" s="832" t="s">
        <v>578</v>
      </c>
      <c r="I1015" s="832" t="s">
        <v>1551</v>
      </c>
      <c r="J1015" s="832" t="s">
        <v>1552</v>
      </c>
      <c r="K1015" s="832" t="s">
        <v>624</v>
      </c>
      <c r="L1015" s="835">
        <v>174.59</v>
      </c>
      <c r="M1015" s="835">
        <v>2095.08</v>
      </c>
      <c r="N1015" s="832">
        <v>12</v>
      </c>
      <c r="O1015" s="836">
        <v>5</v>
      </c>
      <c r="P1015" s="835">
        <v>698.36</v>
      </c>
      <c r="Q1015" s="837">
        <v>0.33333333333333337</v>
      </c>
      <c r="R1015" s="832">
        <v>4</v>
      </c>
      <c r="S1015" s="837">
        <v>0.33333333333333331</v>
      </c>
      <c r="T1015" s="836">
        <v>1</v>
      </c>
      <c r="U1015" s="838">
        <v>0.2</v>
      </c>
    </row>
    <row r="1016" spans="1:21" ht="14.4" customHeight="1" x14ac:dyDescent="0.3">
      <c r="A1016" s="831">
        <v>12</v>
      </c>
      <c r="B1016" s="832" t="s">
        <v>1362</v>
      </c>
      <c r="C1016" s="832" t="s">
        <v>1368</v>
      </c>
      <c r="D1016" s="833" t="s">
        <v>2953</v>
      </c>
      <c r="E1016" s="834" t="s">
        <v>1390</v>
      </c>
      <c r="F1016" s="832" t="s">
        <v>1363</v>
      </c>
      <c r="G1016" s="832" t="s">
        <v>1638</v>
      </c>
      <c r="H1016" s="832" t="s">
        <v>578</v>
      </c>
      <c r="I1016" s="832" t="s">
        <v>1639</v>
      </c>
      <c r="J1016" s="832" t="s">
        <v>986</v>
      </c>
      <c r="K1016" s="832" t="s">
        <v>1640</v>
      </c>
      <c r="L1016" s="835">
        <v>75.739999999999995</v>
      </c>
      <c r="M1016" s="835">
        <v>2272.1999999999998</v>
      </c>
      <c r="N1016" s="832">
        <v>30</v>
      </c>
      <c r="O1016" s="836">
        <v>6</v>
      </c>
      <c r="P1016" s="835">
        <v>1969.24</v>
      </c>
      <c r="Q1016" s="837">
        <v>0.8666666666666667</v>
      </c>
      <c r="R1016" s="832">
        <v>26</v>
      </c>
      <c r="S1016" s="837">
        <v>0.8666666666666667</v>
      </c>
      <c r="T1016" s="836">
        <v>5</v>
      </c>
      <c r="U1016" s="838">
        <v>0.83333333333333337</v>
      </c>
    </row>
    <row r="1017" spans="1:21" ht="14.4" customHeight="1" x14ac:dyDescent="0.3">
      <c r="A1017" s="831">
        <v>12</v>
      </c>
      <c r="B1017" s="832" t="s">
        <v>1362</v>
      </c>
      <c r="C1017" s="832" t="s">
        <v>1368</v>
      </c>
      <c r="D1017" s="833" t="s">
        <v>2953</v>
      </c>
      <c r="E1017" s="834" t="s">
        <v>1390</v>
      </c>
      <c r="F1017" s="832" t="s">
        <v>1363</v>
      </c>
      <c r="G1017" s="832" t="s">
        <v>1505</v>
      </c>
      <c r="H1017" s="832" t="s">
        <v>578</v>
      </c>
      <c r="I1017" s="832" t="s">
        <v>1506</v>
      </c>
      <c r="J1017" s="832" t="s">
        <v>988</v>
      </c>
      <c r="K1017" s="832" t="s">
        <v>1507</v>
      </c>
      <c r="L1017" s="835">
        <v>78.33</v>
      </c>
      <c r="M1017" s="835">
        <v>5248.1100000000006</v>
      </c>
      <c r="N1017" s="832">
        <v>67</v>
      </c>
      <c r="O1017" s="836">
        <v>13.5</v>
      </c>
      <c r="P1017" s="835">
        <v>2741.55</v>
      </c>
      <c r="Q1017" s="837">
        <v>0.52238805970149249</v>
      </c>
      <c r="R1017" s="832">
        <v>35</v>
      </c>
      <c r="S1017" s="837">
        <v>0.52238805970149249</v>
      </c>
      <c r="T1017" s="836">
        <v>6.5</v>
      </c>
      <c r="U1017" s="838">
        <v>0.48148148148148145</v>
      </c>
    </row>
    <row r="1018" spans="1:21" ht="14.4" customHeight="1" x14ac:dyDescent="0.3">
      <c r="A1018" s="831">
        <v>12</v>
      </c>
      <c r="B1018" s="832" t="s">
        <v>1362</v>
      </c>
      <c r="C1018" s="832" t="s">
        <v>1368</v>
      </c>
      <c r="D1018" s="833" t="s">
        <v>2953</v>
      </c>
      <c r="E1018" s="834" t="s">
        <v>1390</v>
      </c>
      <c r="F1018" s="832" t="s">
        <v>1363</v>
      </c>
      <c r="G1018" s="832" t="s">
        <v>2263</v>
      </c>
      <c r="H1018" s="832" t="s">
        <v>578</v>
      </c>
      <c r="I1018" s="832" t="s">
        <v>2347</v>
      </c>
      <c r="J1018" s="832" t="s">
        <v>2348</v>
      </c>
      <c r="K1018" s="832" t="s">
        <v>2349</v>
      </c>
      <c r="L1018" s="835">
        <v>69.44</v>
      </c>
      <c r="M1018" s="835">
        <v>1249.9199999999998</v>
      </c>
      <c r="N1018" s="832">
        <v>18</v>
      </c>
      <c r="O1018" s="836">
        <v>4</v>
      </c>
      <c r="P1018" s="835">
        <v>1041.5999999999999</v>
      </c>
      <c r="Q1018" s="837">
        <v>0.83333333333333337</v>
      </c>
      <c r="R1018" s="832">
        <v>15</v>
      </c>
      <c r="S1018" s="837">
        <v>0.83333333333333337</v>
      </c>
      <c r="T1018" s="836">
        <v>3</v>
      </c>
      <c r="U1018" s="838">
        <v>0.75</v>
      </c>
    </row>
    <row r="1019" spans="1:21" ht="14.4" customHeight="1" x14ac:dyDescent="0.3">
      <c r="A1019" s="831">
        <v>12</v>
      </c>
      <c r="B1019" s="832" t="s">
        <v>1362</v>
      </c>
      <c r="C1019" s="832" t="s">
        <v>1368</v>
      </c>
      <c r="D1019" s="833" t="s">
        <v>2953</v>
      </c>
      <c r="E1019" s="834" t="s">
        <v>1390</v>
      </c>
      <c r="F1019" s="832" t="s">
        <v>1363</v>
      </c>
      <c r="G1019" s="832" t="s">
        <v>2617</v>
      </c>
      <c r="H1019" s="832" t="s">
        <v>578</v>
      </c>
      <c r="I1019" s="832" t="s">
        <v>2618</v>
      </c>
      <c r="J1019" s="832" t="s">
        <v>2619</v>
      </c>
      <c r="K1019" s="832" t="s">
        <v>2620</v>
      </c>
      <c r="L1019" s="835">
        <v>609.66</v>
      </c>
      <c r="M1019" s="835">
        <v>1828.98</v>
      </c>
      <c r="N1019" s="832">
        <v>3</v>
      </c>
      <c r="O1019" s="836">
        <v>0.5</v>
      </c>
      <c r="P1019" s="835">
        <v>1828.98</v>
      </c>
      <c r="Q1019" s="837">
        <v>1</v>
      </c>
      <c r="R1019" s="832">
        <v>3</v>
      </c>
      <c r="S1019" s="837">
        <v>1</v>
      </c>
      <c r="T1019" s="836">
        <v>0.5</v>
      </c>
      <c r="U1019" s="838">
        <v>1</v>
      </c>
    </row>
    <row r="1020" spans="1:21" ht="14.4" customHeight="1" x14ac:dyDescent="0.3">
      <c r="A1020" s="831">
        <v>12</v>
      </c>
      <c r="B1020" s="832" t="s">
        <v>1362</v>
      </c>
      <c r="C1020" s="832" t="s">
        <v>1368</v>
      </c>
      <c r="D1020" s="833" t="s">
        <v>2953</v>
      </c>
      <c r="E1020" s="834" t="s">
        <v>1390</v>
      </c>
      <c r="F1020" s="832" t="s">
        <v>1363</v>
      </c>
      <c r="G1020" s="832" t="s">
        <v>1458</v>
      </c>
      <c r="H1020" s="832" t="s">
        <v>578</v>
      </c>
      <c r="I1020" s="832" t="s">
        <v>1459</v>
      </c>
      <c r="J1020" s="832" t="s">
        <v>618</v>
      </c>
      <c r="K1020" s="832" t="s">
        <v>1460</v>
      </c>
      <c r="L1020" s="835">
        <v>52.61</v>
      </c>
      <c r="M1020" s="835">
        <v>631.31999999999994</v>
      </c>
      <c r="N1020" s="832">
        <v>12</v>
      </c>
      <c r="O1020" s="836">
        <v>8.5</v>
      </c>
      <c r="P1020" s="835">
        <v>315.66000000000003</v>
      </c>
      <c r="Q1020" s="837">
        <v>0.50000000000000011</v>
      </c>
      <c r="R1020" s="832">
        <v>6</v>
      </c>
      <c r="S1020" s="837">
        <v>0.5</v>
      </c>
      <c r="T1020" s="836">
        <v>4.5</v>
      </c>
      <c r="U1020" s="838">
        <v>0.52941176470588236</v>
      </c>
    </row>
    <row r="1021" spans="1:21" ht="14.4" customHeight="1" x14ac:dyDescent="0.3">
      <c r="A1021" s="831">
        <v>12</v>
      </c>
      <c r="B1021" s="832" t="s">
        <v>1362</v>
      </c>
      <c r="C1021" s="832" t="s">
        <v>1368</v>
      </c>
      <c r="D1021" s="833" t="s">
        <v>2953</v>
      </c>
      <c r="E1021" s="834" t="s">
        <v>1390</v>
      </c>
      <c r="F1021" s="832" t="s">
        <v>1363</v>
      </c>
      <c r="G1021" s="832" t="s">
        <v>1461</v>
      </c>
      <c r="H1021" s="832" t="s">
        <v>578</v>
      </c>
      <c r="I1021" s="832" t="s">
        <v>1641</v>
      </c>
      <c r="J1021" s="832" t="s">
        <v>1642</v>
      </c>
      <c r="K1021" s="832" t="s">
        <v>1643</v>
      </c>
      <c r="L1021" s="835">
        <v>432.12</v>
      </c>
      <c r="M1021" s="835">
        <v>12531.480000000001</v>
      </c>
      <c r="N1021" s="832">
        <v>29</v>
      </c>
      <c r="O1021" s="836">
        <v>9.5</v>
      </c>
      <c r="P1021" s="835">
        <v>10370.880000000001</v>
      </c>
      <c r="Q1021" s="837">
        <v>0.82758620689655171</v>
      </c>
      <c r="R1021" s="832">
        <v>24</v>
      </c>
      <c r="S1021" s="837">
        <v>0.82758620689655171</v>
      </c>
      <c r="T1021" s="836">
        <v>7.5</v>
      </c>
      <c r="U1021" s="838">
        <v>0.78947368421052633</v>
      </c>
    </row>
    <row r="1022" spans="1:21" ht="14.4" customHeight="1" x14ac:dyDescent="0.3">
      <c r="A1022" s="831">
        <v>12</v>
      </c>
      <c r="B1022" s="832" t="s">
        <v>1362</v>
      </c>
      <c r="C1022" s="832" t="s">
        <v>1368</v>
      </c>
      <c r="D1022" s="833" t="s">
        <v>2953</v>
      </c>
      <c r="E1022" s="834" t="s">
        <v>1390</v>
      </c>
      <c r="F1022" s="832" t="s">
        <v>1363</v>
      </c>
      <c r="G1022" s="832" t="s">
        <v>1461</v>
      </c>
      <c r="H1022" s="832" t="s">
        <v>578</v>
      </c>
      <c r="I1022" s="832" t="s">
        <v>1462</v>
      </c>
      <c r="J1022" s="832" t="s">
        <v>1463</v>
      </c>
      <c r="K1022" s="832" t="s">
        <v>1464</v>
      </c>
      <c r="L1022" s="835">
        <v>104.17</v>
      </c>
      <c r="M1022" s="835">
        <v>3125.1</v>
      </c>
      <c r="N1022" s="832">
        <v>30</v>
      </c>
      <c r="O1022" s="836">
        <v>8</v>
      </c>
      <c r="P1022" s="835">
        <v>2500.08</v>
      </c>
      <c r="Q1022" s="837">
        <v>0.8</v>
      </c>
      <c r="R1022" s="832">
        <v>24</v>
      </c>
      <c r="S1022" s="837">
        <v>0.8</v>
      </c>
      <c r="T1022" s="836">
        <v>7</v>
      </c>
      <c r="U1022" s="838">
        <v>0.875</v>
      </c>
    </row>
    <row r="1023" spans="1:21" ht="14.4" customHeight="1" x14ac:dyDescent="0.3">
      <c r="A1023" s="831">
        <v>12</v>
      </c>
      <c r="B1023" s="832" t="s">
        <v>1362</v>
      </c>
      <c r="C1023" s="832" t="s">
        <v>1368</v>
      </c>
      <c r="D1023" s="833" t="s">
        <v>2953</v>
      </c>
      <c r="E1023" s="834" t="s">
        <v>1390</v>
      </c>
      <c r="F1023" s="832" t="s">
        <v>1363</v>
      </c>
      <c r="G1023" s="832" t="s">
        <v>1945</v>
      </c>
      <c r="H1023" s="832" t="s">
        <v>578</v>
      </c>
      <c r="I1023" s="832" t="s">
        <v>1946</v>
      </c>
      <c r="J1023" s="832" t="s">
        <v>1947</v>
      </c>
      <c r="K1023" s="832" t="s">
        <v>1948</v>
      </c>
      <c r="L1023" s="835">
        <v>0</v>
      </c>
      <c r="M1023" s="835">
        <v>0</v>
      </c>
      <c r="N1023" s="832">
        <v>1</v>
      </c>
      <c r="O1023" s="836">
        <v>1</v>
      </c>
      <c r="P1023" s="835">
        <v>0</v>
      </c>
      <c r="Q1023" s="837"/>
      <c r="R1023" s="832">
        <v>1</v>
      </c>
      <c r="S1023" s="837">
        <v>1</v>
      </c>
      <c r="T1023" s="836">
        <v>1</v>
      </c>
      <c r="U1023" s="838">
        <v>1</v>
      </c>
    </row>
    <row r="1024" spans="1:21" ht="14.4" customHeight="1" x14ac:dyDescent="0.3">
      <c r="A1024" s="831">
        <v>12</v>
      </c>
      <c r="B1024" s="832" t="s">
        <v>1362</v>
      </c>
      <c r="C1024" s="832" t="s">
        <v>1368</v>
      </c>
      <c r="D1024" s="833" t="s">
        <v>2953</v>
      </c>
      <c r="E1024" s="834" t="s">
        <v>1390</v>
      </c>
      <c r="F1024" s="832" t="s">
        <v>1363</v>
      </c>
      <c r="G1024" s="832" t="s">
        <v>1465</v>
      </c>
      <c r="H1024" s="832" t="s">
        <v>578</v>
      </c>
      <c r="I1024" s="832" t="s">
        <v>1466</v>
      </c>
      <c r="J1024" s="832" t="s">
        <v>1467</v>
      </c>
      <c r="K1024" s="832" t="s">
        <v>1468</v>
      </c>
      <c r="L1024" s="835">
        <v>308.69</v>
      </c>
      <c r="M1024" s="835">
        <v>40438.39</v>
      </c>
      <c r="N1024" s="832">
        <v>131</v>
      </c>
      <c r="O1024" s="836">
        <v>24</v>
      </c>
      <c r="P1024" s="835">
        <v>26547.34</v>
      </c>
      <c r="Q1024" s="837">
        <v>0.65648854961832059</v>
      </c>
      <c r="R1024" s="832">
        <v>86</v>
      </c>
      <c r="S1024" s="837">
        <v>0.65648854961832059</v>
      </c>
      <c r="T1024" s="836">
        <v>16.5</v>
      </c>
      <c r="U1024" s="838">
        <v>0.6875</v>
      </c>
    </row>
    <row r="1025" spans="1:21" ht="14.4" customHeight="1" x14ac:dyDescent="0.3">
      <c r="A1025" s="831">
        <v>12</v>
      </c>
      <c r="B1025" s="832" t="s">
        <v>1362</v>
      </c>
      <c r="C1025" s="832" t="s">
        <v>1368</v>
      </c>
      <c r="D1025" s="833" t="s">
        <v>2953</v>
      </c>
      <c r="E1025" s="834" t="s">
        <v>1390</v>
      </c>
      <c r="F1025" s="832" t="s">
        <v>1363</v>
      </c>
      <c r="G1025" s="832" t="s">
        <v>2350</v>
      </c>
      <c r="H1025" s="832" t="s">
        <v>578</v>
      </c>
      <c r="I1025" s="832" t="s">
        <v>2351</v>
      </c>
      <c r="J1025" s="832" t="s">
        <v>2352</v>
      </c>
      <c r="K1025" s="832" t="s">
        <v>2353</v>
      </c>
      <c r="L1025" s="835">
        <v>0</v>
      </c>
      <c r="M1025" s="835">
        <v>0</v>
      </c>
      <c r="N1025" s="832">
        <v>2</v>
      </c>
      <c r="O1025" s="836">
        <v>1.5</v>
      </c>
      <c r="P1025" s="835">
        <v>0</v>
      </c>
      <c r="Q1025" s="837"/>
      <c r="R1025" s="832">
        <v>2</v>
      </c>
      <c r="S1025" s="837">
        <v>1</v>
      </c>
      <c r="T1025" s="836">
        <v>1.5</v>
      </c>
      <c r="U1025" s="838">
        <v>1</v>
      </c>
    </row>
    <row r="1026" spans="1:21" ht="14.4" customHeight="1" x14ac:dyDescent="0.3">
      <c r="A1026" s="831">
        <v>12</v>
      </c>
      <c r="B1026" s="832" t="s">
        <v>1362</v>
      </c>
      <c r="C1026" s="832" t="s">
        <v>1368</v>
      </c>
      <c r="D1026" s="833" t="s">
        <v>2953</v>
      </c>
      <c r="E1026" s="834" t="s">
        <v>1390</v>
      </c>
      <c r="F1026" s="832" t="s">
        <v>1363</v>
      </c>
      <c r="G1026" s="832" t="s">
        <v>1652</v>
      </c>
      <c r="H1026" s="832" t="s">
        <v>578</v>
      </c>
      <c r="I1026" s="832" t="s">
        <v>1653</v>
      </c>
      <c r="J1026" s="832" t="s">
        <v>1654</v>
      </c>
      <c r="K1026" s="832" t="s">
        <v>1655</v>
      </c>
      <c r="L1026" s="835">
        <v>0</v>
      </c>
      <c r="M1026" s="835">
        <v>0</v>
      </c>
      <c r="N1026" s="832">
        <v>34</v>
      </c>
      <c r="O1026" s="836">
        <v>15</v>
      </c>
      <c r="P1026" s="835">
        <v>0</v>
      </c>
      <c r="Q1026" s="837"/>
      <c r="R1026" s="832">
        <v>30</v>
      </c>
      <c r="S1026" s="837">
        <v>0.88235294117647056</v>
      </c>
      <c r="T1026" s="836">
        <v>14</v>
      </c>
      <c r="U1026" s="838">
        <v>0.93333333333333335</v>
      </c>
    </row>
    <row r="1027" spans="1:21" ht="14.4" customHeight="1" x14ac:dyDescent="0.3">
      <c r="A1027" s="831">
        <v>12</v>
      </c>
      <c r="B1027" s="832" t="s">
        <v>1362</v>
      </c>
      <c r="C1027" s="832" t="s">
        <v>1368</v>
      </c>
      <c r="D1027" s="833" t="s">
        <v>2953</v>
      </c>
      <c r="E1027" s="834" t="s">
        <v>1390</v>
      </c>
      <c r="F1027" s="832" t="s">
        <v>1363</v>
      </c>
      <c r="G1027" s="832" t="s">
        <v>1652</v>
      </c>
      <c r="H1027" s="832" t="s">
        <v>578</v>
      </c>
      <c r="I1027" s="832" t="s">
        <v>1955</v>
      </c>
      <c r="J1027" s="832" t="s">
        <v>1654</v>
      </c>
      <c r="K1027" s="832" t="s">
        <v>1659</v>
      </c>
      <c r="L1027" s="835">
        <v>0</v>
      </c>
      <c r="M1027" s="835">
        <v>0</v>
      </c>
      <c r="N1027" s="832">
        <v>12</v>
      </c>
      <c r="O1027" s="836">
        <v>10</v>
      </c>
      <c r="P1027" s="835">
        <v>0</v>
      </c>
      <c r="Q1027" s="837"/>
      <c r="R1027" s="832">
        <v>7</v>
      </c>
      <c r="S1027" s="837">
        <v>0.58333333333333337</v>
      </c>
      <c r="T1027" s="836">
        <v>5.5</v>
      </c>
      <c r="U1027" s="838">
        <v>0.55000000000000004</v>
      </c>
    </row>
    <row r="1028" spans="1:21" ht="14.4" customHeight="1" x14ac:dyDescent="0.3">
      <c r="A1028" s="831">
        <v>12</v>
      </c>
      <c r="B1028" s="832" t="s">
        <v>1362</v>
      </c>
      <c r="C1028" s="832" t="s">
        <v>1368</v>
      </c>
      <c r="D1028" s="833" t="s">
        <v>2953</v>
      </c>
      <c r="E1028" s="834" t="s">
        <v>1390</v>
      </c>
      <c r="F1028" s="832" t="s">
        <v>1363</v>
      </c>
      <c r="G1028" s="832" t="s">
        <v>2621</v>
      </c>
      <c r="H1028" s="832" t="s">
        <v>578</v>
      </c>
      <c r="I1028" s="832" t="s">
        <v>2622</v>
      </c>
      <c r="J1028" s="832" t="s">
        <v>698</v>
      </c>
      <c r="K1028" s="832" t="s">
        <v>2623</v>
      </c>
      <c r="L1028" s="835">
        <v>0</v>
      </c>
      <c r="M1028" s="835">
        <v>0</v>
      </c>
      <c r="N1028" s="832">
        <v>1</v>
      </c>
      <c r="O1028" s="836">
        <v>1</v>
      </c>
      <c r="P1028" s="835">
        <v>0</v>
      </c>
      <c r="Q1028" s="837"/>
      <c r="R1028" s="832">
        <v>1</v>
      </c>
      <c r="S1028" s="837">
        <v>1</v>
      </c>
      <c r="T1028" s="836">
        <v>1</v>
      </c>
      <c r="U1028" s="838">
        <v>1</v>
      </c>
    </row>
    <row r="1029" spans="1:21" ht="14.4" customHeight="1" x14ac:dyDescent="0.3">
      <c r="A1029" s="831">
        <v>12</v>
      </c>
      <c r="B1029" s="832" t="s">
        <v>1362</v>
      </c>
      <c r="C1029" s="832" t="s">
        <v>1368</v>
      </c>
      <c r="D1029" s="833" t="s">
        <v>2953</v>
      </c>
      <c r="E1029" s="834" t="s">
        <v>1390</v>
      </c>
      <c r="F1029" s="832" t="s">
        <v>1363</v>
      </c>
      <c r="G1029" s="832" t="s">
        <v>1516</v>
      </c>
      <c r="H1029" s="832" t="s">
        <v>578</v>
      </c>
      <c r="I1029" s="832" t="s">
        <v>1660</v>
      </c>
      <c r="J1029" s="832" t="s">
        <v>1661</v>
      </c>
      <c r="K1029" s="832" t="s">
        <v>1662</v>
      </c>
      <c r="L1029" s="835">
        <v>1543.27</v>
      </c>
      <c r="M1029" s="835">
        <v>9259.6200000000008</v>
      </c>
      <c r="N1029" s="832">
        <v>6</v>
      </c>
      <c r="O1029" s="836">
        <v>5.5</v>
      </c>
      <c r="P1029" s="835">
        <v>9259.6200000000008</v>
      </c>
      <c r="Q1029" s="837">
        <v>1</v>
      </c>
      <c r="R1029" s="832">
        <v>6</v>
      </c>
      <c r="S1029" s="837">
        <v>1</v>
      </c>
      <c r="T1029" s="836">
        <v>5.5</v>
      </c>
      <c r="U1029" s="838">
        <v>1</v>
      </c>
    </row>
    <row r="1030" spans="1:21" ht="14.4" customHeight="1" x14ac:dyDescent="0.3">
      <c r="A1030" s="831">
        <v>12</v>
      </c>
      <c r="B1030" s="832" t="s">
        <v>1362</v>
      </c>
      <c r="C1030" s="832" t="s">
        <v>1368</v>
      </c>
      <c r="D1030" s="833" t="s">
        <v>2953</v>
      </c>
      <c r="E1030" s="834" t="s">
        <v>1390</v>
      </c>
      <c r="F1030" s="832" t="s">
        <v>1363</v>
      </c>
      <c r="G1030" s="832" t="s">
        <v>1516</v>
      </c>
      <c r="H1030" s="832" t="s">
        <v>578</v>
      </c>
      <c r="I1030" s="832" t="s">
        <v>1663</v>
      </c>
      <c r="J1030" s="832" t="s">
        <v>1661</v>
      </c>
      <c r="K1030" s="832" t="s">
        <v>1519</v>
      </c>
      <c r="L1030" s="835">
        <v>3086.53</v>
      </c>
      <c r="M1030" s="835">
        <v>12346.12</v>
      </c>
      <c r="N1030" s="832">
        <v>4</v>
      </c>
      <c r="O1030" s="836">
        <v>2.5</v>
      </c>
      <c r="P1030" s="835">
        <v>12346.12</v>
      </c>
      <c r="Q1030" s="837">
        <v>1</v>
      </c>
      <c r="R1030" s="832">
        <v>4</v>
      </c>
      <c r="S1030" s="837">
        <v>1</v>
      </c>
      <c r="T1030" s="836">
        <v>2.5</v>
      </c>
      <c r="U1030" s="838">
        <v>1</v>
      </c>
    </row>
    <row r="1031" spans="1:21" ht="14.4" customHeight="1" x14ac:dyDescent="0.3">
      <c r="A1031" s="831">
        <v>12</v>
      </c>
      <c r="B1031" s="832" t="s">
        <v>1362</v>
      </c>
      <c r="C1031" s="832" t="s">
        <v>1368</v>
      </c>
      <c r="D1031" s="833" t="s">
        <v>2953</v>
      </c>
      <c r="E1031" s="834" t="s">
        <v>1390</v>
      </c>
      <c r="F1031" s="832" t="s">
        <v>1363</v>
      </c>
      <c r="G1031" s="832" t="s">
        <v>1516</v>
      </c>
      <c r="H1031" s="832" t="s">
        <v>622</v>
      </c>
      <c r="I1031" s="832" t="s">
        <v>1517</v>
      </c>
      <c r="J1031" s="832" t="s">
        <v>1518</v>
      </c>
      <c r="K1031" s="832" t="s">
        <v>1519</v>
      </c>
      <c r="L1031" s="835">
        <v>3086.53</v>
      </c>
      <c r="M1031" s="835">
        <v>3086.53</v>
      </c>
      <c r="N1031" s="832">
        <v>1</v>
      </c>
      <c r="O1031" s="836">
        <v>1</v>
      </c>
      <c r="P1031" s="835"/>
      <c r="Q1031" s="837">
        <v>0</v>
      </c>
      <c r="R1031" s="832"/>
      <c r="S1031" s="837">
        <v>0</v>
      </c>
      <c r="T1031" s="836"/>
      <c r="U1031" s="838">
        <v>0</v>
      </c>
    </row>
    <row r="1032" spans="1:21" ht="14.4" customHeight="1" x14ac:dyDescent="0.3">
      <c r="A1032" s="831">
        <v>12</v>
      </c>
      <c r="B1032" s="832" t="s">
        <v>1362</v>
      </c>
      <c r="C1032" s="832" t="s">
        <v>1368</v>
      </c>
      <c r="D1032" s="833" t="s">
        <v>2953</v>
      </c>
      <c r="E1032" s="834" t="s">
        <v>1390</v>
      </c>
      <c r="F1032" s="832" t="s">
        <v>1363</v>
      </c>
      <c r="G1032" s="832" t="s">
        <v>1516</v>
      </c>
      <c r="H1032" s="832" t="s">
        <v>622</v>
      </c>
      <c r="I1032" s="832" t="s">
        <v>1664</v>
      </c>
      <c r="J1032" s="832" t="s">
        <v>1518</v>
      </c>
      <c r="K1032" s="832" t="s">
        <v>1662</v>
      </c>
      <c r="L1032" s="835">
        <v>1543.26</v>
      </c>
      <c r="M1032" s="835">
        <v>3086.52</v>
      </c>
      <c r="N1032" s="832">
        <v>2</v>
      </c>
      <c r="O1032" s="836">
        <v>2</v>
      </c>
      <c r="P1032" s="835">
        <v>1543.26</v>
      </c>
      <c r="Q1032" s="837">
        <v>0.5</v>
      </c>
      <c r="R1032" s="832">
        <v>1</v>
      </c>
      <c r="S1032" s="837">
        <v>0.5</v>
      </c>
      <c r="T1032" s="836">
        <v>1</v>
      </c>
      <c r="U1032" s="838">
        <v>0.5</v>
      </c>
    </row>
    <row r="1033" spans="1:21" ht="14.4" customHeight="1" x14ac:dyDescent="0.3">
      <c r="A1033" s="831">
        <v>12</v>
      </c>
      <c r="B1033" s="832" t="s">
        <v>1362</v>
      </c>
      <c r="C1033" s="832" t="s">
        <v>1368</v>
      </c>
      <c r="D1033" s="833" t="s">
        <v>2953</v>
      </c>
      <c r="E1033" s="834" t="s">
        <v>1390</v>
      </c>
      <c r="F1033" s="832" t="s">
        <v>1363</v>
      </c>
      <c r="G1033" s="832" t="s">
        <v>1470</v>
      </c>
      <c r="H1033" s="832" t="s">
        <v>578</v>
      </c>
      <c r="I1033" s="832" t="s">
        <v>1482</v>
      </c>
      <c r="J1033" s="832" t="s">
        <v>1472</v>
      </c>
      <c r="K1033" s="832" t="s">
        <v>1483</v>
      </c>
      <c r="L1033" s="835">
        <v>42.54</v>
      </c>
      <c r="M1033" s="835">
        <v>1148.58</v>
      </c>
      <c r="N1033" s="832">
        <v>27</v>
      </c>
      <c r="O1033" s="836">
        <v>26.5</v>
      </c>
      <c r="P1033" s="835">
        <v>850.79999999999984</v>
      </c>
      <c r="Q1033" s="837">
        <v>0.7407407407407407</v>
      </c>
      <c r="R1033" s="832">
        <v>20</v>
      </c>
      <c r="S1033" s="837">
        <v>0.7407407407407407</v>
      </c>
      <c r="T1033" s="836">
        <v>19.5</v>
      </c>
      <c r="U1033" s="838">
        <v>0.73584905660377353</v>
      </c>
    </row>
    <row r="1034" spans="1:21" ht="14.4" customHeight="1" x14ac:dyDescent="0.3">
      <c r="A1034" s="831">
        <v>12</v>
      </c>
      <c r="B1034" s="832" t="s">
        <v>1362</v>
      </c>
      <c r="C1034" s="832" t="s">
        <v>1368</v>
      </c>
      <c r="D1034" s="833" t="s">
        <v>2953</v>
      </c>
      <c r="E1034" s="834" t="s">
        <v>1390</v>
      </c>
      <c r="F1034" s="832" t="s">
        <v>1363</v>
      </c>
      <c r="G1034" s="832" t="s">
        <v>1470</v>
      </c>
      <c r="H1034" s="832" t="s">
        <v>578</v>
      </c>
      <c r="I1034" s="832" t="s">
        <v>1959</v>
      </c>
      <c r="J1034" s="832" t="s">
        <v>992</v>
      </c>
      <c r="K1034" s="832" t="s">
        <v>1483</v>
      </c>
      <c r="L1034" s="835">
        <v>42.54</v>
      </c>
      <c r="M1034" s="835">
        <v>340.32</v>
      </c>
      <c r="N1034" s="832">
        <v>8</v>
      </c>
      <c r="O1034" s="836">
        <v>2.5</v>
      </c>
      <c r="P1034" s="835">
        <v>340.32</v>
      </c>
      <c r="Q1034" s="837">
        <v>1</v>
      </c>
      <c r="R1034" s="832">
        <v>8</v>
      </c>
      <c r="S1034" s="837">
        <v>1</v>
      </c>
      <c r="T1034" s="836">
        <v>2.5</v>
      </c>
      <c r="U1034" s="838">
        <v>1</v>
      </c>
    </row>
    <row r="1035" spans="1:21" ht="14.4" customHeight="1" x14ac:dyDescent="0.3">
      <c r="A1035" s="831">
        <v>12</v>
      </c>
      <c r="B1035" s="832" t="s">
        <v>1362</v>
      </c>
      <c r="C1035" s="832" t="s">
        <v>1368</v>
      </c>
      <c r="D1035" s="833" t="s">
        <v>2953</v>
      </c>
      <c r="E1035" s="834" t="s">
        <v>1390</v>
      </c>
      <c r="F1035" s="832" t="s">
        <v>1363</v>
      </c>
      <c r="G1035" s="832" t="s">
        <v>1470</v>
      </c>
      <c r="H1035" s="832" t="s">
        <v>578</v>
      </c>
      <c r="I1035" s="832" t="s">
        <v>1471</v>
      </c>
      <c r="J1035" s="832" t="s">
        <v>1472</v>
      </c>
      <c r="K1035" s="832" t="s">
        <v>1473</v>
      </c>
      <c r="L1035" s="835">
        <v>59.56</v>
      </c>
      <c r="M1035" s="835">
        <v>59.56</v>
      </c>
      <c r="N1035" s="832">
        <v>1</v>
      </c>
      <c r="O1035" s="836">
        <v>1</v>
      </c>
      <c r="P1035" s="835">
        <v>59.56</v>
      </c>
      <c r="Q1035" s="837">
        <v>1</v>
      </c>
      <c r="R1035" s="832">
        <v>1</v>
      </c>
      <c r="S1035" s="837">
        <v>1</v>
      </c>
      <c r="T1035" s="836">
        <v>1</v>
      </c>
      <c r="U1035" s="838">
        <v>1</v>
      </c>
    </row>
    <row r="1036" spans="1:21" ht="14.4" customHeight="1" x14ac:dyDescent="0.3">
      <c r="A1036" s="831">
        <v>12</v>
      </c>
      <c r="B1036" s="832" t="s">
        <v>1362</v>
      </c>
      <c r="C1036" s="832" t="s">
        <v>1368</v>
      </c>
      <c r="D1036" s="833" t="s">
        <v>2953</v>
      </c>
      <c r="E1036" s="834" t="s">
        <v>1390</v>
      </c>
      <c r="F1036" s="832" t="s">
        <v>1363</v>
      </c>
      <c r="G1036" s="832" t="s">
        <v>1838</v>
      </c>
      <c r="H1036" s="832" t="s">
        <v>578</v>
      </c>
      <c r="I1036" s="832" t="s">
        <v>1839</v>
      </c>
      <c r="J1036" s="832" t="s">
        <v>1840</v>
      </c>
      <c r="K1036" s="832" t="s">
        <v>1841</v>
      </c>
      <c r="L1036" s="835">
        <v>0</v>
      </c>
      <c r="M1036" s="835">
        <v>0</v>
      </c>
      <c r="N1036" s="832">
        <v>2</v>
      </c>
      <c r="O1036" s="836">
        <v>2</v>
      </c>
      <c r="P1036" s="835">
        <v>0</v>
      </c>
      <c r="Q1036" s="837"/>
      <c r="R1036" s="832">
        <v>2</v>
      </c>
      <c r="S1036" s="837">
        <v>1</v>
      </c>
      <c r="T1036" s="836">
        <v>2</v>
      </c>
      <c r="U1036" s="838">
        <v>1</v>
      </c>
    </row>
    <row r="1037" spans="1:21" ht="14.4" customHeight="1" x14ac:dyDescent="0.3">
      <c r="A1037" s="831">
        <v>12</v>
      </c>
      <c r="B1037" s="832" t="s">
        <v>1362</v>
      </c>
      <c r="C1037" s="832" t="s">
        <v>1368</v>
      </c>
      <c r="D1037" s="833" t="s">
        <v>2953</v>
      </c>
      <c r="E1037" s="834" t="s">
        <v>1390</v>
      </c>
      <c r="F1037" s="832" t="s">
        <v>1363</v>
      </c>
      <c r="G1037" s="832" t="s">
        <v>1520</v>
      </c>
      <c r="H1037" s="832" t="s">
        <v>622</v>
      </c>
      <c r="I1037" s="832" t="s">
        <v>1521</v>
      </c>
      <c r="J1037" s="832" t="s">
        <v>1522</v>
      </c>
      <c r="K1037" s="832" t="s">
        <v>1523</v>
      </c>
      <c r="L1037" s="835">
        <v>100.1</v>
      </c>
      <c r="M1037" s="835">
        <v>500.5</v>
      </c>
      <c r="N1037" s="832">
        <v>5</v>
      </c>
      <c r="O1037" s="836">
        <v>5</v>
      </c>
      <c r="P1037" s="835">
        <v>400.4</v>
      </c>
      <c r="Q1037" s="837">
        <v>0.79999999999999993</v>
      </c>
      <c r="R1037" s="832">
        <v>4</v>
      </c>
      <c r="S1037" s="837">
        <v>0.8</v>
      </c>
      <c r="T1037" s="836">
        <v>4</v>
      </c>
      <c r="U1037" s="838">
        <v>0.8</v>
      </c>
    </row>
    <row r="1038" spans="1:21" ht="14.4" customHeight="1" x14ac:dyDescent="0.3">
      <c r="A1038" s="831">
        <v>12</v>
      </c>
      <c r="B1038" s="832" t="s">
        <v>1362</v>
      </c>
      <c r="C1038" s="832" t="s">
        <v>1368</v>
      </c>
      <c r="D1038" s="833" t="s">
        <v>2953</v>
      </c>
      <c r="E1038" s="834" t="s">
        <v>1390</v>
      </c>
      <c r="F1038" s="832" t="s">
        <v>1363</v>
      </c>
      <c r="G1038" s="832" t="s">
        <v>1520</v>
      </c>
      <c r="H1038" s="832" t="s">
        <v>578</v>
      </c>
      <c r="I1038" s="832" t="s">
        <v>1669</v>
      </c>
      <c r="J1038" s="832" t="s">
        <v>1670</v>
      </c>
      <c r="K1038" s="832" t="s">
        <v>1671</v>
      </c>
      <c r="L1038" s="835">
        <v>333.68</v>
      </c>
      <c r="M1038" s="835">
        <v>2002.0800000000002</v>
      </c>
      <c r="N1038" s="832">
        <v>6</v>
      </c>
      <c r="O1038" s="836">
        <v>5</v>
      </c>
      <c r="P1038" s="835">
        <v>1668.4</v>
      </c>
      <c r="Q1038" s="837">
        <v>0.83333333333333326</v>
      </c>
      <c r="R1038" s="832">
        <v>5</v>
      </c>
      <c r="S1038" s="837">
        <v>0.83333333333333337</v>
      </c>
      <c r="T1038" s="836">
        <v>4</v>
      </c>
      <c r="U1038" s="838">
        <v>0.8</v>
      </c>
    </row>
    <row r="1039" spans="1:21" ht="14.4" customHeight="1" x14ac:dyDescent="0.3">
      <c r="A1039" s="831">
        <v>12</v>
      </c>
      <c r="B1039" s="832" t="s">
        <v>1362</v>
      </c>
      <c r="C1039" s="832" t="s">
        <v>1368</v>
      </c>
      <c r="D1039" s="833" t="s">
        <v>2953</v>
      </c>
      <c r="E1039" s="834" t="s">
        <v>1390</v>
      </c>
      <c r="F1039" s="832" t="s">
        <v>1363</v>
      </c>
      <c r="G1039" s="832" t="s">
        <v>1520</v>
      </c>
      <c r="H1039" s="832" t="s">
        <v>578</v>
      </c>
      <c r="I1039" s="832" t="s">
        <v>2624</v>
      </c>
      <c r="J1039" s="832" t="s">
        <v>1670</v>
      </c>
      <c r="K1039" s="832" t="s">
        <v>2625</v>
      </c>
      <c r="L1039" s="835">
        <v>100.1</v>
      </c>
      <c r="M1039" s="835">
        <v>100.1</v>
      </c>
      <c r="N1039" s="832">
        <v>1</v>
      </c>
      <c r="O1039" s="836">
        <v>0.5</v>
      </c>
      <c r="P1039" s="835">
        <v>100.1</v>
      </c>
      <c r="Q1039" s="837">
        <v>1</v>
      </c>
      <c r="R1039" s="832">
        <v>1</v>
      </c>
      <c r="S1039" s="837">
        <v>1</v>
      </c>
      <c r="T1039" s="836">
        <v>0.5</v>
      </c>
      <c r="U1039" s="838">
        <v>1</v>
      </c>
    </row>
    <row r="1040" spans="1:21" ht="14.4" customHeight="1" x14ac:dyDescent="0.3">
      <c r="A1040" s="831">
        <v>12</v>
      </c>
      <c r="B1040" s="832" t="s">
        <v>1362</v>
      </c>
      <c r="C1040" s="832" t="s">
        <v>1368</v>
      </c>
      <c r="D1040" s="833" t="s">
        <v>2953</v>
      </c>
      <c r="E1040" s="834" t="s">
        <v>1390</v>
      </c>
      <c r="F1040" s="832" t="s">
        <v>1363</v>
      </c>
      <c r="G1040" s="832" t="s">
        <v>1520</v>
      </c>
      <c r="H1040" s="832" t="s">
        <v>622</v>
      </c>
      <c r="I1040" s="832" t="s">
        <v>1672</v>
      </c>
      <c r="J1040" s="832" t="s">
        <v>1522</v>
      </c>
      <c r="K1040" s="832" t="s">
        <v>1673</v>
      </c>
      <c r="L1040" s="835">
        <v>300.31</v>
      </c>
      <c r="M1040" s="835">
        <v>13213.640000000007</v>
      </c>
      <c r="N1040" s="832">
        <v>44</v>
      </c>
      <c r="O1040" s="836">
        <v>39.5</v>
      </c>
      <c r="P1040" s="835">
        <v>8708.9900000000052</v>
      </c>
      <c r="Q1040" s="837">
        <v>0.65909090909090917</v>
      </c>
      <c r="R1040" s="832">
        <v>29</v>
      </c>
      <c r="S1040" s="837">
        <v>0.65909090909090906</v>
      </c>
      <c r="T1040" s="836">
        <v>27</v>
      </c>
      <c r="U1040" s="838">
        <v>0.68354430379746833</v>
      </c>
    </row>
    <row r="1041" spans="1:21" ht="14.4" customHeight="1" x14ac:dyDescent="0.3">
      <c r="A1041" s="831">
        <v>12</v>
      </c>
      <c r="B1041" s="832" t="s">
        <v>1362</v>
      </c>
      <c r="C1041" s="832" t="s">
        <v>1368</v>
      </c>
      <c r="D1041" s="833" t="s">
        <v>2953</v>
      </c>
      <c r="E1041" s="834" t="s">
        <v>1390</v>
      </c>
      <c r="F1041" s="832" t="s">
        <v>1363</v>
      </c>
      <c r="G1041" s="832" t="s">
        <v>1520</v>
      </c>
      <c r="H1041" s="832" t="s">
        <v>622</v>
      </c>
      <c r="I1041" s="832" t="s">
        <v>1579</v>
      </c>
      <c r="J1041" s="832" t="s">
        <v>1522</v>
      </c>
      <c r="K1041" s="832" t="s">
        <v>1580</v>
      </c>
      <c r="L1041" s="835">
        <v>333.68</v>
      </c>
      <c r="M1041" s="835">
        <v>3336.8</v>
      </c>
      <c r="N1041" s="832">
        <v>10</v>
      </c>
      <c r="O1041" s="836">
        <v>10</v>
      </c>
      <c r="P1041" s="835">
        <v>2669.44</v>
      </c>
      <c r="Q1041" s="837">
        <v>0.79999999999999993</v>
      </c>
      <c r="R1041" s="832">
        <v>8</v>
      </c>
      <c r="S1041" s="837">
        <v>0.8</v>
      </c>
      <c r="T1041" s="836">
        <v>8</v>
      </c>
      <c r="U1041" s="838">
        <v>0.8</v>
      </c>
    </row>
    <row r="1042" spans="1:21" ht="14.4" customHeight="1" x14ac:dyDescent="0.3">
      <c r="A1042" s="831">
        <v>12</v>
      </c>
      <c r="B1042" s="832" t="s">
        <v>1362</v>
      </c>
      <c r="C1042" s="832" t="s">
        <v>1368</v>
      </c>
      <c r="D1042" s="833" t="s">
        <v>2953</v>
      </c>
      <c r="E1042" s="834" t="s">
        <v>1390</v>
      </c>
      <c r="F1042" s="832" t="s">
        <v>1363</v>
      </c>
      <c r="G1042" s="832" t="s">
        <v>1520</v>
      </c>
      <c r="H1042" s="832" t="s">
        <v>578</v>
      </c>
      <c r="I1042" s="832" t="s">
        <v>2390</v>
      </c>
      <c r="J1042" s="832" t="s">
        <v>2391</v>
      </c>
      <c r="K1042" s="832" t="s">
        <v>2392</v>
      </c>
      <c r="L1042" s="835">
        <v>333.68</v>
      </c>
      <c r="M1042" s="835">
        <v>333.68</v>
      </c>
      <c r="N1042" s="832">
        <v>1</v>
      </c>
      <c r="O1042" s="836">
        <v>1</v>
      </c>
      <c r="P1042" s="835">
        <v>333.68</v>
      </c>
      <c r="Q1042" s="837">
        <v>1</v>
      </c>
      <c r="R1042" s="832">
        <v>1</v>
      </c>
      <c r="S1042" s="837">
        <v>1</v>
      </c>
      <c r="T1042" s="836">
        <v>1</v>
      </c>
      <c r="U1042" s="838">
        <v>1</v>
      </c>
    </row>
    <row r="1043" spans="1:21" ht="14.4" customHeight="1" x14ac:dyDescent="0.3">
      <c r="A1043" s="831">
        <v>12</v>
      </c>
      <c r="B1043" s="832" t="s">
        <v>1362</v>
      </c>
      <c r="C1043" s="832" t="s">
        <v>1368</v>
      </c>
      <c r="D1043" s="833" t="s">
        <v>2953</v>
      </c>
      <c r="E1043" s="834" t="s">
        <v>1390</v>
      </c>
      <c r="F1043" s="832" t="s">
        <v>1363</v>
      </c>
      <c r="G1043" s="832" t="s">
        <v>1520</v>
      </c>
      <c r="H1043" s="832" t="s">
        <v>578</v>
      </c>
      <c r="I1043" s="832" t="s">
        <v>2393</v>
      </c>
      <c r="J1043" s="832" t="s">
        <v>2394</v>
      </c>
      <c r="K1043" s="832" t="s">
        <v>1673</v>
      </c>
      <c r="L1043" s="835">
        <v>300.31</v>
      </c>
      <c r="M1043" s="835">
        <v>300.31</v>
      </c>
      <c r="N1043" s="832">
        <v>1</v>
      </c>
      <c r="O1043" s="836"/>
      <c r="P1043" s="835"/>
      <c r="Q1043" s="837">
        <v>0</v>
      </c>
      <c r="R1043" s="832"/>
      <c r="S1043" s="837">
        <v>0</v>
      </c>
      <c r="T1043" s="836"/>
      <c r="U1043" s="838"/>
    </row>
    <row r="1044" spans="1:21" ht="14.4" customHeight="1" x14ac:dyDescent="0.3">
      <c r="A1044" s="831">
        <v>12</v>
      </c>
      <c r="B1044" s="832" t="s">
        <v>1362</v>
      </c>
      <c r="C1044" s="832" t="s">
        <v>1368</v>
      </c>
      <c r="D1044" s="833" t="s">
        <v>2953</v>
      </c>
      <c r="E1044" s="834" t="s">
        <v>1390</v>
      </c>
      <c r="F1044" s="832" t="s">
        <v>1363</v>
      </c>
      <c r="G1044" s="832" t="s">
        <v>1567</v>
      </c>
      <c r="H1044" s="832" t="s">
        <v>578</v>
      </c>
      <c r="I1044" s="832" t="s">
        <v>1568</v>
      </c>
      <c r="J1044" s="832" t="s">
        <v>1569</v>
      </c>
      <c r="K1044" s="832" t="s">
        <v>1570</v>
      </c>
      <c r="L1044" s="835">
        <v>1514.87</v>
      </c>
      <c r="M1044" s="835">
        <v>86347.59000000004</v>
      </c>
      <c r="N1044" s="832">
        <v>57</v>
      </c>
      <c r="O1044" s="836">
        <v>52</v>
      </c>
      <c r="P1044" s="835">
        <v>66654.280000000042</v>
      </c>
      <c r="Q1044" s="837">
        <v>0.77192982456140369</v>
      </c>
      <c r="R1044" s="832">
        <v>44</v>
      </c>
      <c r="S1044" s="837">
        <v>0.77192982456140347</v>
      </c>
      <c r="T1044" s="836">
        <v>40</v>
      </c>
      <c r="U1044" s="838">
        <v>0.76923076923076927</v>
      </c>
    </row>
    <row r="1045" spans="1:21" ht="14.4" customHeight="1" x14ac:dyDescent="0.3">
      <c r="A1045" s="831">
        <v>12</v>
      </c>
      <c r="B1045" s="832" t="s">
        <v>1362</v>
      </c>
      <c r="C1045" s="832" t="s">
        <v>1368</v>
      </c>
      <c r="D1045" s="833" t="s">
        <v>2953</v>
      </c>
      <c r="E1045" s="834" t="s">
        <v>1390</v>
      </c>
      <c r="F1045" s="832" t="s">
        <v>1363</v>
      </c>
      <c r="G1045" s="832" t="s">
        <v>2525</v>
      </c>
      <c r="H1045" s="832" t="s">
        <v>578</v>
      </c>
      <c r="I1045" s="832" t="s">
        <v>2526</v>
      </c>
      <c r="J1045" s="832" t="s">
        <v>2527</v>
      </c>
      <c r="K1045" s="832" t="s">
        <v>2528</v>
      </c>
      <c r="L1045" s="835">
        <v>432.12</v>
      </c>
      <c r="M1045" s="835">
        <v>1728.48</v>
      </c>
      <c r="N1045" s="832">
        <v>4</v>
      </c>
      <c r="O1045" s="836">
        <v>1</v>
      </c>
      <c r="P1045" s="835">
        <v>432.12</v>
      </c>
      <c r="Q1045" s="837">
        <v>0.25</v>
      </c>
      <c r="R1045" s="832">
        <v>1</v>
      </c>
      <c r="S1045" s="837">
        <v>0.25</v>
      </c>
      <c r="T1045" s="836"/>
      <c r="U1045" s="838">
        <v>0</v>
      </c>
    </row>
    <row r="1046" spans="1:21" ht="14.4" customHeight="1" x14ac:dyDescent="0.3">
      <c r="A1046" s="831">
        <v>12</v>
      </c>
      <c r="B1046" s="832" t="s">
        <v>1362</v>
      </c>
      <c r="C1046" s="832" t="s">
        <v>1368</v>
      </c>
      <c r="D1046" s="833" t="s">
        <v>2953</v>
      </c>
      <c r="E1046" s="834" t="s">
        <v>1390</v>
      </c>
      <c r="F1046" s="832" t="s">
        <v>1363</v>
      </c>
      <c r="G1046" s="832" t="s">
        <v>1484</v>
      </c>
      <c r="H1046" s="832" t="s">
        <v>578</v>
      </c>
      <c r="I1046" s="832" t="s">
        <v>1485</v>
      </c>
      <c r="J1046" s="832" t="s">
        <v>1486</v>
      </c>
      <c r="K1046" s="832" t="s">
        <v>1487</v>
      </c>
      <c r="L1046" s="835">
        <v>88.97</v>
      </c>
      <c r="M1046" s="835">
        <v>1156.6100000000001</v>
      </c>
      <c r="N1046" s="832">
        <v>13</v>
      </c>
      <c r="O1046" s="836">
        <v>3</v>
      </c>
      <c r="P1046" s="835">
        <v>1156.6100000000001</v>
      </c>
      <c r="Q1046" s="837">
        <v>1</v>
      </c>
      <c r="R1046" s="832">
        <v>13</v>
      </c>
      <c r="S1046" s="837">
        <v>1</v>
      </c>
      <c r="T1046" s="836">
        <v>3</v>
      </c>
      <c r="U1046" s="838">
        <v>1</v>
      </c>
    </row>
    <row r="1047" spans="1:21" ht="14.4" customHeight="1" x14ac:dyDescent="0.3">
      <c r="A1047" s="831">
        <v>12</v>
      </c>
      <c r="B1047" s="832" t="s">
        <v>1362</v>
      </c>
      <c r="C1047" s="832" t="s">
        <v>1368</v>
      </c>
      <c r="D1047" s="833" t="s">
        <v>2953</v>
      </c>
      <c r="E1047" s="834" t="s">
        <v>1390</v>
      </c>
      <c r="F1047" s="832" t="s">
        <v>1363</v>
      </c>
      <c r="G1047" s="832" t="s">
        <v>1484</v>
      </c>
      <c r="H1047" s="832" t="s">
        <v>578</v>
      </c>
      <c r="I1047" s="832" t="s">
        <v>2531</v>
      </c>
      <c r="J1047" s="832" t="s">
        <v>1486</v>
      </c>
      <c r="K1047" s="832" t="s">
        <v>1897</v>
      </c>
      <c r="L1047" s="835">
        <v>44.49</v>
      </c>
      <c r="M1047" s="835">
        <v>177.96</v>
      </c>
      <c r="N1047" s="832">
        <v>4</v>
      </c>
      <c r="O1047" s="836">
        <v>2</v>
      </c>
      <c r="P1047" s="835"/>
      <c r="Q1047" s="837">
        <v>0</v>
      </c>
      <c r="R1047" s="832"/>
      <c r="S1047" s="837">
        <v>0</v>
      </c>
      <c r="T1047" s="836"/>
      <c r="U1047" s="838">
        <v>0</v>
      </c>
    </row>
    <row r="1048" spans="1:21" ht="14.4" customHeight="1" x14ac:dyDescent="0.3">
      <c r="A1048" s="831">
        <v>12</v>
      </c>
      <c r="B1048" s="832" t="s">
        <v>1362</v>
      </c>
      <c r="C1048" s="832" t="s">
        <v>1368</v>
      </c>
      <c r="D1048" s="833" t="s">
        <v>2953</v>
      </c>
      <c r="E1048" s="834" t="s">
        <v>1390</v>
      </c>
      <c r="F1048" s="832" t="s">
        <v>1363</v>
      </c>
      <c r="G1048" s="832" t="s">
        <v>1677</v>
      </c>
      <c r="H1048" s="832" t="s">
        <v>578</v>
      </c>
      <c r="I1048" s="832" t="s">
        <v>2532</v>
      </c>
      <c r="J1048" s="832" t="s">
        <v>2400</v>
      </c>
      <c r="K1048" s="832" t="s">
        <v>2533</v>
      </c>
      <c r="L1048" s="835">
        <v>156.26</v>
      </c>
      <c r="M1048" s="835">
        <v>468.78</v>
      </c>
      <c r="N1048" s="832">
        <v>3</v>
      </c>
      <c r="O1048" s="836">
        <v>0.5</v>
      </c>
      <c r="P1048" s="835"/>
      <c r="Q1048" s="837">
        <v>0</v>
      </c>
      <c r="R1048" s="832"/>
      <c r="S1048" s="837">
        <v>0</v>
      </c>
      <c r="T1048" s="836"/>
      <c r="U1048" s="838">
        <v>0</v>
      </c>
    </row>
    <row r="1049" spans="1:21" ht="14.4" customHeight="1" x14ac:dyDescent="0.3">
      <c r="A1049" s="831">
        <v>12</v>
      </c>
      <c r="B1049" s="832" t="s">
        <v>1362</v>
      </c>
      <c r="C1049" s="832" t="s">
        <v>1368</v>
      </c>
      <c r="D1049" s="833" t="s">
        <v>2953</v>
      </c>
      <c r="E1049" s="834" t="s">
        <v>1390</v>
      </c>
      <c r="F1049" s="832" t="s">
        <v>1363</v>
      </c>
      <c r="G1049" s="832" t="s">
        <v>1677</v>
      </c>
      <c r="H1049" s="832" t="s">
        <v>578</v>
      </c>
      <c r="I1049" s="832" t="s">
        <v>1960</v>
      </c>
      <c r="J1049" s="832" t="s">
        <v>1679</v>
      </c>
      <c r="K1049" s="832" t="s">
        <v>1961</v>
      </c>
      <c r="L1049" s="835">
        <v>260.42</v>
      </c>
      <c r="M1049" s="835">
        <v>1041.68</v>
      </c>
      <c r="N1049" s="832">
        <v>4</v>
      </c>
      <c r="O1049" s="836">
        <v>1</v>
      </c>
      <c r="P1049" s="835">
        <v>1041.68</v>
      </c>
      <c r="Q1049" s="837">
        <v>1</v>
      </c>
      <c r="R1049" s="832">
        <v>4</v>
      </c>
      <c r="S1049" s="837">
        <v>1</v>
      </c>
      <c r="T1049" s="836">
        <v>1</v>
      </c>
      <c r="U1049" s="838">
        <v>1</v>
      </c>
    </row>
    <row r="1050" spans="1:21" ht="14.4" customHeight="1" x14ac:dyDescent="0.3">
      <c r="A1050" s="831">
        <v>12</v>
      </c>
      <c r="B1050" s="832" t="s">
        <v>1362</v>
      </c>
      <c r="C1050" s="832" t="s">
        <v>1368</v>
      </c>
      <c r="D1050" s="833" t="s">
        <v>2953</v>
      </c>
      <c r="E1050" s="834" t="s">
        <v>1390</v>
      </c>
      <c r="F1050" s="832" t="s">
        <v>1363</v>
      </c>
      <c r="G1050" s="832" t="s">
        <v>1677</v>
      </c>
      <c r="H1050" s="832" t="s">
        <v>578</v>
      </c>
      <c r="I1050" s="832" t="s">
        <v>2402</v>
      </c>
      <c r="J1050" s="832" t="s">
        <v>1679</v>
      </c>
      <c r="K1050" s="832" t="s">
        <v>1650</v>
      </c>
      <c r="L1050" s="835">
        <v>78.58</v>
      </c>
      <c r="M1050" s="835">
        <v>550.05999999999995</v>
      </c>
      <c r="N1050" s="832">
        <v>7</v>
      </c>
      <c r="O1050" s="836">
        <v>2</v>
      </c>
      <c r="P1050" s="835">
        <v>314.32</v>
      </c>
      <c r="Q1050" s="837">
        <v>0.57142857142857151</v>
      </c>
      <c r="R1050" s="832">
        <v>4</v>
      </c>
      <c r="S1050" s="837">
        <v>0.5714285714285714</v>
      </c>
      <c r="T1050" s="836">
        <v>1</v>
      </c>
      <c r="U1050" s="838">
        <v>0.5</v>
      </c>
    </row>
    <row r="1051" spans="1:21" ht="14.4" customHeight="1" x14ac:dyDescent="0.3">
      <c r="A1051" s="831">
        <v>12</v>
      </c>
      <c r="B1051" s="832" t="s">
        <v>1362</v>
      </c>
      <c r="C1051" s="832" t="s">
        <v>1368</v>
      </c>
      <c r="D1051" s="833" t="s">
        <v>2953</v>
      </c>
      <c r="E1051" s="834" t="s">
        <v>1390</v>
      </c>
      <c r="F1051" s="832" t="s">
        <v>1363</v>
      </c>
      <c r="G1051" s="832" t="s">
        <v>1677</v>
      </c>
      <c r="H1051" s="832" t="s">
        <v>578</v>
      </c>
      <c r="I1051" s="832" t="s">
        <v>1678</v>
      </c>
      <c r="J1051" s="832" t="s">
        <v>1679</v>
      </c>
      <c r="K1051" s="832" t="s">
        <v>1680</v>
      </c>
      <c r="L1051" s="835">
        <v>154.08000000000001</v>
      </c>
      <c r="M1051" s="835">
        <v>462.24</v>
      </c>
      <c r="N1051" s="832">
        <v>3</v>
      </c>
      <c r="O1051" s="836">
        <v>2.5</v>
      </c>
      <c r="P1051" s="835">
        <v>308.16000000000003</v>
      </c>
      <c r="Q1051" s="837">
        <v>0.66666666666666674</v>
      </c>
      <c r="R1051" s="832">
        <v>2</v>
      </c>
      <c r="S1051" s="837">
        <v>0.66666666666666663</v>
      </c>
      <c r="T1051" s="836">
        <v>1.5</v>
      </c>
      <c r="U1051" s="838">
        <v>0.6</v>
      </c>
    </row>
    <row r="1052" spans="1:21" ht="14.4" customHeight="1" x14ac:dyDescent="0.3">
      <c r="A1052" s="831">
        <v>12</v>
      </c>
      <c r="B1052" s="832" t="s">
        <v>1362</v>
      </c>
      <c r="C1052" s="832" t="s">
        <v>1368</v>
      </c>
      <c r="D1052" s="833" t="s">
        <v>2953</v>
      </c>
      <c r="E1052" s="834" t="s">
        <v>1390</v>
      </c>
      <c r="F1052" s="832" t="s">
        <v>1363</v>
      </c>
      <c r="G1052" s="832" t="s">
        <v>1681</v>
      </c>
      <c r="H1052" s="832" t="s">
        <v>578</v>
      </c>
      <c r="I1052" s="832" t="s">
        <v>1682</v>
      </c>
      <c r="J1052" s="832" t="s">
        <v>1683</v>
      </c>
      <c r="K1052" s="832" t="s">
        <v>1684</v>
      </c>
      <c r="L1052" s="835">
        <v>0</v>
      </c>
      <c r="M1052" s="835">
        <v>0</v>
      </c>
      <c r="N1052" s="832">
        <v>1</v>
      </c>
      <c r="O1052" s="836">
        <v>1</v>
      </c>
      <c r="P1052" s="835"/>
      <c r="Q1052" s="837"/>
      <c r="R1052" s="832"/>
      <c r="S1052" s="837">
        <v>0</v>
      </c>
      <c r="T1052" s="836"/>
      <c r="U1052" s="838">
        <v>0</v>
      </c>
    </row>
    <row r="1053" spans="1:21" ht="14.4" customHeight="1" x14ac:dyDescent="0.3">
      <c r="A1053" s="831">
        <v>12</v>
      </c>
      <c r="B1053" s="832" t="s">
        <v>1362</v>
      </c>
      <c r="C1053" s="832" t="s">
        <v>1368</v>
      </c>
      <c r="D1053" s="833" t="s">
        <v>2953</v>
      </c>
      <c r="E1053" s="834" t="s">
        <v>1390</v>
      </c>
      <c r="F1053" s="832" t="s">
        <v>1363</v>
      </c>
      <c r="G1053" s="832" t="s">
        <v>2626</v>
      </c>
      <c r="H1053" s="832" t="s">
        <v>622</v>
      </c>
      <c r="I1053" s="832" t="s">
        <v>2627</v>
      </c>
      <c r="J1053" s="832" t="s">
        <v>2628</v>
      </c>
      <c r="K1053" s="832" t="s">
        <v>2629</v>
      </c>
      <c r="L1053" s="835">
        <v>802.48</v>
      </c>
      <c r="M1053" s="835">
        <v>802.48</v>
      </c>
      <c r="N1053" s="832">
        <v>1</v>
      </c>
      <c r="O1053" s="836">
        <v>1</v>
      </c>
      <c r="P1053" s="835">
        <v>802.48</v>
      </c>
      <c r="Q1053" s="837">
        <v>1</v>
      </c>
      <c r="R1053" s="832">
        <v>1</v>
      </c>
      <c r="S1053" s="837">
        <v>1</v>
      </c>
      <c r="T1053" s="836">
        <v>1</v>
      </c>
      <c r="U1053" s="838">
        <v>1</v>
      </c>
    </row>
    <row r="1054" spans="1:21" ht="14.4" customHeight="1" x14ac:dyDescent="0.3">
      <c r="A1054" s="831">
        <v>12</v>
      </c>
      <c r="B1054" s="832" t="s">
        <v>1362</v>
      </c>
      <c r="C1054" s="832" t="s">
        <v>1368</v>
      </c>
      <c r="D1054" s="833" t="s">
        <v>2953</v>
      </c>
      <c r="E1054" s="834" t="s">
        <v>1390</v>
      </c>
      <c r="F1054" s="832" t="s">
        <v>1363</v>
      </c>
      <c r="G1054" s="832" t="s">
        <v>1685</v>
      </c>
      <c r="H1054" s="832" t="s">
        <v>578</v>
      </c>
      <c r="I1054" s="832" t="s">
        <v>1686</v>
      </c>
      <c r="J1054" s="832" t="s">
        <v>1687</v>
      </c>
      <c r="K1054" s="832" t="s">
        <v>1688</v>
      </c>
      <c r="L1054" s="835">
        <v>1546.98</v>
      </c>
      <c r="M1054" s="835">
        <v>52597.320000000007</v>
      </c>
      <c r="N1054" s="832">
        <v>34</v>
      </c>
      <c r="O1054" s="836">
        <v>29.5</v>
      </c>
      <c r="P1054" s="835">
        <v>40221.48000000001</v>
      </c>
      <c r="Q1054" s="837">
        <v>0.76470588235294124</v>
      </c>
      <c r="R1054" s="832">
        <v>26</v>
      </c>
      <c r="S1054" s="837">
        <v>0.76470588235294112</v>
      </c>
      <c r="T1054" s="836">
        <v>22</v>
      </c>
      <c r="U1054" s="838">
        <v>0.74576271186440679</v>
      </c>
    </row>
    <row r="1055" spans="1:21" ht="14.4" customHeight="1" x14ac:dyDescent="0.3">
      <c r="A1055" s="831">
        <v>12</v>
      </c>
      <c r="B1055" s="832" t="s">
        <v>1362</v>
      </c>
      <c r="C1055" s="832" t="s">
        <v>1368</v>
      </c>
      <c r="D1055" s="833" t="s">
        <v>2953</v>
      </c>
      <c r="E1055" s="834" t="s">
        <v>1390</v>
      </c>
      <c r="F1055" s="832" t="s">
        <v>1363</v>
      </c>
      <c r="G1055" s="832" t="s">
        <v>1685</v>
      </c>
      <c r="H1055" s="832" t="s">
        <v>578</v>
      </c>
      <c r="I1055" s="832" t="s">
        <v>2403</v>
      </c>
      <c r="J1055" s="832" t="s">
        <v>1687</v>
      </c>
      <c r="K1055" s="832" t="s">
        <v>2404</v>
      </c>
      <c r="L1055" s="835">
        <v>464.09</v>
      </c>
      <c r="M1055" s="835">
        <v>2784.54</v>
      </c>
      <c r="N1055" s="832">
        <v>6</v>
      </c>
      <c r="O1055" s="836">
        <v>3.5</v>
      </c>
      <c r="P1055" s="835">
        <v>2784.54</v>
      </c>
      <c r="Q1055" s="837">
        <v>1</v>
      </c>
      <c r="R1055" s="832">
        <v>6</v>
      </c>
      <c r="S1055" s="837">
        <v>1</v>
      </c>
      <c r="T1055" s="836">
        <v>3.5</v>
      </c>
      <c r="U1055" s="838">
        <v>1</v>
      </c>
    </row>
    <row r="1056" spans="1:21" ht="14.4" customHeight="1" x14ac:dyDescent="0.3">
      <c r="A1056" s="831">
        <v>12</v>
      </c>
      <c r="B1056" s="832" t="s">
        <v>1362</v>
      </c>
      <c r="C1056" s="832" t="s">
        <v>1368</v>
      </c>
      <c r="D1056" s="833" t="s">
        <v>2953</v>
      </c>
      <c r="E1056" s="834" t="s">
        <v>1390</v>
      </c>
      <c r="F1056" s="832" t="s">
        <v>1363</v>
      </c>
      <c r="G1056" s="832" t="s">
        <v>1693</v>
      </c>
      <c r="H1056" s="832" t="s">
        <v>578</v>
      </c>
      <c r="I1056" s="832" t="s">
        <v>1694</v>
      </c>
      <c r="J1056" s="832" t="s">
        <v>1695</v>
      </c>
      <c r="K1056" s="832" t="s">
        <v>1696</v>
      </c>
      <c r="L1056" s="835">
        <v>0</v>
      </c>
      <c r="M1056" s="835">
        <v>0</v>
      </c>
      <c r="N1056" s="832">
        <v>3</v>
      </c>
      <c r="O1056" s="836">
        <v>2</v>
      </c>
      <c r="P1056" s="835">
        <v>0</v>
      </c>
      <c r="Q1056" s="837"/>
      <c r="R1056" s="832">
        <v>2</v>
      </c>
      <c r="S1056" s="837">
        <v>0.66666666666666663</v>
      </c>
      <c r="T1056" s="836">
        <v>1</v>
      </c>
      <c r="U1056" s="838">
        <v>0.5</v>
      </c>
    </row>
    <row r="1057" spans="1:21" ht="14.4" customHeight="1" x14ac:dyDescent="0.3">
      <c r="A1057" s="831">
        <v>12</v>
      </c>
      <c r="B1057" s="832" t="s">
        <v>1362</v>
      </c>
      <c r="C1057" s="832" t="s">
        <v>1368</v>
      </c>
      <c r="D1057" s="833" t="s">
        <v>2953</v>
      </c>
      <c r="E1057" s="834" t="s">
        <v>1390</v>
      </c>
      <c r="F1057" s="832" t="s">
        <v>1363</v>
      </c>
      <c r="G1057" s="832" t="s">
        <v>1701</v>
      </c>
      <c r="H1057" s="832" t="s">
        <v>578</v>
      </c>
      <c r="I1057" s="832" t="s">
        <v>1702</v>
      </c>
      <c r="J1057" s="832" t="s">
        <v>1703</v>
      </c>
      <c r="K1057" s="832" t="s">
        <v>1704</v>
      </c>
      <c r="L1057" s="835">
        <v>478.4</v>
      </c>
      <c r="M1057" s="835">
        <v>478.4</v>
      </c>
      <c r="N1057" s="832">
        <v>1</v>
      </c>
      <c r="O1057" s="836">
        <v>0.5</v>
      </c>
      <c r="P1057" s="835">
        <v>478.4</v>
      </c>
      <c r="Q1057" s="837">
        <v>1</v>
      </c>
      <c r="R1057" s="832">
        <v>1</v>
      </c>
      <c r="S1057" s="837">
        <v>1</v>
      </c>
      <c r="T1057" s="836">
        <v>0.5</v>
      </c>
      <c r="U1057" s="838">
        <v>1</v>
      </c>
    </row>
    <row r="1058" spans="1:21" ht="14.4" customHeight="1" x14ac:dyDescent="0.3">
      <c r="A1058" s="831">
        <v>12</v>
      </c>
      <c r="B1058" s="832" t="s">
        <v>1362</v>
      </c>
      <c r="C1058" s="832" t="s">
        <v>1368</v>
      </c>
      <c r="D1058" s="833" t="s">
        <v>2953</v>
      </c>
      <c r="E1058" s="834" t="s">
        <v>1390</v>
      </c>
      <c r="F1058" s="832" t="s">
        <v>1363</v>
      </c>
      <c r="G1058" s="832" t="s">
        <v>1701</v>
      </c>
      <c r="H1058" s="832" t="s">
        <v>578</v>
      </c>
      <c r="I1058" s="832" t="s">
        <v>1962</v>
      </c>
      <c r="J1058" s="832" t="s">
        <v>1703</v>
      </c>
      <c r="K1058" s="832" t="s">
        <v>1963</v>
      </c>
      <c r="L1058" s="835">
        <v>837.19</v>
      </c>
      <c r="M1058" s="835">
        <v>837.19</v>
      </c>
      <c r="N1058" s="832">
        <v>1</v>
      </c>
      <c r="O1058" s="836">
        <v>1</v>
      </c>
      <c r="P1058" s="835">
        <v>837.19</v>
      </c>
      <c r="Q1058" s="837">
        <v>1</v>
      </c>
      <c r="R1058" s="832">
        <v>1</v>
      </c>
      <c r="S1058" s="837">
        <v>1</v>
      </c>
      <c r="T1058" s="836">
        <v>1</v>
      </c>
      <c r="U1058" s="838">
        <v>1</v>
      </c>
    </row>
    <row r="1059" spans="1:21" ht="14.4" customHeight="1" x14ac:dyDescent="0.3">
      <c r="A1059" s="831">
        <v>12</v>
      </c>
      <c r="B1059" s="832" t="s">
        <v>1362</v>
      </c>
      <c r="C1059" s="832" t="s">
        <v>1368</v>
      </c>
      <c r="D1059" s="833" t="s">
        <v>2953</v>
      </c>
      <c r="E1059" s="834" t="s">
        <v>1390</v>
      </c>
      <c r="F1059" s="832" t="s">
        <v>1363</v>
      </c>
      <c r="G1059" s="832" t="s">
        <v>1701</v>
      </c>
      <c r="H1059" s="832" t="s">
        <v>578</v>
      </c>
      <c r="I1059" s="832" t="s">
        <v>1862</v>
      </c>
      <c r="J1059" s="832" t="s">
        <v>1703</v>
      </c>
      <c r="K1059" s="832" t="s">
        <v>1863</v>
      </c>
      <c r="L1059" s="835">
        <v>1674.38</v>
      </c>
      <c r="M1059" s="835">
        <v>5023.1400000000003</v>
      </c>
      <c r="N1059" s="832">
        <v>3</v>
      </c>
      <c r="O1059" s="836">
        <v>2.5</v>
      </c>
      <c r="P1059" s="835">
        <v>3348.76</v>
      </c>
      <c r="Q1059" s="837">
        <v>0.66666666666666663</v>
      </c>
      <c r="R1059" s="832">
        <v>2</v>
      </c>
      <c r="S1059" s="837">
        <v>0.66666666666666663</v>
      </c>
      <c r="T1059" s="836">
        <v>2</v>
      </c>
      <c r="U1059" s="838">
        <v>0.8</v>
      </c>
    </row>
    <row r="1060" spans="1:21" ht="14.4" customHeight="1" x14ac:dyDescent="0.3">
      <c r="A1060" s="831">
        <v>12</v>
      </c>
      <c r="B1060" s="832" t="s">
        <v>1362</v>
      </c>
      <c r="C1060" s="832" t="s">
        <v>1368</v>
      </c>
      <c r="D1060" s="833" t="s">
        <v>2953</v>
      </c>
      <c r="E1060" s="834" t="s">
        <v>1390</v>
      </c>
      <c r="F1060" s="832" t="s">
        <v>1363</v>
      </c>
      <c r="G1060" s="832" t="s">
        <v>1701</v>
      </c>
      <c r="H1060" s="832" t="s">
        <v>578</v>
      </c>
      <c r="I1060" s="832" t="s">
        <v>1864</v>
      </c>
      <c r="J1060" s="832" t="s">
        <v>1703</v>
      </c>
      <c r="K1060" s="832" t="s">
        <v>1865</v>
      </c>
      <c r="L1060" s="835">
        <v>3024.8</v>
      </c>
      <c r="M1060" s="835">
        <v>3024.8</v>
      </c>
      <c r="N1060" s="832">
        <v>1</v>
      </c>
      <c r="O1060" s="836">
        <v>0.5</v>
      </c>
      <c r="P1060" s="835">
        <v>3024.8</v>
      </c>
      <c r="Q1060" s="837">
        <v>1</v>
      </c>
      <c r="R1060" s="832">
        <v>1</v>
      </c>
      <c r="S1060" s="837">
        <v>1</v>
      </c>
      <c r="T1060" s="836">
        <v>0.5</v>
      </c>
      <c r="U1060" s="838">
        <v>1</v>
      </c>
    </row>
    <row r="1061" spans="1:21" ht="14.4" customHeight="1" x14ac:dyDescent="0.3">
      <c r="A1061" s="831">
        <v>12</v>
      </c>
      <c r="B1061" s="832" t="s">
        <v>1362</v>
      </c>
      <c r="C1061" s="832" t="s">
        <v>1368</v>
      </c>
      <c r="D1061" s="833" t="s">
        <v>2953</v>
      </c>
      <c r="E1061" s="834" t="s">
        <v>1390</v>
      </c>
      <c r="F1061" s="832" t="s">
        <v>1363</v>
      </c>
      <c r="G1061" s="832" t="s">
        <v>1701</v>
      </c>
      <c r="H1061" s="832" t="s">
        <v>578</v>
      </c>
      <c r="I1061" s="832" t="s">
        <v>2630</v>
      </c>
      <c r="J1061" s="832" t="s">
        <v>1703</v>
      </c>
      <c r="K1061" s="832" t="s">
        <v>2631</v>
      </c>
      <c r="L1061" s="835">
        <v>239.19</v>
      </c>
      <c r="M1061" s="835">
        <v>717.56999999999994</v>
      </c>
      <c r="N1061" s="832">
        <v>3</v>
      </c>
      <c r="O1061" s="836">
        <v>2</v>
      </c>
      <c r="P1061" s="835">
        <v>478.38</v>
      </c>
      <c r="Q1061" s="837">
        <v>0.66666666666666674</v>
      </c>
      <c r="R1061" s="832">
        <v>2</v>
      </c>
      <c r="S1061" s="837">
        <v>0.66666666666666663</v>
      </c>
      <c r="T1061" s="836">
        <v>1.5</v>
      </c>
      <c r="U1061" s="838">
        <v>0.75</v>
      </c>
    </row>
    <row r="1062" spans="1:21" ht="14.4" customHeight="1" x14ac:dyDescent="0.3">
      <c r="A1062" s="831">
        <v>12</v>
      </c>
      <c r="B1062" s="832" t="s">
        <v>1362</v>
      </c>
      <c r="C1062" s="832" t="s">
        <v>1368</v>
      </c>
      <c r="D1062" s="833" t="s">
        <v>2953</v>
      </c>
      <c r="E1062" s="834" t="s">
        <v>1390</v>
      </c>
      <c r="F1062" s="832" t="s">
        <v>1363</v>
      </c>
      <c r="G1062" s="832" t="s">
        <v>1412</v>
      </c>
      <c r="H1062" s="832" t="s">
        <v>622</v>
      </c>
      <c r="I1062" s="832" t="s">
        <v>1425</v>
      </c>
      <c r="J1062" s="832" t="s">
        <v>950</v>
      </c>
      <c r="K1062" s="832" t="s">
        <v>1414</v>
      </c>
      <c r="L1062" s="835">
        <v>154.36000000000001</v>
      </c>
      <c r="M1062" s="835">
        <v>771.80000000000007</v>
      </c>
      <c r="N1062" s="832">
        <v>5</v>
      </c>
      <c r="O1062" s="836">
        <v>5</v>
      </c>
      <c r="P1062" s="835">
        <v>463.08000000000004</v>
      </c>
      <c r="Q1062" s="837">
        <v>0.6</v>
      </c>
      <c r="R1062" s="832">
        <v>3</v>
      </c>
      <c r="S1062" s="837">
        <v>0.6</v>
      </c>
      <c r="T1062" s="836">
        <v>3</v>
      </c>
      <c r="U1062" s="838">
        <v>0.6</v>
      </c>
    </row>
    <row r="1063" spans="1:21" ht="14.4" customHeight="1" x14ac:dyDescent="0.3">
      <c r="A1063" s="831">
        <v>12</v>
      </c>
      <c r="B1063" s="832" t="s">
        <v>1362</v>
      </c>
      <c r="C1063" s="832" t="s">
        <v>1368</v>
      </c>
      <c r="D1063" s="833" t="s">
        <v>2953</v>
      </c>
      <c r="E1063" s="834" t="s">
        <v>1390</v>
      </c>
      <c r="F1063" s="832" t="s">
        <v>1363</v>
      </c>
      <c r="G1063" s="832" t="s">
        <v>1412</v>
      </c>
      <c r="H1063" s="832" t="s">
        <v>622</v>
      </c>
      <c r="I1063" s="832" t="s">
        <v>1220</v>
      </c>
      <c r="J1063" s="832" t="s">
        <v>1221</v>
      </c>
      <c r="K1063" s="832" t="s">
        <v>1222</v>
      </c>
      <c r="L1063" s="835">
        <v>149.52000000000001</v>
      </c>
      <c r="M1063" s="835">
        <v>299.04000000000002</v>
      </c>
      <c r="N1063" s="832">
        <v>2</v>
      </c>
      <c r="O1063" s="836">
        <v>2</v>
      </c>
      <c r="P1063" s="835">
        <v>149.52000000000001</v>
      </c>
      <c r="Q1063" s="837">
        <v>0.5</v>
      </c>
      <c r="R1063" s="832">
        <v>1</v>
      </c>
      <c r="S1063" s="837">
        <v>0.5</v>
      </c>
      <c r="T1063" s="836">
        <v>1</v>
      </c>
      <c r="U1063" s="838">
        <v>0.5</v>
      </c>
    </row>
    <row r="1064" spans="1:21" ht="14.4" customHeight="1" x14ac:dyDescent="0.3">
      <c r="A1064" s="831">
        <v>12</v>
      </c>
      <c r="B1064" s="832" t="s">
        <v>1362</v>
      </c>
      <c r="C1064" s="832" t="s">
        <v>1368</v>
      </c>
      <c r="D1064" s="833" t="s">
        <v>2953</v>
      </c>
      <c r="E1064" s="834" t="s">
        <v>1390</v>
      </c>
      <c r="F1064" s="832" t="s">
        <v>1364</v>
      </c>
      <c r="G1064" s="832" t="s">
        <v>1475</v>
      </c>
      <c r="H1064" s="832" t="s">
        <v>578</v>
      </c>
      <c r="I1064" s="832" t="s">
        <v>2408</v>
      </c>
      <c r="J1064" s="832" t="s">
        <v>1383</v>
      </c>
      <c r="K1064" s="832"/>
      <c r="L1064" s="835">
        <v>0</v>
      </c>
      <c r="M1064" s="835">
        <v>0</v>
      </c>
      <c r="N1064" s="832">
        <v>8</v>
      </c>
      <c r="O1064" s="836">
        <v>7</v>
      </c>
      <c r="P1064" s="835">
        <v>0</v>
      </c>
      <c r="Q1064" s="837"/>
      <c r="R1064" s="832">
        <v>6</v>
      </c>
      <c r="S1064" s="837">
        <v>0.75</v>
      </c>
      <c r="T1064" s="836">
        <v>5</v>
      </c>
      <c r="U1064" s="838">
        <v>0.7142857142857143</v>
      </c>
    </row>
    <row r="1065" spans="1:21" ht="14.4" customHeight="1" x14ac:dyDescent="0.3">
      <c r="A1065" s="831">
        <v>12</v>
      </c>
      <c r="B1065" s="832" t="s">
        <v>1362</v>
      </c>
      <c r="C1065" s="832" t="s">
        <v>1368</v>
      </c>
      <c r="D1065" s="833" t="s">
        <v>2953</v>
      </c>
      <c r="E1065" s="834" t="s">
        <v>1390</v>
      </c>
      <c r="F1065" s="832" t="s">
        <v>1365</v>
      </c>
      <c r="G1065" s="832" t="s">
        <v>1978</v>
      </c>
      <c r="H1065" s="832" t="s">
        <v>578</v>
      </c>
      <c r="I1065" s="832" t="s">
        <v>1988</v>
      </c>
      <c r="J1065" s="832" t="s">
        <v>1989</v>
      </c>
      <c r="K1065" s="832" t="s">
        <v>1990</v>
      </c>
      <c r="L1065" s="835">
        <v>291.2</v>
      </c>
      <c r="M1065" s="835">
        <v>291.2</v>
      </c>
      <c r="N1065" s="832">
        <v>1</v>
      </c>
      <c r="O1065" s="836">
        <v>1</v>
      </c>
      <c r="P1065" s="835">
        <v>291.2</v>
      </c>
      <c r="Q1065" s="837">
        <v>1</v>
      </c>
      <c r="R1065" s="832">
        <v>1</v>
      </c>
      <c r="S1065" s="837">
        <v>1</v>
      </c>
      <c r="T1065" s="836">
        <v>1</v>
      </c>
      <c r="U1065" s="838">
        <v>1</v>
      </c>
    </row>
    <row r="1066" spans="1:21" ht="14.4" customHeight="1" x14ac:dyDescent="0.3">
      <c r="A1066" s="831">
        <v>12</v>
      </c>
      <c r="B1066" s="832" t="s">
        <v>1362</v>
      </c>
      <c r="C1066" s="832" t="s">
        <v>1368</v>
      </c>
      <c r="D1066" s="833" t="s">
        <v>2953</v>
      </c>
      <c r="E1066" s="834" t="s">
        <v>1390</v>
      </c>
      <c r="F1066" s="832" t="s">
        <v>1365</v>
      </c>
      <c r="G1066" s="832" t="s">
        <v>1978</v>
      </c>
      <c r="H1066" s="832" t="s">
        <v>578</v>
      </c>
      <c r="I1066" s="832" t="s">
        <v>2002</v>
      </c>
      <c r="J1066" s="832" t="s">
        <v>2003</v>
      </c>
      <c r="K1066" s="832" t="s">
        <v>2004</v>
      </c>
      <c r="L1066" s="835">
        <v>1000</v>
      </c>
      <c r="M1066" s="835">
        <v>6000</v>
      </c>
      <c r="N1066" s="832">
        <v>6</v>
      </c>
      <c r="O1066" s="836">
        <v>2</v>
      </c>
      <c r="P1066" s="835">
        <v>6000</v>
      </c>
      <c r="Q1066" s="837">
        <v>1</v>
      </c>
      <c r="R1066" s="832">
        <v>6</v>
      </c>
      <c r="S1066" s="837">
        <v>1</v>
      </c>
      <c r="T1066" s="836">
        <v>2</v>
      </c>
      <c r="U1066" s="838">
        <v>1</v>
      </c>
    </row>
    <row r="1067" spans="1:21" ht="14.4" customHeight="1" x14ac:dyDescent="0.3">
      <c r="A1067" s="831">
        <v>12</v>
      </c>
      <c r="B1067" s="832" t="s">
        <v>1362</v>
      </c>
      <c r="C1067" s="832" t="s">
        <v>1368</v>
      </c>
      <c r="D1067" s="833" t="s">
        <v>2953</v>
      </c>
      <c r="E1067" s="834" t="s">
        <v>1390</v>
      </c>
      <c r="F1067" s="832" t="s">
        <v>1365</v>
      </c>
      <c r="G1067" s="832" t="s">
        <v>1978</v>
      </c>
      <c r="H1067" s="832" t="s">
        <v>578</v>
      </c>
      <c r="I1067" s="832" t="s">
        <v>2099</v>
      </c>
      <c r="J1067" s="832" t="s">
        <v>2100</v>
      </c>
      <c r="K1067" s="832" t="s">
        <v>2101</v>
      </c>
      <c r="L1067" s="835">
        <v>1124.9000000000001</v>
      </c>
      <c r="M1067" s="835">
        <v>11249</v>
      </c>
      <c r="N1067" s="832">
        <v>10</v>
      </c>
      <c r="O1067" s="836">
        <v>2</v>
      </c>
      <c r="P1067" s="835">
        <v>11249</v>
      </c>
      <c r="Q1067" s="837">
        <v>1</v>
      </c>
      <c r="R1067" s="832">
        <v>10</v>
      </c>
      <c r="S1067" s="837">
        <v>1</v>
      </c>
      <c r="T1067" s="836">
        <v>2</v>
      </c>
      <c r="U1067" s="838">
        <v>1</v>
      </c>
    </row>
    <row r="1068" spans="1:21" ht="14.4" customHeight="1" x14ac:dyDescent="0.3">
      <c r="A1068" s="831">
        <v>12</v>
      </c>
      <c r="B1068" s="832" t="s">
        <v>1362</v>
      </c>
      <c r="C1068" s="832" t="s">
        <v>1368</v>
      </c>
      <c r="D1068" s="833" t="s">
        <v>2953</v>
      </c>
      <c r="E1068" s="834" t="s">
        <v>1390</v>
      </c>
      <c r="F1068" s="832" t="s">
        <v>1365</v>
      </c>
      <c r="G1068" s="832" t="s">
        <v>1978</v>
      </c>
      <c r="H1068" s="832" t="s">
        <v>578</v>
      </c>
      <c r="I1068" s="832" t="s">
        <v>2632</v>
      </c>
      <c r="J1068" s="832" t="s">
        <v>2633</v>
      </c>
      <c r="K1068" s="832" t="s">
        <v>2101</v>
      </c>
      <c r="L1068" s="835">
        <v>1124.1199999999999</v>
      </c>
      <c r="M1068" s="835">
        <v>3372.3599999999997</v>
      </c>
      <c r="N1068" s="832">
        <v>3</v>
      </c>
      <c r="O1068" s="836">
        <v>1</v>
      </c>
      <c r="P1068" s="835">
        <v>3372.3599999999997</v>
      </c>
      <c r="Q1068" s="837">
        <v>1</v>
      </c>
      <c r="R1068" s="832">
        <v>3</v>
      </c>
      <c r="S1068" s="837">
        <v>1</v>
      </c>
      <c r="T1068" s="836">
        <v>1</v>
      </c>
      <c r="U1068" s="838">
        <v>1</v>
      </c>
    </row>
    <row r="1069" spans="1:21" ht="14.4" customHeight="1" x14ac:dyDescent="0.3">
      <c r="A1069" s="831">
        <v>12</v>
      </c>
      <c r="B1069" s="832" t="s">
        <v>1362</v>
      </c>
      <c r="C1069" s="832" t="s">
        <v>1368</v>
      </c>
      <c r="D1069" s="833" t="s">
        <v>2953</v>
      </c>
      <c r="E1069" s="834" t="s">
        <v>1390</v>
      </c>
      <c r="F1069" s="832" t="s">
        <v>1365</v>
      </c>
      <c r="G1069" s="832" t="s">
        <v>1978</v>
      </c>
      <c r="H1069" s="832" t="s">
        <v>578</v>
      </c>
      <c r="I1069" s="832" t="s">
        <v>2634</v>
      </c>
      <c r="J1069" s="832" t="s">
        <v>2635</v>
      </c>
      <c r="K1069" s="832" t="s">
        <v>2101</v>
      </c>
      <c r="L1069" s="835">
        <v>1697.4</v>
      </c>
      <c r="M1069" s="835">
        <v>11881.8</v>
      </c>
      <c r="N1069" s="832">
        <v>7</v>
      </c>
      <c r="O1069" s="836">
        <v>2</v>
      </c>
      <c r="P1069" s="835">
        <v>11881.8</v>
      </c>
      <c r="Q1069" s="837">
        <v>1</v>
      </c>
      <c r="R1069" s="832">
        <v>7</v>
      </c>
      <c r="S1069" s="837">
        <v>1</v>
      </c>
      <c r="T1069" s="836">
        <v>2</v>
      </c>
      <c r="U1069" s="838">
        <v>1</v>
      </c>
    </row>
    <row r="1070" spans="1:21" ht="14.4" customHeight="1" x14ac:dyDescent="0.3">
      <c r="A1070" s="831">
        <v>12</v>
      </c>
      <c r="B1070" s="832" t="s">
        <v>1362</v>
      </c>
      <c r="C1070" s="832" t="s">
        <v>1368</v>
      </c>
      <c r="D1070" s="833" t="s">
        <v>2953</v>
      </c>
      <c r="E1070" s="834" t="s">
        <v>1390</v>
      </c>
      <c r="F1070" s="832" t="s">
        <v>1365</v>
      </c>
      <c r="G1070" s="832" t="s">
        <v>1978</v>
      </c>
      <c r="H1070" s="832" t="s">
        <v>578</v>
      </c>
      <c r="I1070" s="832" t="s">
        <v>2636</v>
      </c>
      <c r="J1070" s="832" t="s">
        <v>2444</v>
      </c>
      <c r="K1070" s="832" t="s">
        <v>2637</v>
      </c>
      <c r="L1070" s="835">
        <v>2879.78</v>
      </c>
      <c r="M1070" s="835">
        <v>14398.900000000001</v>
      </c>
      <c r="N1070" s="832">
        <v>5</v>
      </c>
      <c r="O1070" s="836">
        <v>1</v>
      </c>
      <c r="P1070" s="835">
        <v>14398.900000000001</v>
      </c>
      <c r="Q1070" s="837">
        <v>1</v>
      </c>
      <c r="R1070" s="832">
        <v>5</v>
      </c>
      <c r="S1070" s="837">
        <v>1</v>
      </c>
      <c r="T1070" s="836">
        <v>1</v>
      </c>
      <c r="U1070" s="838">
        <v>1</v>
      </c>
    </row>
    <row r="1071" spans="1:21" ht="14.4" customHeight="1" x14ac:dyDescent="0.3">
      <c r="A1071" s="831">
        <v>12</v>
      </c>
      <c r="B1071" s="832" t="s">
        <v>1362</v>
      </c>
      <c r="C1071" s="832" t="s">
        <v>1368</v>
      </c>
      <c r="D1071" s="833" t="s">
        <v>2953</v>
      </c>
      <c r="E1071" s="834" t="s">
        <v>1390</v>
      </c>
      <c r="F1071" s="832" t="s">
        <v>1365</v>
      </c>
      <c r="G1071" s="832" t="s">
        <v>1416</v>
      </c>
      <c r="H1071" s="832" t="s">
        <v>578</v>
      </c>
      <c r="I1071" s="832" t="s">
        <v>1708</v>
      </c>
      <c r="J1071" s="832" t="s">
        <v>1709</v>
      </c>
      <c r="K1071" s="832" t="s">
        <v>1710</v>
      </c>
      <c r="L1071" s="835">
        <v>99.99</v>
      </c>
      <c r="M1071" s="835">
        <v>1199.8799999999999</v>
      </c>
      <c r="N1071" s="832">
        <v>12</v>
      </c>
      <c r="O1071" s="836">
        <v>1</v>
      </c>
      <c r="P1071" s="835">
        <v>1199.8799999999999</v>
      </c>
      <c r="Q1071" s="837">
        <v>1</v>
      </c>
      <c r="R1071" s="832">
        <v>12</v>
      </c>
      <c r="S1071" s="837">
        <v>1</v>
      </c>
      <c r="T1071" s="836">
        <v>1</v>
      </c>
      <c r="U1071" s="838">
        <v>1</v>
      </c>
    </row>
    <row r="1072" spans="1:21" ht="14.4" customHeight="1" x14ac:dyDescent="0.3">
      <c r="A1072" s="831">
        <v>12</v>
      </c>
      <c r="B1072" s="832" t="s">
        <v>1362</v>
      </c>
      <c r="C1072" s="832" t="s">
        <v>1368</v>
      </c>
      <c r="D1072" s="833" t="s">
        <v>2953</v>
      </c>
      <c r="E1072" s="834" t="s">
        <v>1390</v>
      </c>
      <c r="F1072" s="832" t="s">
        <v>1365</v>
      </c>
      <c r="G1072" s="832" t="s">
        <v>1416</v>
      </c>
      <c r="H1072" s="832" t="s">
        <v>578</v>
      </c>
      <c r="I1072" s="832" t="s">
        <v>1720</v>
      </c>
      <c r="J1072" s="832" t="s">
        <v>1721</v>
      </c>
      <c r="K1072" s="832" t="s">
        <v>1722</v>
      </c>
      <c r="L1072" s="835">
        <v>189.85</v>
      </c>
      <c r="M1072" s="835">
        <v>759.4</v>
      </c>
      <c r="N1072" s="832">
        <v>4</v>
      </c>
      <c r="O1072" s="836">
        <v>1</v>
      </c>
      <c r="P1072" s="835"/>
      <c r="Q1072" s="837">
        <v>0</v>
      </c>
      <c r="R1072" s="832"/>
      <c r="S1072" s="837">
        <v>0</v>
      </c>
      <c r="T1072" s="836"/>
      <c r="U1072" s="838">
        <v>0</v>
      </c>
    </row>
    <row r="1073" spans="1:21" ht="14.4" customHeight="1" x14ac:dyDescent="0.3">
      <c r="A1073" s="831">
        <v>12</v>
      </c>
      <c r="B1073" s="832" t="s">
        <v>1362</v>
      </c>
      <c r="C1073" s="832" t="s">
        <v>1368</v>
      </c>
      <c r="D1073" s="833" t="s">
        <v>2953</v>
      </c>
      <c r="E1073" s="834" t="s">
        <v>1390</v>
      </c>
      <c r="F1073" s="832" t="s">
        <v>1365</v>
      </c>
      <c r="G1073" s="832" t="s">
        <v>1416</v>
      </c>
      <c r="H1073" s="832" t="s">
        <v>578</v>
      </c>
      <c r="I1073" s="832" t="s">
        <v>1426</v>
      </c>
      <c r="J1073" s="832" t="s">
        <v>1427</v>
      </c>
      <c r="K1073" s="832" t="s">
        <v>1428</v>
      </c>
      <c r="L1073" s="835">
        <v>190</v>
      </c>
      <c r="M1073" s="835">
        <v>2660</v>
      </c>
      <c r="N1073" s="832">
        <v>14</v>
      </c>
      <c r="O1073" s="836">
        <v>2</v>
      </c>
      <c r="P1073" s="835">
        <v>2660</v>
      </c>
      <c r="Q1073" s="837">
        <v>1</v>
      </c>
      <c r="R1073" s="832">
        <v>14</v>
      </c>
      <c r="S1073" s="837">
        <v>1</v>
      </c>
      <c r="T1073" s="836">
        <v>2</v>
      </c>
      <c r="U1073" s="838">
        <v>1</v>
      </c>
    </row>
    <row r="1074" spans="1:21" ht="14.4" customHeight="1" x14ac:dyDescent="0.3">
      <c r="A1074" s="831">
        <v>12</v>
      </c>
      <c r="B1074" s="832" t="s">
        <v>1362</v>
      </c>
      <c r="C1074" s="832" t="s">
        <v>1368</v>
      </c>
      <c r="D1074" s="833" t="s">
        <v>2953</v>
      </c>
      <c r="E1074" s="834" t="s">
        <v>1390</v>
      </c>
      <c r="F1074" s="832" t="s">
        <v>1365</v>
      </c>
      <c r="G1074" s="832" t="s">
        <v>1416</v>
      </c>
      <c r="H1074" s="832" t="s">
        <v>578</v>
      </c>
      <c r="I1074" s="832" t="s">
        <v>2560</v>
      </c>
      <c r="J1074" s="832" t="s">
        <v>2561</v>
      </c>
      <c r="K1074" s="832" t="s">
        <v>2562</v>
      </c>
      <c r="L1074" s="835">
        <v>166.06</v>
      </c>
      <c r="M1074" s="835">
        <v>996.36</v>
      </c>
      <c r="N1074" s="832">
        <v>6</v>
      </c>
      <c r="O1074" s="836">
        <v>1</v>
      </c>
      <c r="P1074" s="835">
        <v>996.36</v>
      </c>
      <c r="Q1074" s="837">
        <v>1</v>
      </c>
      <c r="R1074" s="832">
        <v>6</v>
      </c>
      <c r="S1074" s="837">
        <v>1</v>
      </c>
      <c r="T1074" s="836">
        <v>1</v>
      </c>
      <c r="U1074" s="838">
        <v>1</v>
      </c>
    </row>
    <row r="1075" spans="1:21" ht="14.4" customHeight="1" x14ac:dyDescent="0.3">
      <c r="A1075" s="831">
        <v>12</v>
      </c>
      <c r="B1075" s="832" t="s">
        <v>1362</v>
      </c>
      <c r="C1075" s="832" t="s">
        <v>1368</v>
      </c>
      <c r="D1075" s="833" t="s">
        <v>2953</v>
      </c>
      <c r="E1075" s="834" t="s">
        <v>1390</v>
      </c>
      <c r="F1075" s="832" t="s">
        <v>1365</v>
      </c>
      <c r="G1075" s="832" t="s">
        <v>1416</v>
      </c>
      <c r="H1075" s="832" t="s">
        <v>578</v>
      </c>
      <c r="I1075" s="832" t="s">
        <v>1726</v>
      </c>
      <c r="J1075" s="832" t="s">
        <v>1727</v>
      </c>
      <c r="K1075" s="832" t="s">
        <v>1728</v>
      </c>
      <c r="L1075" s="835">
        <v>135.43</v>
      </c>
      <c r="M1075" s="835">
        <v>1218.8700000000001</v>
      </c>
      <c r="N1075" s="832">
        <v>9</v>
      </c>
      <c r="O1075" s="836">
        <v>1</v>
      </c>
      <c r="P1075" s="835">
        <v>1218.8700000000001</v>
      </c>
      <c r="Q1075" s="837">
        <v>1</v>
      </c>
      <c r="R1075" s="832">
        <v>9</v>
      </c>
      <c r="S1075" s="837">
        <v>1</v>
      </c>
      <c r="T1075" s="836">
        <v>1</v>
      </c>
      <c r="U1075" s="838">
        <v>1</v>
      </c>
    </row>
    <row r="1076" spans="1:21" ht="14.4" customHeight="1" x14ac:dyDescent="0.3">
      <c r="A1076" s="831">
        <v>12</v>
      </c>
      <c r="B1076" s="832" t="s">
        <v>1362</v>
      </c>
      <c r="C1076" s="832" t="s">
        <v>1368</v>
      </c>
      <c r="D1076" s="833" t="s">
        <v>2953</v>
      </c>
      <c r="E1076" s="834" t="s">
        <v>1390</v>
      </c>
      <c r="F1076" s="832" t="s">
        <v>1365</v>
      </c>
      <c r="G1076" s="832" t="s">
        <v>1416</v>
      </c>
      <c r="H1076" s="832" t="s">
        <v>578</v>
      </c>
      <c r="I1076" s="832" t="s">
        <v>1757</v>
      </c>
      <c r="J1076" s="832" t="s">
        <v>1758</v>
      </c>
      <c r="K1076" s="832" t="s">
        <v>1759</v>
      </c>
      <c r="L1076" s="835">
        <v>100</v>
      </c>
      <c r="M1076" s="835">
        <v>3900</v>
      </c>
      <c r="N1076" s="832">
        <v>39</v>
      </c>
      <c r="O1076" s="836">
        <v>3</v>
      </c>
      <c r="P1076" s="835">
        <v>1300</v>
      </c>
      <c r="Q1076" s="837">
        <v>0.33333333333333331</v>
      </c>
      <c r="R1076" s="832">
        <v>13</v>
      </c>
      <c r="S1076" s="837">
        <v>0.33333333333333331</v>
      </c>
      <c r="T1076" s="836">
        <v>1</v>
      </c>
      <c r="U1076" s="838">
        <v>0.33333333333333331</v>
      </c>
    </row>
    <row r="1077" spans="1:21" ht="14.4" customHeight="1" x14ac:dyDescent="0.3">
      <c r="A1077" s="831">
        <v>12</v>
      </c>
      <c r="B1077" s="832" t="s">
        <v>1362</v>
      </c>
      <c r="C1077" s="832" t="s">
        <v>1368</v>
      </c>
      <c r="D1077" s="833" t="s">
        <v>2953</v>
      </c>
      <c r="E1077" s="834" t="s">
        <v>1390</v>
      </c>
      <c r="F1077" s="832" t="s">
        <v>1365</v>
      </c>
      <c r="G1077" s="832" t="s">
        <v>1416</v>
      </c>
      <c r="H1077" s="832" t="s">
        <v>578</v>
      </c>
      <c r="I1077" s="832" t="s">
        <v>2638</v>
      </c>
      <c r="J1077" s="832" t="s">
        <v>2639</v>
      </c>
      <c r="K1077" s="832" t="s">
        <v>2640</v>
      </c>
      <c r="L1077" s="835">
        <v>15.3</v>
      </c>
      <c r="M1077" s="835">
        <v>183.60000000000002</v>
      </c>
      <c r="N1077" s="832">
        <v>12</v>
      </c>
      <c r="O1077" s="836">
        <v>1</v>
      </c>
      <c r="P1077" s="835"/>
      <c r="Q1077" s="837">
        <v>0</v>
      </c>
      <c r="R1077" s="832"/>
      <c r="S1077" s="837">
        <v>0</v>
      </c>
      <c r="T1077" s="836"/>
      <c r="U1077" s="838">
        <v>0</v>
      </c>
    </row>
    <row r="1078" spans="1:21" ht="14.4" customHeight="1" x14ac:dyDescent="0.3">
      <c r="A1078" s="831">
        <v>12</v>
      </c>
      <c r="B1078" s="832" t="s">
        <v>1362</v>
      </c>
      <c r="C1078" s="832" t="s">
        <v>1368</v>
      </c>
      <c r="D1078" s="833" t="s">
        <v>2953</v>
      </c>
      <c r="E1078" s="834" t="s">
        <v>1390</v>
      </c>
      <c r="F1078" s="832" t="s">
        <v>1365</v>
      </c>
      <c r="G1078" s="832" t="s">
        <v>1416</v>
      </c>
      <c r="H1078" s="832" t="s">
        <v>578</v>
      </c>
      <c r="I1078" s="832" t="s">
        <v>2641</v>
      </c>
      <c r="J1078" s="832" t="s">
        <v>2642</v>
      </c>
      <c r="K1078" s="832" t="s">
        <v>2643</v>
      </c>
      <c r="L1078" s="835">
        <v>61.06</v>
      </c>
      <c r="M1078" s="835">
        <v>1099.08</v>
      </c>
      <c r="N1078" s="832">
        <v>18</v>
      </c>
      <c r="O1078" s="836">
        <v>1</v>
      </c>
      <c r="P1078" s="835">
        <v>1099.08</v>
      </c>
      <c r="Q1078" s="837">
        <v>1</v>
      </c>
      <c r="R1078" s="832">
        <v>18</v>
      </c>
      <c r="S1078" s="837">
        <v>1</v>
      </c>
      <c r="T1078" s="836">
        <v>1</v>
      </c>
      <c r="U1078" s="838">
        <v>1</v>
      </c>
    </row>
    <row r="1079" spans="1:21" ht="14.4" customHeight="1" x14ac:dyDescent="0.3">
      <c r="A1079" s="831">
        <v>12</v>
      </c>
      <c r="B1079" s="832" t="s">
        <v>1362</v>
      </c>
      <c r="C1079" s="832" t="s">
        <v>1368</v>
      </c>
      <c r="D1079" s="833" t="s">
        <v>2953</v>
      </c>
      <c r="E1079" s="834" t="s">
        <v>1390</v>
      </c>
      <c r="F1079" s="832" t="s">
        <v>1365</v>
      </c>
      <c r="G1079" s="832" t="s">
        <v>1416</v>
      </c>
      <c r="H1079" s="832" t="s">
        <v>578</v>
      </c>
      <c r="I1079" s="832" t="s">
        <v>2448</v>
      </c>
      <c r="J1079" s="832" t="s">
        <v>2449</v>
      </c>
      <c r="K1079" s="832" t="s">
        <v>2450</v>
      </c>
      <c r="L1079" s="835">
        <v>87.5</v>
      </c>
      <c r="M1079" s="835">
        <v>1312.5</v>
      </c>
      <c r="N1079" s="832">
        <v>15</v>
      </c>
      <c r="O1079" s="836">
        <v>1</v>
      </c>
      <c r="P1079" s="835"/>
      <c r="Q1079" s="837">
        <v>0</v>
      </c>
      <c r="R1079" s="832"/>
      <c r="S1079" s="837">
        <v>0</v>
      </c>
      <c r="T1079" s="836"/>
      <c r="U1079" s="838">
        <v>0</v>
      </c>
    </row>
    <row r="1080" spans="1:21" ht="14.4" customHeight="1" x14ac:dyDescent="0.3">
      <c r="A1080" s="831">
        <v>12</v>
      </c>
      <c r="B1080" s="832" t="s">
        <v>1362</v>
      </c>
      <c r="C1080" s="832" t="s">
        <v>1368</v>
      </c>
      <c r="D1080" s="833" t="s">
        <v>2953</v>
      </c>
      <c r="E1080" s="834" t="s">
        <v>1390</v>
      </c>
      <c r="F1080" s="832" t="s">
        <v>1365</v>
      </c>
      <c r="G1080" s="832" t="s">
        <v>1778</v>
      </c>
      <c r="H1080" s="832" t="s">
        <v>578</v>
      </c>
      <c r="I1080" s="832" t="s">
        <v>2577</v>
      </c>
      <c r="J1080" s="832" t="s">
        <v>2578</v>
      </c>
      <c r="K1080" s="832" t="s">
        <v>2579</v>
      </c>
      <c r="L1080" s="835">
        <v>6.69</v>
      </c>
      <c r="M1080" s="835">
        <v>2007.0000000000002</v>
      </c>
      <c r="N1080" s="832">
        <v>300</v>
      </c>
      <c r="O1080" s="836">
        <v>1</v>
      </c>
      <c r="P1080" s="835">
        <v>2007.0000000000002</v>
      </c>
      <c r="Q1080" s="837">
        <v>1</v>
      </c>
      <c r="R1080" s="832">
        <v>300</v>
      </c>
      <c r="S1080" s="837">
        <v>1</v>
      </c>
      <c r="T1080" s="836">
        <v>1</v>
      </c>
      <c r="U1080" s="838">
        <v>1</v>
      </c>
    </row>
    <row r="1081" spans="1:21" ht="14.4" customHeight="1" x14ac:dyDescent="0.3">
      <c r="A1081" s="831">
        <v>12</v>
      </c>
      <c r="B1081" s="832" t="s">
        <v>1362</v>
      </c>
      <c r="C1081" s="832" t="s">
        <v>1368</v>
      </c>
      <c r="D1081" s="833" t="s">
        <v>2953</v>
      </c>
      <c r="E1081" s="834" t="s">
        <v>1390</v>
      </c>
      <c r="F1081" s="832" t="s">
        <v>1365</v>
      </c>
      <c r="G1081" s="832" t="s">
        <v>1778</v>
      </c>
      <c r="H1081" s="832" t="s">
        <v>578</v>
      </c>
      <c r="I1081" s="832" t="s">
        <v>2644</v>
      </c>
      <c r="J1081" s="832" t="s">
        <v>2584</v>
      </c>
      <c r="K1081" s="832" t="s">
        <v>1784</v>
      </c>
      <c r="L1081" s="835">
        <v>1500</v>
      </c>
      <c r="M1081" s="835">
        <v>45000</v>
      </c>
      <c r="N1081" s="832">
        <v>30</v>
      </c>
      <c r="O1081" s="836">
        <v>2</v>
      </c>
      <c r="P1081" s="835"/>
      <c r="Q1081" s="837">
        <v>0</v>
      </c>
      <c r="R1081" s="832"/>
      <c r="S1081" s="837">
        <v>0</v>
      </c>
      <c r="T1081" s="836"/>
      <c r="U1081" s="838">
        <v>0</v>
      </c>
    </row>
    <row r="1082" spans="1:21" ht="14.4" customHeight="1" x14ac:dyDescent="0.3">
      <c r="A1082" s="831">
        <v>12</v>
      </c>
      <c r="B1082" s="832" t="s">
        <v>1362</v>
      </c>
      <c r="C1082" s="832" t="s">
        <v>1368</v>
      </c>
      <c r="D1082" s="833" t="s">
        <v>2953</v>
      </c>
      <c r="E1082" s="834" t="s">
        <v>1390</v>
      </c>
      <c r="F1082" s="832" t="s">
        <v>1365</v>
      </c>
      <c r="G1082" s="832" t="s">
        <v>1778</v>
      </c>
      <c r="H1082" s="832" t="s">
        <v>578</v>
      </c>
      <c r="I1082" s="832" t="s">
        <v>1785</v>
      </c>
      <c r="J1082" s="832" t="s">
        <v>1783</v>
      </c>
      <c r="K1082" s="832" t="s">
        <v>1786</v>
      </c>
      <c r="L1082" s="835">
        <v>1500</v>
      </c>
      <c r="M1082" s="835">
        <v>45000</v>
      </c>
      <c r="N1082" s="832">
        <v>30</v>
      </c>
      <c r="O1082" s="836">
        <v>1</v>
      </c>
      <c r="P1082" s="835"/>
      <c r="Q1082" s="837">
        <v>0</v>
      </c>
      <c r="R1082" s="832"/>
      <c r="S1082" s="837">
        <v>0</v>
      </c>
      <c r="T1082" s="836"/>
      <c r="U1082" s="838">
        <v>0</v>
      </c>
    </row>
    <row r="1083" spans="1:21" ht="14.4" customHeight="1" x14ac:dyDescent="0.3">
      <c r="A1083" s="831">
        <v>12</v>
      </c>
      <c r="B1083" s="832" t="s">
        <v>1362</v>
      </c>
      <c r="C1083" s="832" t="s">
        <v>1368</v>
      </c>
      <c r="D1083" s="833" t="s">
        <v>2953</v>
      </c>
      <c r="E1083" s="834" t="s">
        <v>1390</v>
      </c>
      <c r="F1083" s="832" t="s">
        <v>1365</v>
      </c>
      <c r="G1083" s="832" t="s">
        <v>1778</v>
      </c>
      <c r="H1083" s="832" t="s">
        <v>578</v>
      </c>
      <c r="I1083" s="832" t="s">
        <v>2292</v>
      </c>
      <c r="J1083" s="832" t="s">
        <v>1791</v>
      </c>
      <c r="K1083" s="832" t="s">
        <v>2293</v>
      </c>
      <c r="L1083" s="835">
        <v>1500</v>
      </c>
      <c r="M1083" s="835">
        <v>22500</v>
      </c>
      <c r="N1083" s="832">
        <v>15</v>
      </c>
      <c r="O1083" s="836">
        <v>1</v>
      </c>
      <c r="P1083" s="835">
        <v>22500</v>
      </c>
      <c r="Q1083" s="837">
        <v>1</v>
      </c>
      <c r="R1083" s="832">
        <v>15</v>
      </c>
      <c r="S1083" s="837">
        <v>1</v>
      </c>
      <c r="T1083" s="836">
        <v>1</v>
      </c>
      <c r="U1083" s="838">
        <v>1</v>
      </c>
    </row>
    <row r="1084" spans="1:21" ht="14.4" customHeight="1" x14ac:dyDescent="0.3">
      <c r="A1084" s="831">
        <v>12</v>
      </c>
      <c r="B1084" s="832" t="s">
        <v>1362</v>
      </c>
      <c r="C1084" s="832" t="s">
        <v>1368</v>
      </c>
      <c r="D1084" s="833" t="s">
        <v>2953</v>
      </c>
      <c r="E1084" s="834" t="s">
        <v>1390</v>
      </c>
      <c r="F1084" s="832" t="s">
        <v>1365</v>
      </c>
      <c r="G1084" s="832" t="s">
        <v>1778</v>
      </c>
      <c r="H1084" s="832" t="s">
        <v>578</v>
      </c>
      <c r="I1084" s="832" t="s">
        <v>1790</v>
      </c>
      <c r="J1084" s="832" t="s">
        <v>1791</v>
      </c>
      <c r="K1084" s="832" t="s">
        <v>1792</v>
      </c>
      <c r="L1084" s="835">
        <v>1500</v>
      </c>
      <c r="M1084" s="835">
        <v>70500</v>
      </c>
      <c r="N1084" s="832">
        <v>47</v>
      </c>
      <c r="O1084" s="836">
        <v>4</v>
      </c>
      <c r="P1084" s="835">
        <v>70500</v>
      </c>
      <c r="Q1084" s="837">
        <v>1</v>
      </c>
      <c r="R1084" s="832">
        <v>47</v>
      </c>
      <c r="S1084" s="837">
        <v>1</v>
      </c>
      <c r="T1084" s="836">
        <v>4</v>
      </c>
      <c r="U1084" s="838">
        <v>1</v>
      </c>
    </row>
    <row r="1085" spans="1:21" ht="14.4" customHeight="1" x14ac:dyDescent="0.3">
      <c r="A1085" s="831">
        <v>12</v>
      </c>
      <c r="B1085" s="832" t="s">
        <v>1362</v>
      </c>
      <c r="C1085" s="832" t="s">
        <v>1368</v>
      </c>
      <c r="D1085" s="833" t="s">
        <v>2953</v>
      </c>
      <c r="E1085" s="834" t="s">
        <v>1390</v>
      </c>
      <c r="F1085" s="832" t="s">
        <v>1365</v>
      </c>
      <c r="G1085" s="832" t="s">
        <v>1778</v>
      </c>
      <c r="H1085" s="832" t="s">
        <v>578</v>
      </c>
      <c r="I1085" s="832" t="s">
        <v>1805</v>
      </c>
      <c r="J1085" s="832" t="s">
        <v>1806</v>
      </c>
      <c r="K1085" s="832" t="s">
        <v>1807</v>
      </c>
      <c r="L1085" s="835">
        <v>1500</v>
      </c>
      <c r="M1085" s="835">
        <v>22500</v>
      </c>
      <c r="N1085" s="832">
        <v>15</v>
      </c>
      <c r="O1085" s="836">
        <v>1</v>
      </c>
      <c r="P1085" s="835">
        <v>22500</v>
      </c>
      <c r="Q1085" s="837">
        <v>1</v>
      </c>
      <c r="R1085" s="832">
        <v>15</v>
      </c>
      <c r="S1085" s="837">
        <v>1</v>
      </c>
      <c r="T1085" s="836">
        <v>1</v>
      </c>
      <c r="U1085" s="838">
        <v>1</v>
      </c>
    </row>
    <row r="1086" spans="1:21" ht="14.4" customHeight="1" x14ac:dyDescent="0.3">
      <c r="A1086" s="831">
        <v>12</v>
      </c>
      <c r="B1086" s="832" t="s">
        <v>1362</v>
      </c>
      <c r="C1086" s="832" t="s">
        <v>1368</v>
      </c>
      <c r="D1086" s="833" t="s">
        <v>2953</v>
      </c>
      <c r="E1086" s="834" t="s">
        <v>1390</v>
      </c>
      <c r="F1086" s="832" t="s">
        <v>1365</v>
      </c>
      <c r="G1086" s="832" t="s">
        <v>1778</v>
      </c>
      <c r="H1086" s="832" t="s">
        <v>578</v>
      </c>
      <c r="I1086" s="832" t="s">
        <v>2645</v>
      </c>
      <c r="J1086" s="832" t="s">
        <v>2646</v>
      </c>
      <c r="K1086" s="832" t="s">
        <v>2647</v>
      </c>
      <c r="L1086" s="835">
        <v>505.23</v>
      </c>
      <c r="M1086" s="835">
        <v>1010.46</v>
      </c>
      <c r="N1086" s="832">
        <v>2</v>
      </c>
      <c r="O1086" s="836">
        <v>1</v>
      </c>
      <c r="P1086" s="835">
        <v>1010.46</v>
      </c>
      <c r="Q1086" s="837">
        <v>1</v>
      </c>
      <c r="R1086" s="832">
        <v>2</v>
      </c>
      <c r="S1086" s="837">
        <v>1</v>
      </c>
      <c r="T1086" s="836">
        <v>1</v>
      </c>
      <c r="U1086" s="838">
        <v>1</v>
      </c>
    </row>
    <row r="1087" spans="1:21" ht="14.4" customHeight="1" x14ac:dyDescent="0.3">
      <c r="A1087" s="831">
        <v>12</v>
      </c>
      <c r="B1087" s="832" t="s">
        <v>1362</v>
      </c>
      <c r="C1087" s="832" t="s">
        <v>1368</v>
      </c>
      <c r="D1087" s="833" t="s">
        <v>2953</v>
      </c>
      <c r="E1087" s="834" t="s">
        <v>1390</v>
      </c>
      <c r="F1087" s="832" t="s">
        <v>1365</v>
      </c>
      <c r="G1087" s="832" t="s">
        <v>1778</v>
      </c>
      <c r="H1087" s="832" t="s">
        <v>578</v>
      </c>
      <c r="I1087" s="832" t="s">
        <v>2648</v>
      </c>
      <c r="J1087" s="832" t="s">
        <v>2649</v>
      </c>
      <c r="K1087" s="832" t="s">
        <v>1784</v>
      </c>
      <c r="L1087" s="835">
        <v>1500</v>
      </c>
      <c r="M1087" s="835">
        <v>45000</v>
      </c>
      <c r="N1087" s="832">
        <v>30</v>
      </c>
      <c r="O1087" s="836">
        <v>2</v>
      </c>
      <c r="P1087" s="835"/>
      <c r="Q1087" s="837">
        <v>0</v>
      </c>
      <c r="R1087" s="832"/>
      <c r="S1087" s="837">
        <v>0</v>
      </c>
      <c r="T1087" s="836"/>
      <c r="U1087" s="838">
        <v>0</v>
      </c>
    </row>
    <row r="1088" spans="1:21" ht="14.4" customHeight="1" x14ac:dyDescent="0.3">
      <c r="A1088" s="831">
        <v>12</v>
      </c>
      <c r="B1088" s="832" t="s">
        <v>1362</v>
      </c>
      <c r="C1088" s="832" t="s">
        <v>1368</v>
      </c>
      <c r="D1088" s="833" t="s">
        <v>2953</v>
      </c>
      <c r="E1088" s="834" t="s">
        <v>1390</v>
      </c>
      <c r="F1088" s="832" t="s">
        <v>1365</v>
      </c>
      <c r="G1088" s="832" t="s">
        <v>1778</v>
      </c>
      <c r="H1088" s="832" t="s">
        <v>578</v>
      </c>
      <c r="I1088" s="832" t="s">
        <v>2650</v>
      </c>
      <c r="J1088" s="832" t="s">
        <v>2651</v>
      </c>
      <c r="K1088" s="832" t="s">
        <v>2652</v>
      </c>
      <c r="L1088" s="835">
        <v>544.09</v>
      </c>
      <c r="M1088" s="835">
        <v>1088.18</v>
      </c>
      <c r="N1088" s="832">
        <v>2</v>
      </c>
      <c r="O1088" s="836">
        <v>1</v>
      </c>
      <c r="P1088" s="835">
        <v>1088.18</v>
      </c>
      <c r="Q1088" s="837">
        <v>1</v>
      </c>
      <c r="R1088" s="832">
        <v>2</v>
      </c>
      <c r="S1088" s="837">
        <v>1</v>
      </c>
      <c r="T1088" s="836">
        <v>1</v>
      </c>
      <c r="U1088" s="838">
        <v>1</v>
      </c>
    </row>
    <row r="1089" spans="1:21" ht="14.4" customHeight="1" x14ac:dyDescent="0.3">
      <c r="A1089" s="831">
        <v>12</v>
      </c>
      <c r="B1089" s="832" t="s">
        <v>1362</v>
      </c>
      <c r="C1089" s="832" t="s">
        <v>1368</v>
      </c>
      <c r="D1089" s="833" t="s">
        <v>2953</v>
      </c>
      <c r="E1089" s="834" t="s">
        <v>1390</v>
      </c>
      <c r="F1089" s="832" t="s">
        <v>1365</v>
      </c>
      <c r="G1089" s="832" t="s">
        <v>1778</v>
      </c>
      <c r="H1089" s="832" t="s">
        <v>578</v>
      </c>
      <c r="I1089" s="832" t="s">
        <v>2588</v>
      </c>
      <c r="J1089" s="832" t="s">
        <v>2589</v>
      </c>
      <c r="K1089" s="832" t="s">
        <v>2590</v>
      </c>
      <c r="L1089" s="835">
        <v>9.0399999999999991</v>
      </c>
      <c r="M1089" s="835">
        <v>4067.9999999999995</v>
      </c>
      <c r="N1089" s="832">
        <v>450</v>
      </c>
      <c r="O1089" s="836">
        <v>1</v>
      </c>
      <c r="P1089" s="835">
        <v>4067.9999999999995</v>
      </c>
      <c r="Q1089" s="837">
        <v>1</v>
      </c>
      <c r="R1089" s="832">
        <v>450</v>
      </c>
      <c r="S1089" s="837">
        <v>1</v>
      </c>
      <c r="T1089" s="836">
        <v>1</v>
      </c>
      <c r="U1089" s="838">
        <v>1</v>
      </c>
    </row>
    <row r="1090" spans="1:21" ht="14.4" customHeight="1" x14ac:dyDescent="0.3">
      <c r="A1090" s="831">
        <v>12</v>
      </c>
      <c r="B1090" s="832" t="s">
        <v>1362</v>
      </c>
      <c r="C1090" s="832" t="s">
        <v>1368</v>
      </c>
      <c r="D1090" s="833" t="s">
        <v>2953</v>
      </c>
      <c r="E1090" s="834" t="s">
        <v>1393</v>
      </c>
      <c r="F1090" s="832" t="s">
        <v>1363</v>
      </c>
      <c r="G1090" s="832" t="s">
        <v>2653</v>
      </c>
      <c r="H1090" s="832" t="s">
        <v>622</v>
      </c>
      <c r="I1090" s="832" t="s">
        <v>1297</v>
      </c>
      <c r="J1090" s="832" t="s">
        <v>1298</v>
      </c>
      <c r="K1090" s="832" t="s">
        <v>1299</v>
      </c>
      <c r="L1090" s="835">
        <v>9.4</v>
      </c>
      <c r="M1090" s="835">
        <v>28.200000000000003</v>
      </c>
      <c r="N1090" s="832">
        <v>3</v>
      </c>
      <c r="O1090" s="836">
        <v>0.5</v>
      </c>
      <c r="P1090" s="835"/>
      <c r="Q1090" s="837">
        <v>0</v>
      </c>
      <c r="R1090" s="832"/>
      <c r="S1090" s="837">
        <v>0</v>
      </c>
      <c r="T1090" s="836"/>
      <c r="U1090" s="838">
        <v>0</v>
      </c>
    </row>
    <row r="1091" spans="1:21" ht="14.4" customHeight="1" x14ac:dyDescent="0.3">
      <c r="A1091" s="831">
        <v>12</v>
      </c>
      <c r="B1091" s="832" t="s">
        <v>1362</v>
      </c>
      <c r="C1091" s="832" t="s">
        <v>1368</v>
      </c>
      <c r="D1091" s="833" t="s">
        <v>2953</v>
      </c>
      <c r="E1091" s="834" t="s">
        <v>1393</v>
      </c>
      <c r="F1091" s="832" t="s">
        <v>1363</v>
      </c>
      <c r="G1091" s="832" t="s">
        <v>2654</v>
      </c>
      <c r="H1091" s="832" t="s">
        <v>578</v>
      </c>
      <c r="I1091" s="832" t="s">
        <v>2655</v>
      </c>
      <c r="J1091" s="832" t="s">
        <v>2656</v>
      </c>
      <c r="K1091" s="832" t="s">
        <v>2657</v>
      </c>
      <c r="L1091" s="835">
        <v>0</v>
      </c>
      <c r="M1091" s="835">
        <v>0</v>
      </c>
      <c r="N1091" s="832">
        <v>2</v>
      </c>
      <c r="O1091" s="836">
        <v>0.5</v>
      </c>
      <c r="P1091" s="835"/>
      <c r="Q1091" s="837"/>
      <c r="R1091" s="832"/>
      <c r="S1091" s="837">
        <v>0</v>
      </c>
      <c r="T1091" s="836"/>
      <c r="U1091" s="838">
        <v>0</v>
      </c>
    </row>
    <row r="1092" spans="1:21" ht="14.4" customHeight="1" x14ac:dyDescent="0.3">
      <c r="A1092" s="831">
        <v>12</v>
      </c>
      <c r="B1092" s="832" t="s">
        <v>1362</v>
      </c>
      <c r="C1092" s="832" t="s">
        <v>1368</v>
      </c>
      <c r="D1092" s="833" t="s">
        <v>2953</v>
      </c>
      <c r="E1092" s="834" t="s">
        <v>1393</v>
      </c>
      <c r="F1092" s="832" t="s">
        <v>1363</v>
      </c>
      <c r="G1092" s="832" t="s">
        <v>1890</v>
      </c>
      <c r="H1092" s="832" t="s">
        <v>578</v>
      </c>
      <c r="I1092" s="832" t="s">
        <v>2658</v>
      </c>
      <c r="J1092" s="832" t="s">
        <v>1892</v>
      </c>
      <c r="K1092" s="832" t="s">
        <v>2301</v>
      </c>
      <c r="L1092" s="835">
        <v>176.32</v>
      </c>
      <c r="M1092" s="835">
        <v>176.32</v>
      </c>
      <c r="N1092" s="832">
        <v>1</v>
      </c>
      <c r="O1092" s="836">
        <v>0.5</v>
      </c>
      <c r="P1092" s="835"/>
      <c r="Q1092" s="837">
        <v>0</v>
      </c>
      <c r="R1092" s="832"/>
      <c r="S1092" s="837">
        <v>0</v>
      </c>
      <c r="T1092" s="836"/>
      <c r="U1092" s="838">
        <v>0</v>
      </c>
    </row>
    <row r="1093" spans="1:21" ht="14.4" customHeight="1" x14ac:dyDescent="0.3">
      <c r="A1093" s="831">
        <v>12</v>
      </c>
      <c r="B1093" s="832" t="s">
        <v>1362</v>
      </c>
      <c r="C1093" s="832" t="s">
        <v>1368</v>
      </c>
      <c r="D1093" s="833" t="s">
        <v>2953</v>
      </c>
      <c r="E1093" s="834" t="s">
        <v>1393</v>
      </c>
      <c r="F1093" s="832" t="s">
        <v>1363</v>
      </c>
      <c r="G1093" s="832" t="s">
        <v>1900</v>
      </c>
      <c r="H1093" s="832" t="s">
        <v>578</v>
      </c>
      <c r="I1093" s="832" t="s">
        <v>2659</v>
      </c>
      <c r="J1093" s="832" t="s">
        <v>2660</v>
      </c>
      <c r="K1093" s="832" t="s">
        <v>2661</v>
      </c>
      <c r="L1093" s="835">
        <v>123.2</v>
      </c>
      <c r="M1093" s="835">
        <v>369.6</v>
      </c>
      <c r="N1093" s="832">
        <v>3</v>
      </c>
      <c r="O1093" s="836">
        <v>0.5</v>
      </c>
      <c r="P1093" s="835"/>
      <c r="Q1093" s="837">
        <v>0</v>
      </c>
      <c r="R1093" s="832"/>
      <c r="S1093" s="837">
        <v>0</v>
      </c>
      <c r="T1093" s="836"/>
      <c r="U1093" s="838">
        <v>0</v>
      </c>
    </row>
    <row r="1094" spans="1:21" ht="14.4" customHeight="1" x14ac:dyDescent="0.3">
      <c r="A1094" s="831">
        <v>12</v>
      </c>
      <c r="B1094" s="832" t="s">
        <v>1362</v>
      </c>
      <c r="C1094" s="832" t="s">
        <v>1368</v>
      </c>
      <c r="D1094" s="833" t="s">
        <v>2953</v>
      </c>
      <c r="E1094" s="834" t="s">
        <v>1393</v>
      </c>
      <c r="F1094" s="832" t="s">
        <v>1363</v>
      </c>
      <c r="G1094" s="832" t="s">
        <v>1441</v>
      </c>
      <c r="H1094" s="832" t="s">
        <v>578</v>
      </c>
      <c r="I1094" s="832" t="s">
        <v>1442</v>
      </c>
      <c r="J1094" s="832" t="s">
        <v>1443</v>
      </c>
      <c r="K1094" s="832" t="s">
        <v>1444</v>
      </c>
      <c r="L1094" s="835">
        <v>60.9</v>
      </c>
      <c r="M1094" s="835">
        <v>60.9</v>
      </c>
      <c r="N1094" s="832">
        <v>1</v>
      </c>
      <c r="O1094" s="836">
        <v>0.5</v>
      </c>
      <c r="P1094" s="835"/>
      <c r="Q1094" s="837">
        <v>0</v>
      </c>
      <c r="R1094" s="832"/>
      <c r="S1094" s="837">
        <v>0</v>
      </c>
      <c r="T1094" s="836"/>
      <c r="U1094" s="838">
        <v>0</v>
      </c>
    </row>
    <row r="1095" spans="1:21" ht="14.4" customHeight="1" x14ac:dyDescent="0.3">
      <c r="A1095" s="831">
        <v>12</v>
      </c>
      <c r="B1095" s="832" t="s">
        <v>1362</v>
      </c>
      <c r="C1095" s="832" t="s">
        <v>1368</v>
      </c>
      <c r="D1095" s="833" t="s">
        <v>2953</v>
      </c>
      <c r="E1095" s="834" t="s">
        <v>1393</v>
      </c>
      <c r="F1095" s="832" t="s">
        <v>1363</v>
      </c>
      <c r="G1095" s="832" t="s">
        <v>1478</v>
      </c>
      <c r="H1095" s="832" t="s">
        <v>578</v>
      </c>
      <c r="I1095" s="832" t="s">
        <v>1479</v>
      </c>
      <c r="J1095" s="832" t="s">
        <v>1480</v>
      </c>
      <c r="K1095" s="832" t="s">
        <v>1440</v>
      </c>
      <c r="L1095" s="835">
        <v>98.75</v>
      </c>
      <c r="M1095" s="835">
        <v>197.5</v>
      </c>
      <c r="N1095" s="832">
        <v>2</v>
      </c>
      <c r="O1095" s="836">
        <v>0.5</v>
      </c>
      <c r="P1095" s="835"/>
      <c r="Q1095" s="837">
        <v>0</v>
      </c>
      <c r="R1095" s="832"/>
      <c r="S1095" s="837">
        <v>0</v>
      </c>
      <c r="T1095" s="836"/>
      <c r="U1095" s="838">
        <v>0</v>
      </c>
    </row>
    <row r="1096" spans="1:21" ht="14.4" customHeight="1" x14ac:dyDescent="0.3">
      <c r="A1096" s="831">
        <v>12</v>
      </c>
      <c r="B1096" s="832" t="s">
        <v>1362</v>
      </c>
      <c r="C1096" s="832" t="s">
        <v>1368</v>
      </c>
      <c r="D1096" s="833" t="s">
        <v>2953</v>
      </c>
      <c r="E1096" s="834" t="s">
        <v>1393</v>
      </c>
      <c r="F1096" s="832" t="s">
        <v>1363</v>
      </c>
      <c r="G1096" s="832" t="s">
        <v>1420</v>
      </c>
      <c r="H1096" s="832" t="s">
        <v>622</v>
      </c>
      <c r="I1096" s="832" t="s">
        <v>1453</v>
      </c>
      <c r="J1096" s="832" t="s">
        <v>1451</v>
      </c>
      <c r="K1096" s="832" t="s">
        <v>1454</v>
      </c>
      <c r="L1096" s="835">
        <v>490.89</v>
      </c>
      <c r="M1096" s="835">
        <v>490.89</v>
      </c>
      <c r="N1096" s="832">
        <v>1</v>
      </c>
      <c r="O1096" s="836">
        <v>1</v>
      </c>
      <c r="P1096" s="835">
        <v>490.89</v>
      </c>
      <c r="Q1096" s="837">
        <v>1</v>
      </c>
      <c r="R1096" s="832">
        <v>1</v>
      </c>
      <c r="S1096" s="837">
        <v>1</v>
      </c>
      <c r="T1096" s="836">
        <v>1</v>
      </c>
      <c r="U1096" s="838">
        <v>1</v>
      </c>
    </row>
    <row r="1097" spans="1:21" ht="14.4" customHeight="1" x14ac:dyDescent="0.3">
      <c r="A1097" s="831">
        <v>12</v>
      </c>
      <c r="B1097" s="832" t="s">
        <v>1362</v>
      </c>
      <c r="C1097" s="832" t="s">
        <v>1368</v>
      </c>
      <c r="D1097" s="833" t="s">
        <v>2953</v>
      </c>
      <c r="E1097" s="834" t="s">
        <v>1393</v>
      </c>
      <c r="F1097" s="832" t="s">
        <v>1363</v>
      </c>
      <c r="G1097" s="832" t="s">
        <v>1461</v>
      </c>
      <c r="H1097" s="832" t="s">
        <v>578</v>
      </c>
      <c r="I1097" s="832" t="s">
        <v>1641</v>
      </c>
      <c r="J1097" s="832" t="s">
        <v>1642</v>
      </c>
      <c r="K1097" s="832" t="s">
        <v>1643</v>
      </c>
      <c r="L1097" s="835">
        <v>432.12</v>
      </c>
      <c r="M1097" s="835">
        <v>2592.7200000000003</v>
      </c>
      <c r="N1097" s="832">
        <v>6</v>
      </c>
      <c r="O1097" s="836">
        <v>2</v>
      </c>
      <c r="P1097" s="835">
        <v>2592.7200000000003</v>
      </c>
      <c r="Q1097" s="837">
        <v>1</v>
      </c>
      <c r="R1097" s="832">
        <v>6</v>
      </c>
      <c r="S1097" s="837">
        <v>1</v>
      </c>
      <c r="T1097" s="836">
        <v>2</v>
      </c>
      <c r="U1097" s="838">
        <v>1</v>
      </c>
    </row>
    <row r="1098" spans="1:21" ht="14.4" customHeight="1" x14ac:dyDescent="0.3">
      <c r="A1098" s="831">
        <v>12</v>
      </c>
      <c r="B1098" s="832" t="s">
        <v>1362</v>
      </c>
      <c r="C1098" s="832" t="s">
        <v>1368</v>
      </c>
      <c r="D1098" s="833" t="s">
        <v>2953</v>
      </c>
      <c r="E1098" s="834" t="s">
        <v>1393</v>
      </c>
      <c r="F1098" s="832" t="s">
        <v>1363</v>
      </c>
      <c r="G1098" s="832" t="s">
        <v>1461</v>
      </c>
      <c r="H1098" s="832" t="s">
        <v>578</v>
      </c>
      <c r="I1098" s="832" t="s">
        <v>1462</v>
      </c>
      <c r="J1098" s="832" t="s">
        <v>1463</v>
      </c>
      <c r="K1098" s="832" t="s">
        <v>1464</v>
      </c>
      <c r="L1098" s="835">
        <v>104.17</v>
      </c>
      <c r="M1098" s="835">
        <v>312.51</v>
      </c>
      <c r="N1098" s="832">
        <v>3</v>
      </c>
      <c r="O1098" s="836">
        <v>1</v>
      </c>
      <c r="P1098" s="835">
        <v>312.51</v>
      </c>
      <c r="Q1098" s="837">
        <v>1</v>
      </c>
      <c r="R1098" s="832">
        <v>3</v>
      </c>
      <c r="S1098" s="837">
        <v>1</v>
      </c>
      <c r="T1098" s="836">
        <v>1</v>
      </c>
      <c r="U1098" s="838">
        <v>1</v>
      </c>
    </row>
    <row r="1099" spans="1:21" ht="14.4" customHeight="1" x14ac:dyDescent="0.3">
      <c r="A1099" s="831">
        <v>12</v>
      </c>
      <c r="B1099" s="832" t="s">
        <v>1362</v>
      </c>
      <c r="C1099" s="832" t="s">
        <v>1368</v>
      </c>
      <c r="D1099" s="833" t="s">
        <v>2953</v>
      </c>
      <c r="E1099" s="834" t="s">
        <v>1393</v>
      </c>
      <c r="F1099" s="832" t="s">
        <v>1363</v>
      </c>
      <c r="G1099" s="832" t="s">
        <v>1465</v>
      </c>
      <c r="H1099" s="832" t="s">
        <v>578</v>
      </c>
      <c r="I1099" s="832" t="s">
        <v>1466</v>
      </c>
      <c r="J1099" s="832" t="s">
        <v>1467</v>
      </c>
      <c r="K1099" s="832" t="s">
        <v>1468</v>
      </c>
      <c r="L1099" s="835">
        <v>308.69</v>
      </c>
      <c r="M1099" s="835">
        <v>926.06999999999994</v>
      </c>
      <c r="N1099" s="832">
        <v>3</v>
      </c>
      <c r="O1099" s="836">
        <v>1</v>
      </c>
      <c r="P1099" s="835"/>
      <c r="Q1099" s="837">
        <v>0</v>
      </c>
      <c r="R1099" s="832"/>
      <c r="S1099" s="837">
        <v>0</v>
      </c>
      <c r="T1099" s="836"/>
      <c r="U1099" s="838">
        <v>0</v>
      </c>
    </row>
    <row r="1100" spans="1:21" ht="14.4" customHeight="1" x14ac:dyDescent="0.3">
      <c r="A1100" s="831">
        <v>12</v>
      </c>
      <c r="B1100" s="832" t="s">
        <v>1362</v>
      </c>
      <c r="C1100" s="832" t="s">
        <v>1368</v>
      </c>
      <c r="D1100" s="833" t="s">
        <v>2953</v>
      </c>
      <c r="E1100" s="834" t="s">
        <v>1393</v>
      </c>
      <c r="F1100" s="832" t="s">
        <v>1363</v>
      </c>
      <c r="G1100" s="832" t="s">
        <v>1652</v>
      </c>
      <c r="H1100" s="832" t="s">
        <v>578</v>
      </c>
      <c r="I1100" s="832" t="s">
        <v>1653</v>
      </c>
      <c r="J1100" s="832" t="s">
        <v>1654</v>
      </c>
      <c r="K1100" s="832" t="s">
        <v>1655</v>
      </c>
      <c r="L1100" s="835">
        <v>0</v>
      </c>
      <c r="M1100" s="835">
        <v>0</v>
      </c>
      <c r="N1100" s="832">
        <v>3</v>
      </c>
      <c r="O1100" s="836">
        <v>2</v>
      </c>
      <c r="P1100" s="835">
        <v>0</v>
      </c>
      <c r="Q1100" s="837"/>
      <c r="R1100" s="832">
        <v>1</v>
      </c>
      <c r="S1100" s="837">
        <v>0.33333333333333331</v>
      </c>
      <c r="T1100" s="836">
        <v>1</v>
      </c>
      <c r="U1100" s="838">
        <v>0.5</v>
      </c>
    </row>
    <row r="1101" spans="1:21" ht="14.4" customHeight="1" x14ac:dyDescent="0.3">
      <c r="A1101" s="831">
        <v>12</v>
      </c>
      <c r="B1101" s="832" t="s">
        <v>1362</v>
      </c>
      <c r="C1101" s="832" t="s">
        <v>1368</v>
      </c>
      <c r="D1101" s="833" t="s">
        <v>2953</v>
      </c>
      <c r="E1101" s="834" t="s">
        <v>1393</v>
      </c>
      <c r="F1101" s="832" t="s">
        <v>1363</v>
      </c>
      <c r="G1101" s="832" t="s">
        <v>1516</v>
      </c>
      <c r="H1101" s="832" t="s">
        <v>578</v>
      </c>
      <c r="I1101" s="832" t="s">
        <v>1663</v>
      </c>
      <c r="J1101" s="832" t="s">
        <v>1661</v>
      </c>
      <c r="K1101" s="832" t="s">
        <v>1519</v>
      </c>
      <c r="L1101" s="835">
        <v>3086.53</v>
      </c>
      <c r="M1101" s="835">
        <v>3086.53</v>
      </c>
      <c r="N1101" s="832">
        <v>1</v>
      </c>
      <c r="O1101" s="836">
        <v>1</v>
      </c>
      <c r="P1101" s="835">
        <v>3086.53</v>
      </c>
      <c r="Q1101" s="837">
        <v>1</v>
      </c>
      <c r="R1101" s="832">
        <v>1</v>
      </c>
      <c r="S1101" s="837">
        <v>1</v>
      </c>
      <c r="T1101" s="836">
        <v>1</v>
      </c>
      <c r="U1101" s="838">
        <v>1</v>
      </c>
    </row>
    <row r="1102" spans="1:21" ht="14.4" customHeight="1" x14ac:dyDescent="0.3">
      <c r="A1102" s="831">
        <v>12</v>
      </c>
      <c r="B1102" s="832" t="s">
        <v>1362</v>
      </c>
      <c r="C1102" s="832" t="s">
        <v>1368</v>
      </c>
      <c r="D1102" s="833" t="s">
        <v>2953</v>
      </c>
      <c r="E1102" s="834" t="s">
        <v>1393</v>
      </c>
      <c r="F1102" s="832" t="s">
        <v>1363</v>
      </c>
      <c r="G1102" s="832" t="s">
        <v>1470</v>
      </c>
      <c r="H1102" s="832" t="s">
        <v>578</v>
      </c>
      <c r="I1102" s="832" t="s">
        <v>1482</v>
      </c>
      <c r="J1102" s="832" t="s">
        <v>1472</v>
      </c>
      <c r="K1102" s="832" t="s">
        <v>1483</v>
      </c>
      <c r="L1102" s="835">
        <v>42.54</v>
      </c>
      <c r="M1102" s="835">
        <v>42.54</v>
      </c>
      <c r="N1102" s="832">
        <v>1</v>
      </c>
      <c r="O1102" s="836">
        <v>0.5</v>
      </c>
      <c r="P1102" s="835"/>
      <c r="Q1102" s="837">
        <v>0</v>
      </c>
      <c r="R1102" s="832"/>
      <c r="S1102" s="837">
        <v>0</v>
      </c>
      <c r="T1102" s="836"/>
      <c r="U1102" s="838">
        <v>0</v>
      </c>
    </row>
    <row r="1103" spans="1:21" ht="14.4" customHeight="1" x14ac:dyDescent="0.3">
      <c r="A1103" s="831">
        <v>12</v>
      </c>
      <c r="B1103" s="832" t="s">
        <v>1362</v>
      </c>
      <c r="C1103" s="832" t="s">
        <v>1368</v>
      </c>
      <c r="D1103" s="833" t="s">
        <v>2953</v>
      </c>
      <c r="E1103" s="834" t="s">
        <v>1393</v>
      </c>
      <c r="F1103" s="832" t="s">
        <v>1363</v>
      </c>
      <c r="G1103" s="832" t="s">
        <v>1567</v>
      </c>
      <c r="H1103" s="832" t="s">
        <v>578</v>
      </c>
      <c r="I1103" s="832" t="s">
        <v>1568</v>
      </c>
      <c r="J1103" s="832" t="s">
        <v>1569</v>
      </c>
      <c r="K1103" s="832" t="s">
        <v>1570</v>
      </c>
      <c r="L1103" s="835">
        <v>1514.87</v>
      </c>
      <c r="M1103" s="835">
        <v>4544.6099999999997</v>
      </c>
      <c r="N1103" s="832">
        <v>3</v>
      </c>
      <c r="O1103" s="836">
        <v>2</v>
      </c>
      <c r="P1103" s="835">
        <v>1514.87</v>
      </c>
      <c r="Q1103" s="837">
        <v>0.33333333333333331</v>
      </c>
      <c r="R1103" s="832">
        <v>1</v>
      </c>
      <c r="S1103" s="837">
        <v>0.33333333333333331</v>
      </c>
      <c r="T1103" s="836">
        <v>1</v>
      </c>
      <c r="U1103" s="838">
        <v>0.5</v>
      </c>
    </row>
    <row r="1104" spans="1:21" ht="14.4" customHeight="1" x14ac:dyDescent="0.3">
      <c r="A1104" s="831">
        <v>12</v>
      </c>
      <c r="B1104" s="832" t="s">
        <v>1362</v>
      </c>
      <c r="C1104" s="832" t="s">
        <v>1368</v>
      </c>
      <c r="D1104" s="833" t="s">
        <v>2953</v>
      </c>
      <c r="E1104" s="834" t="s">
        <v>1393</v>
      </c>
      <c r="F1104" s="832" t="s">
        <v>1363</v>
      </c>
      <c r="G1104" s="832" t="s">
        <v>1412</v>
      </c>
      <c r="H1104" s="832" t="s">
        <v>578</v>
      </c>
      <c r="I1104" s="832" t="s">
        <v>2662</v>
      </c>
      <c r="J1104" s="832" t="s">
        <v>2663</v>
      </c>
      <c r="K1104" s="832" t="s">
        <v>2664</v>
      </c>
      <c r="L1104" s="835">
        <v>154.36000000000001</v>
      </c>
      <c r="M1104" s="835">
        <v>617.44000000000005</v>
      </c>
      <c r="N1104" s="832">
        <v>4</v>
      </c>
      <c r="O1104" s="836">
        <v>1.5</v>
      </c>
      <c r="P1104" s="835"/>
      <c r="Q1104" s="837">
        <v>0</v>
      </c>
      <c r="R1104" s="832"/>
      <c r="S1104" s="837">
        <v>0</v>
      </c>
      <c r="T1104" s="836"/>
      <c r="U1104" s="838">
        <v>0</v>
      </c>
    </row>
    <row r="1105" spans="1:21" ht="14.4" customHeight="1" x14ac:dyDescent="0.3">
      <c r="A1105" s="831">
        <v>12</v>
      </c>
      <c r="B1105" s="832" t="s">
        <v>1362</v>
      </c>
      <c r="C1105" s="832" t="s">
        <v>1368</v>
      </c>
      <c r="D1105" s="833" t="s">
        <v>2953</v>
      </c>
      <c r="E1105" s="834" t="s">
        <v>1393</v>
      </c>
      <c r="F1105" s="832" t="s">
        <v>1365</v>
      </c>
      <c r="G1105" s="832" t="s">
        <v>1416</v>
      </c>
      <c r="H1105" s="832" t="s">
        <v>578</v>
      </c>
      <c r="I1105" s="832" t="s">
        <v>1426</v>
      </c>
      <c r="J1105" s="832" t="s">
        <v>1427</v>
      </c>
      <c r="K1105" s="832" t="s">
        <v>1428</v>
      </c>
      <c r="L1105" s="835">
        <v>190</v>
      </c>
      <c r="M1105" s="835">
        <v>1330</v>
      </c>
      <c r="N1105" s="832">
        <v>7</v>
      </c>
      <c r="O1105" s="836">
        <v>1</v>
      </c>
      <c r="P1105" s="835"/>
      <c r="Q1105" s="837">
        <v>0</v>
      </c>
      <c r="R1105" s="832"/>
      <c r="S1105" s="837">
        <v>0</v>
      </c>
      <c r="T1105" s="836"/>
      <c r="U1105" s="838">
        <v>0</v>
      </c>
    </row>
    <row r="1106" spans="1:21" ht="14.4" customHeight="1" x14ac:dyDescent="0.3">
      <c r="A1106" s="831">
        <v>12</v>
      </c>
      <c r="B1106" s="832" t="s">
        <v>1362</v>
      </c>
      <c r="C1106" s="832" t="s">
        <v>1368</v>
      </c>
      <c r="D1106" s="833" t="s">
        <v>2953</v>
      </c>
      <c r="E1106" s="834" t="s">
        <v>1394</v>
      </c>
      <c r="F1106" s="832" t="s">
        <v>1363</v>
      </c>
      <c r="G1106" s="832" t="s">
        <v>2238</v>
      </c>
      <c r="H1106" s="832" t="s">
        <v>622</v>
      </c>
      <c r="I1106" s="832" t="s">
        <v>2451</v>
      </c>
      <c r="J1106" s="832" t="s">
        <v>623</v>
      </c>
      <c r="K1106" s="832" t="s">
        <v>2452</v>
      </c>
      <c r="L1106" s="835">
        <v>72.55</v>
      </c>
      <c r="M1106" s="835">
        <v>72.55</v>
      </c>
      <c r="N1106" s="832">
        <v>1</v>
      </c>
      <c r="O1106" s="836">
        <v>0.5</v>
      </c>
      <c r="P1106" s="835"/>
      <c r="Q1106" s="837">
        <v>0</v>
      </c>
      <c r="R1106" s="832"/>
      <c r="S1106" s="837">
        <v>0</v>
      </c>
      <c r="T1106" s="836"/>
      <c r="U1106" s="838">
        <v>0</v>
      </c>
    </row>
    <row r="1107" spans="1:21" ht="14.4" customHeight="1" x14ac:dyDescent="0.3">
      <c r="A1107" s="831">
        <v>12</v>
      </c>
      <c r="B1107" s="832" t="s">
        <v>1362</v>
      </c>
      <c r="C1107" s="832" t="s">
        <v>1368</v>
      </c>
      <c r="D1107" s="833" t="s">
        <v>2953</v>
      </c>
      <c r="E1107" s="834" t="s">
        <v>1394</v>
      </c>
      <c r="F1107" s="832" t="s">
        <v>1363</v>
      </c>
      <c r="G1107" s="832" t="s">
        <v>1529</v>
      </c>
      <c r="H1107" s="832" t="s">
        <v>578</v>
      </c>
      <c r="I1107" s="832" t="s">
        <v>2665</v>
      </c>
      <c r="J1107" s="832" t="s">
        <v>1531</v>
      </c>
      <c r="K1107" s="832" t="s">
        <v>1436</v>
      </c>
      <c r="L1107" s="835">
        <v>39.17</v>
      </c>
      <c r="M1107" s="835">
        <v>39.17</v>
      </c>
      <c r="N1107" s="832">
        <v>1</v>
      </c>
      <c r="O1107" s="836">
        <v>0.5</v>
      </c>
      <c r="P1107" s="835">
        <v>39.17</v>
      </c>
      <c r="Q1107" s="837">
        <v>1</v>
      </c>
      <c r="R1107" s="832">
        <v>1</v>
      </c>
      <c r="S1107" s="837">
        <v>1</v>
      </c>
      <c r="T1107" s="836">
        <v>0.5</v>
      </c>
      <c r="U1107" s="838">
        <v>1</v>
      </c>
    </row>
    <row r="1108" spans="1:21" ht="14.4" customHeight="1" x14ac:dyDescent="0.3">
      <c r="A1108" s="831">
        <v>12</v>
      </c>
      <c r="B1108" s="832" t="s">
        <v>1362</v>
      </c>
      <c r="C1108" s="832" t="s">
        <v>1368</v>
      </c>
      <c r="D1108" s="833" t="s">
        <v>2953</v>
      </c>
      <c r="E1108" s="834" t="s">
        <v>1394</v>
      </c>
      <c r="F1108" s="832" t="s">
        <v>1363</v>
      </c>
      <c r="G1108" s="832" t="s">
        <v>2666</v>
      </c>
      <c r="H1108" s="832" t="s">
        <v>622</v>
      </c>
      <c r="I1108" s="832" t="s">
        <v>2667</v>
      </c>
      <c r="J1108" s="832" t="s">
        <v>2668</v>
      </c>
      <c r="K1108" s="832" t="s">
        <v>1203</v>
      </c>
      <c r="L1108" s="835">
        <v>65.989999999999995</v>
      </c>
      <c r="M1108" s="835">
        <v>131.97999999999999</v>
      </c>
      <c r="N1108" s="832">
        <v>2</v>
      </c>
      <c r="O1108" s="836">
        <v>1</v>
      </c>
      <c r="P1108" s="835">
        <v>131.97999999999999</v>
      </c>
      <c r="Q1108" s="837">
        <v>1</v>
      </c>
      <c r="R1108" s="832">
        <v>2</v>
      </c>
      <c r="S1108" s="837">
        <v>1</v>
      </c>
      <c r="T1108" s="836">
        <v>1</v>
      </c>
      <c r="U1108" s="838">
        <v>1</v>
      </c>
    </row>
    <row r="1109" spans="1:21" ht="14.4" customHeight="1" x14ac:dyDescent="0.3">
      <c r="A1109" s="831">
        <v>12</v>
      </c>
      <c r="B1109" s="832" t="s">
        <v>1362</v>
      </c>
      <c r="C1109" s="832" t="s">
        <v>1368</v>
      </c>
      <c r="D1109" s="833" t="s">
        <v>2953</v>
      </c>
      <c r="E1109" s="834" t="s">
        <v>1394</v>
      </c>
      <c r="F1109" s="832" t="s">
        <v>1363</v>
      </c>
      <c r="G1109" s="832" t="s">
        <v>1607</v>
      </c>
      <c r="H1109" s="832" t="s">
        <v>578</v>
      </c>
      <c r="I1109" s="832" t="s">
        <v>2669</v>
      </c>
      <c r="J1109" s="832" t="s">
        <v>672</v>
      </c>
      <c r="K1109" s="832" t="s">
        <v>2670</v>
      </c>
      <c r="L1109" s="835">
        <v>273.33</v>
      </c>
      <c r="M1109" s="835">
        <v>273.33</v>
      </c>
      <c r="N1109" s="832">
        <v>1</v>
      </c>
      <c r="O1109" s="836">
        <v>1</v>
      </c>
      <c r="P1109" s="835">
        <v>273.33</v>
      </c>
      <c r="Q1109" s="837">
        <v>1</v>
      </c>
      <c r="R1109" s="832">
        <v>1</v>
      </c>
      <c r="S1109" s="837">
        <v>1</v>
      </c>
      <c r="T1109" s="836">
        <v>1</v>
      </c>
      <c r="U1109" s="838">
        <v>1</v>
      </c>
    </row>
    <row r="1110" spans="1:21" ht="14.4" customHeight="1" x14ac:dyDescent="0.3">
      <c r="A1110" s="831">
        <v>12</v>
      </c>
      <c r="B1110" s="832" t="s">
        <v>1362</v>
      </c>
      <c r="C1110" s="832" t="s">
        <v>1368</v>
      </c>
      <c r="D1110" s="833" t="s">
        <v>2953</v>
      </c>
      <c r="E1110" s="834" t="s">
        <v>1394</v>
      </c>
      <c r="F1110" s="832" t="s">
        <v>1363</v>
      </c>
      <c r="G1110" s="832" t="s">
        <v>2671</v>
      </c>
      <c r="H1110" s="832" t="s">
        <v>578</v>
      </c>
      <c r="I1110" s="832" t="s">
        <v>2672</v>
      </c>
      <c r="J1110" s="832" t="s">
        <v>2673</v>
      </c>
      <c r="K1110" s="832" t="s">
        <v>2674</v>
      </c>
      <c r="L1110" s="835">
        <v>37.68</v>
      </c>
      <c r="M1110" s="835">
        <v>37.68</v>
      </c>
      <c r="N1110" s="832">
        <v>1</v>
      </c>
      <c r="O1110" s="836">
        <v>0.5</v>
      </c>
      <c r="P1110" s="835">
        <v>37.68</v>
      </c>
      <c r="Q1110" s="837">
        <v>1</v>
      </c>
      <c r="R1110" s="832">
        <v>1</v>
      </c>
      <c r="S1110" s="837">
        <v>1</v>
      </c>
      <c r="T1110" s="836">
        <v>0.5</v>
      </c>
      <c r="U1110" s="838">
        <v>1</v>
      </c>
    </row>
    <row r="1111" spans="1:21" ht="14.4" customHeight="1" x14ac:dyDescent="0.3">
      <c r="A1111" s="831">
        <v>12</v>
      </c>
      <c r="B1111" s="832" t="s">
        <v>1362</v>
      </c>
      <c r="C1111" s="832" t="s">
        <v>1368</v>
      </c>
      <c r="D1111" s="833" t="s">
        <v>2953</v>
      </c>
      <c r="E1111" s="834" t="s">
        <v>1394</v>
      </c>
      <c r="F1111" s="832" t="s">
        <v>1363</v>
      </c>
      <c r="G1111" s="832" t="s">
        <v>2675</v>
      </c>
      <c r="H1111" s="832" t="s">
        <v>578</v>
      </c>
      <c r="I1111" s="832" t="s">
        <v>2676</v>
      </c>
      <c r="J1111" s="832" t="s">
        <v>2677</v>
      </c>
      <c r="K1111" s="832" t="s">
        <v>2678</v>
      </c>
      <c r="L1111" s="835">
        <v>18.809999999999999</v>
      </c>
      <c r="M1111" s="835">
        <v>94.049999999999983</v>
      </c>
      <c r="N1111" s="832">
        <v>5</v>
      </c>
      <c r="O1111" s="836">
        <v>1</v>
      </c>
      <c r="P1111" s="835">
        <v>94.049999999999983</v>
      </c>
      <c r="Q1111" s="837">
        <v>1</v>
      </c>
      <c r="R1111" s="832">
        <v>5</v>
      </c>
      <c r="S1111" s="837">
        <v>1</v>
      </c>
      <c r="T1111" s="836">
        <v>1</v>
      </c>
      <c r="U1111" s="838">
        <v>1</v>
      </c>
    </row>
    <row r="1112" spans="1:21" ht="14.4" customHeight="1" x14ac:dyDescent="0.3">
      <c r="A1112" s="831">
        <v>12</v>
      </c>
      <c r="B1112" s="832" t="s">
        <v>1362</v>
      </c>
      <c r="C1112" s="832" t="s">
        <v>1368</v>
      </c>
      <c r="D1112" s="833" t="s">
        <v>2953</v>
      </c>
      <c r="E1112" s="834" t="s">
        <v>1394</v>
      </c>
      <c r="F1112" s="832" t="s">
        <v>1363</v>
      </c>
      <c r="G1112" s="832" t="s">
        <v>2679</v>
      </c>
      <c r="H1112" s="832" t="s">
        <v>578</v>
      </c>
      <c r="I1112" s="832" t="s">
        <v>2680</v>
      </c>
      <c r="J1112" s="832" t="s">
        <v>2681</v>
      </c>
      <c r="K1112" s="832" t="s">
        <v>2682</v>
      </c>
      <c r="L1112" s="835">
        <v>159.71</v>
      </c>
      <c r="M1112" s="835">
        <v>159.71</v>
      </c>
      <c r="N1112" s="832">
        <v>1</v>
      </c>
      <c r="O1112" s="836">
        <v>0.5</v>
      </c>
      <c r="P1112" s="835">
        <v>159.71</v>
      </c>
      <c r="Q1112" s="837">
        <v>1</v>
      </c>
      <c r="R1112" s="832">
        <v>1</v>
      </c>
      <c r="S1112" s="837">
        <v>1</v>
      </c>
      <c r="T1112" s="836">
        <v>0.5</v>
      </c>
      <c r="U1112" s="838">
        <v>1</v>
      </c>
    </row>
    <row r="1113" spans="1:21" ht="14.4" customHeight="1" x14ac:dyDescent="0.3">
      <c r="A1113" s="831">
        <v>12</v>
      </c>
      <c r="B1113" s="832" t="s">
        <v>1362</v>
      </c>
      <c r="C1113" s="832" t="s">
        <v>1368</v>
      </c>
      <c r="D1113" s="833" t="s">
        <v>2953</v>
      </c>
      <c r="E1113" s="834" t="s">
        <v>1394</v>
      </c>
      <c r="F1113" s="832" t="s">
        <v>1363</v>
      </c>
      <c r="G1113" s="832" t="s">
        <v>2683</v>
      </c>
      <c r="H1113" s="832" t="s">
        <v>578</v>
      </c>
      <c r="I1113" s="832" t="s">
        <v>2684</v>
      </c>
      <c r="J1113" s="832" t="s">
        <v>2685</v>
      </c>
      <c r="K1113" s="832" t="s">
        <v>2686</v>
      </c>
      <c r="L1113" s="835">
        <v>140.72</v>
      </c>
      <c r="M1113" s="835">
        <v>844.31999999999994</v>
      </c>
      <c r="N1113" s="832">
        <v>6</v>
      </c>
      <c r="O1113" s="836">
        <v>1</v>
      </c>
      <c r="P1113" s="835">
        <v>844.31999999999994</v>
      </c>
      <c r="Q1113" s="837">
        <v>1</v>
      </c>
      <c r="R1113" s="832">
        <v>6</v>
      </c>
      <c r="S1113" s="837">
        <v>1</v>
      </c>
      <c r="T1113" s="836">
        <v>1</v>
      </c>
      <c r="U1113" s="838">
        <v>1</v>
      </c>
    </row>
    <row r="1114" spans="1:21" ht="14.4" customHeight="1" x14ac:dyDescent="0.3">
      <c r="A1114" s="831">
        <v>12</v>
      </c>
      <c r="B1114" s="832" t="s">
        <v>1362</v>
      </c>
      <c r="C1114" s="832" t="s">
        <v>1368</v>
      </c>
      <c r="D1114" s="833" t="s">
        <v>2953</v>
      </c>
      <c r="E1114" s="834" t="s">
        <v>1394</v>
      </c>
      <c r="F1114" s="832" t="s">
        <v>1363</v>
      </c>
      <c r="G1114" s="832" t="s">
        <v>1633</v>
      </c>
      <c r="H1114" s="832" t="s">
        <v>578</v>
      </c>
      <c r="I1114" s="832" t="s">
        <v>1941</v>
      </c>
      <c r="J1114" s="832" t="s">
        <v>1942</v>
      </c>
      <c r="K1114" s="832" t="s">
        <v>1943</v>
      </c>
      <c r="L1114" s="835">
        <v>48.42</v>
      </c>
      <c r="M1114" s="835">
        <v>48.42</v>
      </c>
      <c r="N1114" s="832">
        <v>1</v>
      </c>
      <c r="O1114" s="836">
        <v>0.5</v>
      </c>
      <c r="P1114" s="835"/>
      <c r="Q1114" s="837">
        <v>0</v>
      </c>
      <c r="R1114" s="832"/>
      <c r="S1114" s="837">
        <v>0</v>
      </c>
      <c r="T1114" s="836"/>
      <c r="U1114" s="838">
        <v>0</v>
      </c>
    </row>
    <row r="1115" spans="1:21" ht="14.4" customHeight="1" x14ac:dyDescent="0.3">
      <c r="A1115" s="831">
        <v>12</v>
      </c>
      <c r="B1115" s="832" t="s">
        <v>1362</v>
      </c>
      <c r="C1115" s="832" t="s">
        <v>1368</v>
      </c>
      <c r="D1115" s="833" t="s">
        <v>2953</v>
      </c>
      <c r="E1115" s="834" t="s">
        <v>1394</v>
      </c>
      <c r="F1115" s="832" t="s">
        <v>1363</v>
      </c>
      <c r="G1115" s="832" t="s">
        <v>1498</v>
      </c>
      <c r="H1115" s="832" t="s">
        <v>578</v>
      </c>
      <c r="I1115" s="832" t="s">
        <v>1944</v>
      </c>
      <c r="J1115" s="832" t="s">
        <v>731</v>
      </c>
      <c r="K1115" s="832" t="s">
        <v>1500</v>
      </c>
      <c r="L1115" s="835">
        <v>103.67</v>
      </c>
      <c r="M1115" s="835">
        <v>103.67</v>
      </c>
      <c r="N1115" s="832">
        <v>1</v>
      </c>
      <c r="O1115" s="836">
        <v>1</v>
      </c>
      <c r="P1115" s="835">
        <v>103.67</v>
      </c>
      <c r="Q1115" s="837">
        <v>1</v>
      </c>
      <c r="R1115" s="832">
        <v>1</v>
      </c>
      <c r="S1115" s="837">
        <v>1</v>
      </c>
      <c r="T1115" s="836">
        <v>1</v>
      </c>
      <c r="U1115" s="838">
        <v>1</v>
      </c>
    </row>
    <row r="1116" spans="1:21" ht="14.4" customHeight="1" x14ac:dyDescent="0.3">
      <c r="A1116" s="831">
        <v>12</v>
      </c>
      <c r="B1116" s="832" t="s">
        <v>1362</v>
      </c>
      <c r="C1116" s="832" t="s">
        <v>1368</v>
      </c>
      <c r="D1116" s="833" t="s">
        <v>2953</v>
      </c>
      <c r="E1116" s="834" t="s">
        <v>1394</v>
      </c>
      <c r="F1116" s="832" t="s">
        <v>1363</v>
      </c>
      <c r="G1116" s="832" t="s">
        <v>1461</v>
      </c>
      <c r="H1116" s="832" t="s">
        <v>578</v>
      </c>
      <c r="I1116" s="832" t="s">
        <v>1641</v>
      </c>
      <c r="J1116" s="832" t="s">
        <v>1642</v>
      </c>
      <c r="K1116" s="832" t="s">
        <v>1643</v>
      </c>
      <c r="L1116" s="835">
        <v>432.12</v>
      </c>
      <c r="M1116" s="835">
        <v>2160.6000000000004</v>
      </c>
      <c r="N1116" s="832">
        <v>5</v>
      </c>
      <c r="O1116" s="836">
        <v>1</v>
      </c>
      <c r="P1116" s="835">
        <v>2160.6000000000004</v>
      </c>
      <c r="Q1116" s="837">
        <v>1</v>
      </c>
      <c r="R1116" s="832">
        <v>5</v>
      </c>
      <c r="S1116" s="837">
        <v>1</v>
      </c>
      <c r="T1116" s="836">
        <v>1</v>
      </c>
      <c r="U1116" s="838">
        <v>1</v>
      </c>
    </row>
    <row r="1117" spans="1:21" ht="14.4" customHeight="1" x14ac:dyDescent="0.3">
      <c r="A1117" s="831">
        <v>12</v>
      </c>
      <c r="B1117" s="832" t="s">
        <v>1362</v>
      </c>
      <c r="C1117" s="832" t="s">
        <v>1368</v>
      </c>
      <c r="D1117" s="833" t="s">
        <v>2953</v>
      </c>
      <c r="E1117" s="834" t="s">
        <v>1394</v>
      </c>
      <c r="F1117" s="832" t="s">
        <v>1363</v>
      </c>
      <c r="G1117" s="832" t="s">
        <v>1461</v>
      </c>
      <c r="H1117" s="832" t="s">
        <v>578</v>
      </c>
      <c r="I1117" s="832" t="s">
        <v>1649</v>
      </c>
      <c r="J1117" s="832" t="s">
        <v>1463</v>
      </c>
      <c r="K1117" s="832" t="s">
        <v>1650</v>
      </c>
      <c r="L1117" s="835">
        <v>104.16</v>
      </c>
      <c r="M1117" s="835">
        <v>312.48</v>
      </c>
      <c r="N1117" s="832">
        <v>3</v>
      </c>
      <c r="O1117" s="836">
        <v>0.5</v>
      </c>
      <c r="P1117" s="835">
        <v>312.48</v>
      </c>
      <c r="Q1117" s="837">
        <v>1</v>
      </c>
      <c r="R1117" s="832">
        <v>3</v>
      </c>
      <c r="S1117" s="837">
        <v>1</v>
      </c>
      <c r="T1117" s="836">
        <v>0.5</v>
      </c>
      <c r="U1117" s="838">
        <v>1</v>
      </c>
    </row>
    <row r="1118" spans="1:21" ht="14.4" customHeight="1" x14ac:dyDescent="0.3">
      <c r="A1118" s="831">
        <v>12</v>
      </c>
      <c r="B1118" s="832" t="s">
        <v>1362</v>
      </c>
      <c r="C1118" s="832" t="s">
        <v>1368</v>
      </c>
      <c r="D1118" s="833" t="s">
        <v>2953</v>
      </c>
      <c r="E1118" s="834" t="s">
        <v>1394</v>
      </c>
      <c r="F1118" s="832" t="s">
        <v>1363</v>
      </c>
      <c r="G1118" s="832" t="s">
        <v>1652</v>
      </c>
      <c r="H1118" s="832" t="s">
        <v>578</v>
      </c>
      <c r="I1118" s="832" t="s">
        <v>1653</v>
      </c>
      <c r="J1118" s="832" t="s">
        <v>1654</v>
      </c>
      <c r="K1118" s="832" t="s">
        <v>1655</v>
      </c>
      <c r="L1118" s="835">
        <v>0</v>
      </c>
      <c r="M1118" s="835">
        <v>0</v>
      </c>
      <c r="N1118" s="832">
        <v>7</v>
      </c>
      <c r="O1118" s="836">
        <v>3</v>
      </c>
      <c r="P1118" s="835">
        <v>0</v>
      </c>
      <c r="Q1118" s="837"/>
      <c r="R1118" s="832">
        <v>6</v>
      </c>
      <c r="S1118" s="837">
        <v>0.8571428571428571</v>
      </c>
      <c r="T1118" s="836">
        <v>2</v>
      </c>
      <c r="U1118" s="838">
        <v>0.66666666666666663</v>
      </c>
    </row>
    <row r="1119" spans="1:21" ht="14.4" customHeight="1" x14ac:dyDescent="0.3">
      <c r="A1119" s="831">
        <v>12</v>
      </c>
      <c r="B1119" s="832" t="s">
        <v>1362</v>
      </c>
      <c r="C1119" s="832" t="s">
        <v>1368</v>
      </c>
      <c r="D1119" s="833" t="s">
        <v>2953</v>
      </c>
      <c r="E1119" s="834" t="s">
        <v>1394</v>
      </c>
      <c r="F1119" s="832" t="s">
        <v>1363</v>
      </c>
      <c r="G1119" s="832" t="s">
        <v>1516</v>
      </c>
      <c r="H1119" s="832" t="s">
        <v>578</v>
      </c>
      <c r="I1119" s="832" t="s">
        <v>1660</v>
      </c>
      <c r="J1119" s="832" t="s">
        <v>1661</v>
      </c>
      <c r="K1119" s="832" t="s">
        <v>1662</v>
      </c>
      <c r="L1119" s="835">
        <v>1543.27</v>
      </c>
      <c r="M1119" s="835">
        <v>4629.8099999999995</v>
      </c>
      <c r="N1119" s="832">
        <v>3</v>
      </c>
      <c r="O1119" s="836">
        <v>2.5</v>
      </c>
      <c r="P1119" s="835">
        <v>3086.54</v>
      </c>
      <c r="Q1119" s="837">
        <v>0.66666666666666674</v>
      </c>
      <c r="R1119" s="832">
        <v>2</v>
      </c>
      <c r="S1119" s="837">
        <v>0.66666666666666663</v>
      </c>
      <c r="T1119" s="836">
        <v>1.5</v>
      </c>
      <c r="U1119" s="838">
        <v>0.6</v>
      </c>
    </row>
    <row r="1120" spans="1:21" ht="14.4" customHeight="1" x14ac:dyDescent="0.3">
      <c r="A1120" s="831">
        <v>12</v>
      </c>
      <c r="B1120" s="832" t="s">
        <v>1362</v>
      </c>
      <c r="C1120" s="832" t="s">
        <v>1368</v>
      </c>
      <c r="D1120" s="833" t="s">
        <v>2953</v>
      </c>
      <c r="E1120" s="834" t="s">
        <v>1394</v>
      </c>
      <c r="F1120" s="832" t="s">
        <v>1363</v>
      </c>
      <c r="G1120" s="832" t="s">
        <v>1470</v>
      </c>
      <c r="H1120" s="832" t="s">
        <v>578</v>
      </c>
      <c r="I1120" s="832" t="s">
        <v>1959</v>
      </c>
      <c r="J1120" s="832" t="s">
        <v>992</v>
      </c>
      <c r="K1120" s="832" t="s">
        <v>1483</v>
      </c>
      <c r="L1120" s="835">
        <v>42.54</v>
      </c>
      <c r="M1120" s="835">
        <v>42.54</v>
      </c>
      <c r="N1120" s="832">
        <v>1</v>
      </c>
      <c r="O1120" s="836">
        <v>1</v>
      </c>
      <c r="P1120" s="835">
        <v>42.54</v>
      </c>
      <c r="Q1120" s="837">
        <v>1</v>
      </c>
      <c r="R1120" s="832">
        <v>1</v>
      </c>
      <c r="S1120" s="837">
        <v>1</v>
      </c>
      <c r="T1120" s="836">
        <v>1</v>
      </c>
      <c r="U1120" s="838">
        <v>1</v>
      </c>
    </row>
    <row r="1121" spans="1:21" ht="14.4" customHeight="1" x14ac:dyDescent="0.3">
      <c r="A1121" s="831">
        <v>12</v>
      </c>
      <c r="B1121" s="832" t="s">
        <v>1362</v>
      </c>
      <c r="C1121" s="832" t="s">
        <v>1368</v>
      </c>
      <c r="D1121" s="833" t="s">
        <v>2953</v>
      </c>
      <c r="E1121" s="834" t="s">
        <v>1394</v>
      </c>
      <c r="F1121" s="832" t="s">
        <v>1363</v>
      </c>
      <c r="G1121" s="832" t="s">
        <v>1838</v>
      </c>
      <c r="H1121" s="832" t="s">
        <v>578</v>
      </c>
      <c r="I1121" s="832" t="s">
        <v>1839</v>
      </c>
      <c r="J1121" s="832" t="s">
        <v>1840</v>
      </c>
      <c r="K1121" s="832" t="s">
        <v>1841</v>
      </c>
      <c r="L1121" s="835">
        <v>0</v>
      </c>
      <c r="M1121" s="835">
        <v>0</v>
      </c>
      <c r="N1121" s="832">
        <v>1</v>
      </c>
      <c r="O1121" s="836">
        <v>1</v>
      </c>
      <c r="P1121" s="835">
        <v>0</v>
      </c>
      <c r="Q1121" s="837"/>
      <c r="R1121" s="832">
        <v>1</v>
      </c>
      <c r="S1121" s="837">
        <v>1</v>
      </c>
      <c r="T1121" s="836">
        <v>1</v>
      </c>
      <c r="U1121" s="838">
        <v>1</v>
      </c>
    </row>
    <row r="1122" spans="1:21" ht="14.4" customHeight="1" x14ac:dyDescent="0.3">
      <c r="A1122" s="831">
        <v>12</v>
      </c>
      <c r="B1122" s="832" t="s">
        <v>1362</v>
      </c>
      <c r="C1122" s="832" t="s">
        <v>1368</v>
      </c>
      <c r="D1122" s="833" t="s">
        <v>2953</v>
      </c>
      <c r="E1122" s="834" t="s">
        <v>1394</v>
      </c>
      <c r="F1122" s="832" t="s">
        <v>1363</v>
      </c>
      <c r="G1122" s="832" t="s">
        <v>1520</v>
      </c>
      <c r="H1122" s="832" t="s">
        <v>622</v>
      </c>
      <c r="I1122" s="832" t="s">
        <v>1672</v>
      </c>
      <c r="J1122" s="832" t="s">
        <v>1522</v>
      </c>
      <c r="K1122" s="832" t="s">
        <v>1673</v>
      </c>
      <c r="L1122" s="835">
        <v>300.31</v>
      </c>
      <c r="M1122" s="835">
        <v>1501.55</v>
      </c>
      <c r="N1122" s="832">
        <v>5</v>
      </c>
      <c r="O1122" s="836">
        <v>3</v>
      </c>
      <c r="P1122" s="835">
        <v>1201.24</v>
      </c>
      <c r="Q1122" s="837">
        <v>0.8</v>
      </c>
      <c r="R1122" s="832">
        <v>4</v>
      </c>
      <c r="S1122" s="837">
        <v>0.8</v>
      </c>
      <c r="T1122" s="836">
        <v>2</v>
      </c>
      <c r="U1122" s="838">
        <v>0.66666666666666663</v>
      </c>
    </row>
    <row r="1123" spans="1:21" ht="14.4" customHeight="1" x14ac:dyDescent="0.3">
      <c r="A1123" s="831">
        <v>12</v>
      </c>
      <c r="B1123" s="832" t="s">
        <v>1362</v>
      </c>
      <c r="C1123" s="832" t="s">
        <v>1368</v>
      </c>
      <c r="D1123" s="833" t="s">
        <v>2953</v>
      </c>
      <c r="E1123" s="834" t="s">
        <v>1394</v>
      </c>
      <c r="F1123" s="832" t="s">
        <v>1363</v>
      </c>
      <c r="G1123" s="832" t="s">
        <v>1810</v>
      </c>
      <c r="H1123" s="832" t="s">
        <v>578</v>
      </c>
      <c r="I1123" s="832" t="s">
        <v>2687</v>
      </c>
      <c r="J1123" s="832" t="s">
        <v>2688</v>
      </c>
      <c r="K1123" s="832" t="s">
        <v>2689</v>
      </c>
      <c r="L1123" s="835">
        <v>286.93</v>
      </c>
      <c r="M1123" s="835">
        <v>286.93</v>
      </c>
      <c r="N1123" s="832">
        <v>1</v>
      </c>
      <c r="O1123" s="836">
        <v>0.5</v>
      </c>
      <c r="P1123" s="835">
        <v>286.93</v>
      </c>
      <c r="Q1123" s="837">
        <v>1</v>
      </c>
      <c r="R1123" s="832">
        <v>1</v>
      </c>
      <c r="S1123" s="837">
        <v>1</v>
      </c>
      <c r="T1123" s="836">
        <v>0.5</v>
      </c>
      <c r="U1123" s="838">
        <v>1</v>
      </c>
    </row>
    <row r="1124" spans="1:21" ht="14.4" customHeight="1" x14ac:dyDescent="0.3">
      <c r="A1124" s="831">
        <v>12</v>
      </c>
      <c r="B1124" s="832" t="s">
        <v>1362</v>
      </c>
      <c r="C1124" s="832" t="s">
        <v>1368</v>
      </c>
      <c r="D1124" s="833" t="s">
        <v>2953</v>
      </c>
      <c r="E1124" s="834" t="s">
        <v>1394</v>
      </c>
      <c r="F1124" s="832" t="s">
        <v>1363</v>
      </c>
      <c r="G1124" s="832" t="s">
        <v>2690</v>
      </c>
      <c r="H1124" s="832" t="s">
        <v>578</v>
      </c>
      <c r="I1124" s="832" t="s">
        <v>2691</v>
      </c>
      <c r="J1124" s="832" t="s">
        <v>2692</v>
      </c>
      <c r="K1124" s="832" t="s">
        <v>2693</v>
      </c>
      <c r="L1124" s="835">
        <v>393.94</v>
      </c>
      <c r="M1124" s="835">
        <v>787.88</v>
      </c>
      <c r="N1124" s="832">
        <v>2</v>
      </c>
      <c r="O1124" s="836">
        <v>1</v>
      </c>
      <c r="P1124" s="835">
        <v>787.88</v>
      </c>
      <c r="Q1124" s="837">
        <v>1</v>
      </c>
      <c r="R1124" s="832">
        <v>2</v>
      </c>
      <c r="S1124" s="837">
        <v>1</v>
      </c>
      <c r="T1124" s="836">
        <v>1</v>
      </c>
      <c r="U1124" s="838">
        <v>1</v>
      </c>
    </row>
    <row r="1125" spans="1:21" ht="14.4" customHeight="1" x14ac:dyDescent="0.3">
      <c r="A1125" s="831">
        <v>12</v>
      </c>
      <c r="B1125" s="832" t="s">
        <v>1362</v>
      </c>
      <c r="C1125" s="832" t="s">
        <v>1368</v>
      </c>
      <c r="D1125" s="833" t="s">
        <v>2953</v>
      </c>
      <c r="E1125" s="834" t="s">
        <v>1394</v>
      </c>
      <c r="F1125" s="832" t="s">
        <v>1363</v>
      </c>
      <c r="G1125" s="832" t="s">
        <v>2538</v>
      </c>
      <c r="H1125" s="832" t="s">
        <v>622</v>
      </c>
      <c r="I1125" s="832" t="s">
        <v>2694</v>
      </c>
      <c r="J1125" s="832" t="s">
        <v>904</v>
      </c>
      <c r="K1125" s="832" t="s">
        <v>2695</v>
      </c>
      <c r="L1125" s="835">
        <v>0</v>
      </c>
      <c r="M1125" s="835">
        <v>0</v>
      </c>
      <c r="N1125" s="832">
        <v>2</v>
      </c>
      <c r="O1125" s="836">
        <v>1</v>
      </c>
      <c r="P1125" s="835">
        <v>0</v>
      </c>
      <c r="Q1125" s="837"/>
      <c r="R1125" s="832">
        <v>2</v>
      </c>
      <c r="S1125" s="837">
        <v>1</v>
      </c>
      <c r="T1125" s="836">
        <v>1</v>
      </c>
      <c r="U1125" s="838">
        <v>1</v>
      </c>
    </row>
    <row r="1126" spans="1:21" ht="14.4" customHeight="1" x14ac:dyDescent="0.3">
      <c r="A1126" s="831">
        <v>12</v>
      </c>
      <c r="B1126" s="832" t="s">
        <v>1362</v>
      </c>
      <c r="C1126" s="832" t="s">
        <v>1368</v>
      </c>
      <c r="D1126" s="833" t="s">
        <v>2953</v>
      </c>
      <c r="E1126" s="834" t="s">
        <v>1394</v>
      </c>
      <c r="F1126" s="832" t="s">
        <v>1363</v>
      </c>
      <c r="G1126" s="832" t="s">
        <v>1685</v>
      </c>
      <c r="H1126" s="832" t="s">
        <v>578</v>
      </c>
      <c r="I1126" s="832" t="s">
        <v>1686</v>
      </c>
      <c r="J1126" s="832" t="s">
        <v>1687</v>
      </c>
      <c r="K1126" s="832" t="s">
        <v>1688</v>
      </c>
      <c r="L1126" s="835">
        <v>1546.98</v>
      </c>
      <c r="M1126" s="835">
        <v>1546.98</v>
      </c>
      <c r="N1126" s="832">
        <v>1</v>
      </c>
      <c r="O1126" s="836">
        <v>1</v>
      </c>
      <c r="P1126" s="835">
        <v>1546.98</v>
      </c>
      <c r="Q1126" s="837">
        <v>1</v>
      </c>
      <c r="R1126" s="832">
        <v>1</v>
      </c>
      <c r="S1126" s="837">
        <v>1</v>
      </c>
      <c r="T1126" s="836">
        <v>1</v>
      </c>
      <c r="U1126" s="838">
        <v>1</v>
      </c>
    </row>
    <row r="1127" spans="1:21" ht="14.4" customHeight="1" x14ac:dyDescent="0.3">
      <c r="A1127" s="831">
        <v>12</v>
      </c>
      <c r="B1127" s="832" t="s">
        <v>1362</v>
      </c>
      <c r="C1127" s="832" t="s">
        <v>1368</v>
      </c>
      <c r="D1127" s="833" t="s">
        <v>2953</v>
      </c>
      <c r="E1127" s="834" t="s">
        <v>1394</v>
      </c>
      <c r="F1127" s="832" t="s">
        <v>1363</v>
      </c>
      <c r="G1127" s="832" t="s">
        <v>2696</v>
      </c>
      <c r="H1127" s="832" t="s">
        <v>622</v>
      </c>
      <c r="I1127" s="832" t="s">
        <v>2697</v>
      </c>
      <c r="J1127" s="832" t="s">
        <v>2698</v>
      </c>
      <c r="K1127" s="832" t="s">
        <v>2699</v>
      </c>
      <c r="L1127" s="835">
        <v>414.07</v>
      </c>
      <c r="M1127" s="835">
        <v>414.07</v>
      </c>
      <c r="N1127" s="832">
        <v>1</v>
      </c>
      <c r="O1127" s="836">
        <v>0.5</v>
      </c>
      <c r="P1127" s="835">
        <v>414.07</v>
      </c>
      <c r="Q1127" s="837">
        <v>1</v>
      </c>
      <c r="R1127" s="832">
        <v>1</v>
      </c>
      <c r="S1127" s="837">
        <v>1</v>
      </c>
      <c r="T1127" s="836">
        <v>0.5</v>
      </c>
      <c r="U1127" s="838">
        <v>1</v>
      </c>
    </row>
    <row r="1128" spans="1:21" ht="14.4" customHeight="1" x14ac:dyDescent="0.3">
      <c r="A1128" s="831">
        <v>12</v>
      </c>
      <c r="B1128" s="832" t="s">
        <v>1362</v>
      </c>
      <c r="C1128" s="832" t="s">
        <v>1368</v>
      </c>
      <c r="D1128" s="833" t="s">
        <v>2953</v>
      </c>
      <c r="E1128" s="834" t="s">
        <v>1394</v>
      </c>
      <c r="F1128" s="832" t="s">
        <v>1363</v>
      </c>
      <c r="G1128" s="832" t="s">
        <v>2700</v>
      </c>
      <c r="H1128" s="832" t="s">
        <v>578</v>
      </c>
      <c r="I1128" s="832" t="s">
        <v>2701</v>
      </c>
      <c r="J1128" s="832" t="s">
        <v>2702</v>
      </c>
      <c r="K1128" s="832" t="s">
        <v>2703</v>
      </c>
      <c r="L1128" s="835">
        <v>240.7</v>
      </c>
      <c r="M1128" s="835">
        <v>481.4</v>
      </c>
      <c r="N1128" s="832">
        <v>2</v>
      </c>
      <c r="O1128" s="836">
        <v>0.5</v>
      </c>
      <c r="P1128" s="835">
        <v>481.4</v>
      </c>
      <c r="Q1128" s="837">
        <v>1</v>
      </c>
      <c r="R1128" s="832">
        <v>2</v>
      </c>
      <c r="S1128" s="837">
        <v>1</v>
      </c>
      <c r="T1128" s="836">
        <v>0.5</v>
      </c>
      <c r="U1128" s="838">
        <v>1</v>
      </c>
    </row>
    <row r="1129" spans="1:21" ht="14.4" customHeight="1" x14ac:dyDescent="0.3">
      <c r="A1129" s="831">
        <v>12</v>
      </c>
      <c r="B1129" s="832" t="s">
        <v>1362</v>
      </c>
      <c r="C1129" s="832" t="s">
        <v>1368</v>
      </c>
      <c r="D1129" s="833" t="s">
        <v>2953</v>
      </c>
      <c r="E1129" s="834" t="s">
        <v>1394</v>
      </c>
      <c r="F1129" s="832" t="s">
        <v>1363</v>
      </c>
      <c r="G1129" s="832" t="s">
        <v>1973</v>
      </c>
      <c r="H1129" s="832" t="s">
        <v>578</v>
      </c>
      <c r="I1129" s="832" t="s">
        <v>2704</v>
      </c>
      <c r="J1129" s="832" t="s">
        <v>2705</v>
      </c>
      <c r="K1129" s="832" t="s">
        <v>2706</v>
      </c>
      <c r="L1129" s="835">
        <v>79.069999999999993</v>
      </c>
      <c r="M1129" s="835">
        <v>237.20999999999998</v>
      </c>
      <c r="N1129" s="832">
        <v>3</v>
      </c>
      <c r="O1129" s="836">
        <v>1</v>
      </c>
      <c r="P1129" s="835">
        <v>237.20999999999998</v>
      </c>
      <c r="Q1129" s="837">
        <v>1</v>
      </c>
      <c r="R1129" s="832">
        <v>3</v>
      </c>
      <c r="S1129" s="837">
        <v>1</v>
      </c>
      <c r="T1129" s="836">
        <v>1</v>
      </c>
      <c r="U1129" s="838">
        <v>1</v>
      </c>
    </row>
    <row r="1130" spans="1:21" ht="14.4" customHeight="1" x14ac:dyDescent="0.3">
      <c r="A1130" s="831">
        <v>12</v>
      </c>
      <c r="B1130" s="832" t="s">
        <v>1362</v>
      </c>
      <c r="C1130" s="832" t="s">
        <v>1368</v>
      </c>
      <c r="D1130" s="833" t="s">
        <v>2953</v>
      </c>
      <c r="E1130" s="834" t="s">
        <v>1394</v>
      </c>
      <c r="F1130" s="832" t="s">
        <v>1363</v>
      </c>
      <c r="G1130" s="832" t="s">
        <v>2707</v>
      </c>
      <c r="H1130" s="832" t="s">
        <v>578</v>
      </c>
      <c r="I1130" s="832" t="s">
        <v>2708</v>
      </c>
      <c r="J1130" s="832" t="s">
        <v>2709</v>
      </c>
      <c r="K1130" s="832" t="s">
        <v>2710</v>
      </c>
      <c r="L1130" s="835">
        <v>99.75</v>
      </c>
      <c r="M1130" s="835">
        <v>99.75</v>
      </c>
      <c r="N1130" s="832">
        <v>1</v>
      </c>
      <c r="O1130" s="836">
        <v>1</v>
      </c>
      <c r="P1130" s="835">
        <v>99.75</v>
      </c>
      <c r="Q1130" s="837">
        <v>1</v>
      </c>
      <c r="R1130" s="832">
        <v>1</v>
      </c>
      <c r="S1130" s="837">
        <v>1</v>
      </c>
      <c r="T1130" s="836">
        <v>1</v>
      </c>
      <c r="U1130" s="838">
        <v>1</v>
      </c>
    </row>
    <row r="1131" spans="1:21" ht="14.4" customHeight="1" x14ac:dyDescent="0.3">
      <c r="A1131" s="831">
        <v>12</v>
      </c>
      <c r="B1131" s="832" t="s">
        <v>1362</v>
      </c>
      <c r="C1131" s="832" t="s">
        <v>1368</v>
      </c>
      <c r="D1131" s="833" t="s">
        <v>2953</v>
      </c>
      <c r="E1131" s="834" t="s">
        <v>1394</v>
      </c>
      <c r="F1131" s="832" t="s">
        <v>1365</v>
      </c>
      <c r="G1131" s="832" t="s">
        <v>1416</v>
      </c>
      <c r="H1131" s="832" t="s">
        <v>578</v>
      </c>
      <c r="I1131" s="832" t="s">
        <v>1735</v>
      </c>
      <c r="J1131" s="832" t="s">
        <v>1736</v>
      </c>
      <c r="K1131" s="832" t="s">
        <v>1737</v>
      </c>
      <c r="L1131" s="835">
        <v>315.55</v>
      </c>
      <c r="M1131" s="835">
        <v>5048.8</v>
      </c>
      <c r="N1131" s="832">
        <v>16</v>
      </c>
      <c r="O1131" s="836">
        <v>1</v>
      </c>
      <c r="P1131" s="835">
        <v>5048.8</v>
      </c>
      <c r="Q1131" s="837">
        <v>1</v>
      </c>
      <c r="R1131" s="832">
        <v>16</v>
      </c>
      <c r="S1131" s="837">
        <v>1</v>
      </c>
      <c r="T1131" s="836">
        <v>1</v>
      </c>
      <c r="U1131" s="838">
        <v>1</v>
      </c>
    </row>
    <row r="1132" spans="1:21" ht="14.4" customHeight="1" x14ac:dyDescent="0.3">
      <c r="A1132" s="831">
        <v>12</v>
      </c>
      <c r="B1132" s="832" t="s">
        <v>1362</v>
      </c>
      <c r="C1132" s="832" t="s">
        <v>1368</v>
      </c>
      <c r="D1132" s="833" t="s">
        <v>2953</v>
      </c>
      <c r="E1132" s="834" t="s">
        <v>1394</v>
      </c>
      <c r="F1132" s="832" t="s">
        <v>1365</v>
      </c>
      <c r="G1132" s="832" t="s">
        <v>1416</v>
      </c>
      <c r="H1132" s="832" t="s">
        <v>578</v>
      </c>
      <c r="I1132" s="832" t="s">
        <v>1772</v>
      </c>
      <c r="J1132" s="832" t="s">
        <v>1773</v>
      </c>
      <c r="K1132" s="832" t="s">
        <v>1774</v>
      </c>
      <c r="L1132" s="835">
        <v>89.99</v>
      </c>
      <c r="M1132" s="835">
        <v>359.96</v>
      </c>
      <c r="N1132" s="832">
        <v>4</v>
      </c>
      <c r="O1132" s="836">
        <v>1</v>
      </c>
      <c r="P1132" s="835">
        <v>359.96</v>
      </c>
      <c r="Q1132" s="837">
        <v>1</v>
      </c>
      <c r="R1132" s="832">
        <v>4</v>
      </c>
      <c r="S1132" s="837">
        <v>1</v>
      </c>
      <c r="T1132" s="836">
        <v>1</v>
      </c>
      <c r="U1132" s="838">
        <v>1</v>
      </c>
    </row>
    <row r="1133" spans="1:21" ht="14.4" customHeight="1" x14ac:dyDescent="0.3">
      <c r="A1133" s="831">
        <v>12</v>
      </c>
      <c r="B1133" s="832" t="s">
        <v>1362</v>
      </c>
      <c r="C1133" s="832" t="s">
        <v>1368</v>
      </c>
      <c r="D1133" s="833" t="s">
        <v>2953</v>
      </c>
      <c r="E1133" s="834" t="s">
        <v>1395</v>
      </c>
      <c r="F1133" s="832" t="s">
        <v>1363</v>
      </c>
      <c r="G1133" s="832" t="s">
        <v>2238</v>
      </c>
      <c r="H1133" s="832" t="s">
        <v>578</v>
      </c>
      <c r="I1133" s="832" t="s">
        <v>2711</v>
      </c>
      <c r="J1133" s="832" t="s">
        <v>2712</v>
      </c>
      <c r="K1133" s="832" t="s">
        <v>2241</v>
      </c>
      <c r="L1133" s="835">
        <v>36.270000000000003</v>
      </c>
      <c r="M1133" s="835">
        <v>72.540000000000006</v>
      </c>
      <c r="N1133" s="832">
        <v>2</v>
      </c>
      <c r="O1133" s="836">
        <v>1</v>
      </c>
      <c r="P1133" s="835">
        <v>72.540000000000006</v>
      </c>
      <c r="Q1133" s="837">
        <v>1</v>
      </c>
      <c r="R1133" s="832">
        <v>2</v>
      </c>
      <c r="S1133" s="837">
        <v>1</v>
      </c>
      <c r="T1133" s="836">
        <v>1</v>
      </c>
      <c r="U1133" s="838">
        <v>1</v>
      </c>
    </row>
    <row r="1134" spans="1:21" ht="14.4" customHeight="1" x14ac:dyDescent="0.3">
      <c r="A1134" s="831">
        <v>12</v>
      </c>
      <c r="B1134" s="832" t="s">
        <v>1362</v>
      </c>
      <c r="C1134" s="832" t="s">
        <v>1368</v>
      </c>
      <c r="D1134" s="833" t="s">
        <v>2953</v>
      </c>
      <c r="E1134" s="834" t="s">
        <v>1395</v>
      </c>
      <c r="F1134" s="832" t="s">
        <v>1363</v>
      </c>
      <c r="G1134" s="832" t="s">
        <v>1581</v>
      </c>
      <c r="H1134" s="832" t="s">
        <v>578</v>
      </c>
      <c r="I1134" s="832" t="s">
        <v>1582</v>
      </c>
      <c r="J1134" s="832" t="s">
        <v>1583</v>
      </c>
      <c r="K1134" s="832" t="s">
        <v>1584</v>
      </c>
      <c r="L1134" s="835">
        <v>0</v>
      </c>
      <c r="M1134" s="835">
        <v>0</v>
      </c>
      <c r="N1134" s="832">
        <v>2</v>
      </c>
      <c r="O1134" s="836">
        <v>2</v>
      </c>
      <c r="P1134" s="835">
        <v>0</v>
      </c>
      <c r="Q1134" s="837"/>
      <c r="R1134" s="832">
        <v>2</v>
      </c>
      <c r="S1134" s="837">
        <v>1</v>
      </c>
      <c r="T1134" s="836">
        <v>2</v>
      </c>
      <c r="U1134" s="838">
        <v>1</v>
      </c>
    </row>
    <row r="1135" spans="1:21" ht="14.4" customHeight="1" x14ac:dyDescent="0.3">
      <c r="A1135" s="831">
        <v>12</v>
      </c>
      <c r="B1135" s="832" t="s">
        <v>1362</v>
      </c>
      <c r="C1135" s="832" t="s">
        <v>1368</v>
      </c>
      <c r="D1135" s="833" t="s">
        <v>2953</v>
      </c>
      <c r="E1135" s="834" t="s">
        <v>1395</v>
      </c>
      <c r="F1135" s="832" t="s">
        <v>1363</v>
      </c>
      <c r="G1135" s="832" t="s">
        <v>2713</v>
      </c>
      <c r="H1135" s="832" t="s">
        <v>578</v>
      </c>
      <c r="I1135" s="832" t="s">
        <v>2714</v>
      </c>
      <c r="J1135" s="832" t="s">
        <v>2715</v>
      </c>
      <c r="K1135" s="832" t="s">
        <v>2258</v>
      </c>
      <c r="L1135" s="835">
        <v>80.23</v>
      </c>
      <c r="M1135" s="835">
        <v>80.23</v>
      </c>
      <c r="N1135" s="832">
        <v>1</v>
      </c>
      <c r="O1135" s="836">
        <v>1</v>
      </c>
      <c r="P1135" s="835">
        <v>80.23</v>
      </c>
      <c r="Q1135" s="837">
        <v>1</v>
      </c>
      <c r="R1135" s="832">
        <v>1</v>
      </c>
      <c r="S1135" s="837">
        <v>1</v>
      </c>
      <c r="T1135" s="836">
        <v>1</v>
      </c>
      <c r="U1135" s="838">
        <v>1</v>
      </c>
    </row>
    <row r="1136" spans="1:21" ht="14.4" customHeight="1" x14ac:dyDescent="0.3">
      <c r="A1136" s="831">
        <v>12</v>
      </c>
      <c r="B1136" s="832" t="s">
        <v>1362</v>
      </c>
      <c r="C1136" s="832" t="s">
        <v>1368</v>
      </c>
      <c r="D1136" s="833" t="s">
        <v>2953</v>
      </c>
      <c r="E1136" s="834" t="s">
        <v>1395</v>
      </c>
      <c r="F1136" s="832" t="s">
        <v>1363</v>
      </c>
      <c r="G1136" s="832" t="s">
        <v>2716</v>
      </c>
      <c r="H1136" s="832" t="s">
        <v>578</v>
      </c>
      <c r="I1136" s="832" t="s">
        <v>2717</v>
      </c>
      <c r="J1136" s="832" t="s">
        <v>2718</v>
      </c>
      <c r="K1136" s="832" t="s">
        <v>2719</v>
      </c>
      <c r="L1136" s="835">
        <v>46.03</v>
      </c>
      <c r="M1136" s="835">
        <v>46.03</v>
      </c>
      <c r="N1136" s="832">
        <v>1</v>
      </c>
      <c r="O1136" s="836">
        <v>0.5</v>
      </c>
      <c r="P1136" s="835">
        <v>46.03</v>
      </c>
      <c r="Q1136" s="837">
        <v>1</v>
      </c>
      <c r="R1136" s="832">
        <v>1</v>
      </c>
      <c r="S1136" s="837">
        <v>1</v>
      </c>
      <c r="T1136" s="836">
        <v>0.5</v>
      </c>
      <c r="U1136" s="838">
        <v>1</v>
      </c>
    </row>
    <row r="1137" spans="1:21" ht="14.4" customHeight="1" x14ac:dyDescent="0.3">
      <c r="A1137" s="831">
        <v>12</v>
      </c>
      <c r="B1137" s="832" t="s">
        <v>1362</v>
      </c>
      <c r="C1137" s="832" t="s">
        <v>1368</v>
      </c>
      <c r="D1137" s="833" t="s">
        <v>2953</v>
      </c>
      <c r="E1137" s="834" t="s">
        <v>1395</v>
      </c>
      <c r="F1137" s="832" t="s">
        <v>1363</v>
      </c>
      <c r="G1137" s="832" t="s">
        <v>2716</v>
      </c>
      <c r="H1137" s="832" t="s">
        <v>578</v>
      </c>
      <c r="I1137" s="832" t="s">
        <v>2720</v>
      </c>
      <c r="J1137" s="832" t="s">
        <v>2718</v>
      </c>
      <c r="K1137" s="832" t="s">
        <v>2721</v>
      </c>
      <c r="L1137" s="835">
        <v>46.03</v>
      </c>
      <c r="M1137" s="835">
        <v>46.03</v>
      </c>
      <c r="N1137" s="832">
        <v>1</v>
      </c>
      <c r="O1137" s="836">
        <v>1</v>
      </c>
      <c r="P1137" s="835"/>
      <c r="Q1137" s="837">
        <v>0</v>
      </c>
      <c r="R1137" s="832"/>
      <c r="S1137" s="837">
        <v>0</v>
      </c>
      <c r="T1137" s="836"/>
      <c r="U1137" s="838">
        <v>0</v>
      </c>
    </row>
    <row r="1138" spans="1:21" ht="14.4" customHeight="1" x14ac:dyDescent="0.3">
      <c r="A1138" s="831">
        <v>12</v>
      </c>
      <c r="B1138" s="832" t="s">
        <v>1362</v>
      </c>
      <c r="C1138" s="832" t="s">
        <v>1368</v>
      </c>
      <c r="D1138" s="833" t="s">
        <v>2953</v>
      </c>
      <c r="E1138" s="834" t="s">
        <v>1395</v>
      </c>
      <c r="F1138" s="832" t="s">
        <v>1363</v>
      </c>
      <c r="G1138" s="832" t="s">
        <v>2591</v>
      </c>
      <c r="H1138" s="832" t="s">
        <v>578</v>
      </c>
      <c r="I1138" s="832" t="s">
        <v>2722</v>
      </c>
      <c r="J1138" s="832" t="s">
        <v>2593</v>
      </c>
      <c r="K1138" s="832" t="s">
        <v>2723</v>
      </c>
      <c r="L1138" s="835">
        <v>86.02</v>
      </c>
      <c r="M1138" s="835">
        <v>172.04</v>
      </c>
      <c r="N1138" s="832">
        <v>2</v>
      </c>
      <c r="O1138" s="836">
        <v>1</v>
      </c>
      <c r="P1138" s="835">
        <v>172.04</v>
      </c>
      <c r="Q1138" s="837">
        <v>1</v>
      </c>
      <c r="R1138" s="832">
        <v>2</v>
      </c>
      <c r="S1138" s="837">
        <v>1</v>
      </c>
      <c r="T1138" s="836">
        <v>1</v>
      </c>
      <c r="U1138" s="838">
        <v>1</v>
      </c>
    </row>
    <row r="1139" spans="1:21" ht="14.4" customHeight="1" x14ac:dyDescent="0.3">
      <c r="A1139" s="831">
        <v>12</v>
      </c>
      <c r="B1139" s="832" t="s">
        <v>1362</v>
      </c>
      <c r="C1139" s="832" t="s">
        <v>1368</v>
      </c>
      <c r="D1139" s="833" t="s">
        <v>2953</v>
      </c>
      <c r="E1139" s="834" t="s">
        <v>1395</v>
      </c>
      <c r="F1139" s="832" t="s">
        <v>1363</v>
      </c>
      <c r="G1139" s="832" t="s">
        <v>1401</v>
      </c>
      <c r="H1139" s="832" t="s">
        <v>622</v>
      </c>
      <c r="I1139" s="832" t="s">
        <v>1808</v>
      </c>
      <c r="J1139" s="832" t="s">
        <v>1403</v>
      </c>
      <c r="K1139" s="832" t="s">
        <v>1809</v>
      </c>
      <c r="L1139" s="835">
        <v>3818.86</v>
      </c>
      <c r="M1139" s="835">
        <v>11456.58</v>
      </c>
      <c r="N1139" s="832">
        <v>3</v>
      </c>
      <c r="O1139" s="836">
        <v>3</v>
      </c>
      <c r="P1139" s="835">
        <v>11456.58</v>
      </c>
      <c r="Q1139" s="837">
        <v>1</v>
      </c>
      <c r="R1139" s="832">
        <v>3</v>
      </c>
      <c r="S1139" s="837">
        <v>1</v>
      </c>
      <c r="T1139" s="836">
        <v>3</v>
      </c>
      <c r="U1139" s="838">
        <v>1</v>
      </c>
    </row>
    <row r="1140" spans="1:21" ht="14.4" customHeight="1" x14ac:dyDescent="0.3">
      <c r="A1140" s="831">
        <v>12</v>
      </c>
      <c r="B1140" s="832" t="s">
        <v>1362</v>
      </c>
      <c r="C1140" s="832" t="s">
        <v>1368</v>
      </c>
      <c r="D1140" s="833" t="s">
        <v>2953</v>
      </c>
      <c r="E1140" s="834" t="s">
        <v>1395</v>
      </c>
      <c r="F1140" s="832" t="s">
        <v>1363</v>
      </c>
      <c r="G1140" s="832" t="s">
        <v>1529</v>
      </c>
      <c r="H1140" s="832" t="s">
        <v>578</v>
      </c>
      <c r="I1140" s="832" t="s">
        <v>1530</v>
      </c>
      <c r="J1140" s="832" t="s">
        <v>1531</v>
      </c>
      <c r="K1140" s="832" t="s">
        <v>1232</v>
      </c>
      <c r="L1140" s="835">
        <v>78.33</v>
      </c>
      <c r="M1140" s="835">
        <v>391.65</v>
      </c>
      <c r="N1140" s="832">
        <v>5</v>
      </c>
      <c r="O1140" s="836">
        <v>2.5</v>
      </c>
      <c r="P1140" s="835">
        <v>391.65</v>
      </c>
      <c r="Q1140" s="837">
        <v>1</v>
      </c>
      <c r="R1140" s="832">
        <v>5</v>
      </c>
      <c r="S1140" s="837">
        <v>1</v>
      </c>
      <c r="T1140" s="836">
        <v>2.5</v>
      </c>
      <c r="U1140" s="838">
        <v>1</v>
      </c>
    </row>
    <row r="1141" spans="1:21" ht="14.4" customHeight="1" x14ac:dyDescent="0.3">
      <c r="A1141" s="831">
        <v>12</v>
      </c>
      <c r="B1141" s="832" t="s">
        <v>1362</v>
      </c>
      <c r="C1141" s="832" t="s">
        <v>1368</v>
      </c>
      <c r="D1141" s="833" t="s">
        <v>2953</v>
      </c>
      <c r="E1141" s="834" t="s">
        <v>1395</v>
      </c>
      <c r="F1141" s="832" t="s">
        <v>1363</v>
      </c>
      <c r="G1141" s="832" t="s">
        <v>2245</v>
      </c>
      <c r="H1141" s="832" t="s">
        <v>578</v>
      </c>
      <c r="I1141" s="832" t="s">
        <v>2724</v>
      </c>
      <c r="J1141" s="832" t="s">
        <v>2725</v>
      </c>
      <c r="K1141" s="832" t="s">
        <v>2726</v>
      </c>
      <c r="L1141" s="835">
        <v>327.01</v>
      </c>
      <c r="M1141" s="835">
        <v>327.01</v>
      </c>
      <c r="N1141" s="832">
        <v>1</v>
      </c>
      <c r="O1141" s="836">
        <v>1</v>
      </c>
      <c r="P1141" s="835">
        <v>327.01</v>
      </c>
      <c r="Q1141" s="837">
        <v>1</v>
      </c>
      <c r="R1141" s="832">
        <v>1</v>
      </c>
      <c r="S1141" s="837">
        <v>1</v>
      </c>
      <c r="T1141" s="836">
        <v>1</v>
      </c>
      <c r="U1141" s="838">
        <v>1</v>
      </c>
    </row>
    <row r="1142" spans="1:21" ht="14.4" customHeight="1" x14ac:dyDescent="0.3">
      <c r="A1142" s="831">
        <v>12</v>
      </c>
      <c r="B1142" s="832" t="s">
        <v>1362</v>
      </c>
      <c r="C1142" s="832" t="s">
        <v>1368</v>
      </c>
      <c r="D1142" s="833" t="s">
        <v>2953</v>
      </c>
      <c r="E1142" s="834" t="s">
        <v>1395</v>
      </c>
      <c r="F1142" s="832" t="s">
        <v>1363</v>
      </c>
      <c r="G1142" s="832" t="s">
        <v>1894</v>
      </c>
      <c r="H1142" s="832" t="s">
        <v>578</v>
      </c>
      <c r="I1142" s="832" t="s">
        <v>2368</v>
      </c>
      <c r="J1142" s="832" t="s">
        <v>2369</v>
      </c>
      <c r="K1142" s="832" t="s">
        <v>1487</v>
      </c>
      <c r="L1142" s="835">
        <v>186.99</v>
      </c>
      <c r="M1142" s="835">
        <v>373.98</v>
      </c>
      <c r="N1142" s="832">
        <v>2</v>
      </c>
      <c r="O1142" s="836">
        <v>1</v>
      </c>
      <c r="P1142" s="835">
        <v>373.98</v>
      </c>
      <c r="Q1142" s="837">
        <v>1</v>
      </c>
      <c r="R1142" s="832">
        <v>2</v>
      </c>
      <c r="S1142" s="837">
        <v>1</v>
      </c>
      <c r="T1142" s="836">
        <v>1</v>
      </c>
      <c r="U1142" s="838">
        <v>1</v>
      </c>
    </row>
    <row r="1143" spans="1:21" ht="14.4" customHeight="1" x14ac:dyDescent="0.3">
      <c r="A1143" s="831">
        <v>12</v>
      </c>
      <c r="B1143" s="832" t="s">
        <v>1362</v>
      </c>
      <c r="C1143" s="832" t="s">
        <v>1368</v>
      </c>
      <c r="D1143" s="833" t="s">
        <v>2953</v>
      </c>
      <c r="E1143" s="834" t="s">
        <v>1395</v>
      </c>
      <c r="F1143" s="832" t="s">
        <v>1363</v>
      </c>
      <c r="G1143" s="832" t="s">
        <v>1612</v>
      </c>
      <c r="H1143" s="832" t="s">
        <v>578</v>
      </c>
      <c r="I1143" s="832" t="s">
        <v>1827</v>
      </c>
      <c r="J1143" s="832" t="s">
        <v>798</v>
      </c>
      <c r="K1143" s="832" t="s">
        <v>1614</v>
      </c>
      <c r="L1143" s="835">
        <v>107.27</v>
      </c>
      <c r="M1143" s="835">
        <v>107.27</v>
      </c>
      <c r="N1143" s="832">
        <v>1</v>
      </c>
      <c r="O1143" s="836">
        <v>0.5</v>
      </c>
      <c r="P1143" s="835">
        <v>107.27</v>
      </c>
      <c r="Q1143" s="837">
        <v>1</v>
      </c>
      <c r="R1143" s="832">
        <v>1</v>
      </c>
      <c r="S1143" s="837">
        <v>1</v>
      </c>
      <c r="T1143" s="836">
        <v>0.5</v>
      </c>
      <c r="U1143" s="838">
        <v>1</v>
      </c>
    </row>
    <row r="1144" spans="1:21" ht="14.4" customHeight="1" x14ac:dyDescent="0.3">
      <c r="A1144" s="831">
        <v>12</v>
      </c>
      <c r="B1144" s="832" t="s">
        <v>1362</v>
      </c>
      <c r="C1144" s="832" t="s">
        <v>1368</v>
      </c>
      <c r="D1144" s="833" t="s">
        <v>2953</v>
      </c>
      <c r="E1144" s="834" t="s">
        <v>1395</v>
      </c>
      <c r="F1144" s="832" t="s">
        <v>1363</v>
      </c>
      <c r="G1144" s="832" t="s">
        <v>1441</v>
      </c>
      <c r="H1144" s="832" t="s">
        <v>578</v>
      </c>
      <c r="I1144" s="832" t="s">
        <v>1442</v>
      </c>
      <c r="J1144" s="832" t="s">
        <v>1443</v>
      </c>
      <c r="K1144" s="832" t="s">
        <v>1444</v>
      </c>
      <c r="L1144" s="835">
        <v>60.9</v>
      </c>
      <c r="M1144" s="835">
        <v>243.6</v>
      </c>
      <c r="N1144" s="832">
        <v>4</v>
      </c>
      <c r="O1144" s="836">
        <v>1.5</v>
      </c>
      <c r="P1144" s="835">
        <v>60.9</v>
      </c>
      <c r="Q1144" s="837">
        <v>0.25</v>
      </c>
      <c r="R1144" s="832">
        <v>1</v>
      </c>
      <c r="S1144" s="837">
        <v>0.25</v>
      </c>
      <c r="T1144" s="836">
        <v>0.5</v>
      </c>
      <c r="U1144" s="838">
        <v>0.33333333333333331</v>
      </c>
    </row>
    <row r="1145" spans="1:21" ht="14.4" customHeight="1" x14ac:dyDescent="0.3">
      <c r="A1145" s="831">
        <v>12</v>
      </c>
      <c r="B1145" s="832" t="s">
        <v>1362</v>
      </c>
      <c r="C1145" s="832" t="s">
        <v>1368</v>
      </c>
      <c r="D1145" s="833" t="s">
        <v>2953</v>
      </c>
      <c r="E1145" s="834" t="s">
        <v>1395</v>
      </c>
      <c r="F1145" s="832" t="s">
        <v>1363</v>
      </c>
      <c r="G1145" s="832" t="s">
        <v>1405</v>
      </c>
      <c r="H1145" s="832" t="s">
        <v>578</v>
      </c>
      <c r="I1145" s="832" t="s">
        <v>1406</v>
      </c>
      <c r="J1145" s="832" t="s">
        <v>1407</v>
      </c>
      <c r="K1145" s="832" t="s">
        <v>1408</v>
      </c>
      <c r="L1145" s="835">
        <v>48.09</v>
      </c>
      <c r="M1145" s="835">
        <v>96.18</v>
      </c>
      <c r="N1145" s="832">
        <v>2</v>
      </c>
      <c r="O1145" s="836">
        <v>1</v>
      </c>
      <c r="P1145" s="835">
        <v>96.18</v>
      </c>
      <c r="Q1145" s="837">
        <v>1</v>
      </c>
      <c r="R1145" s="832">
        <v>2</v>
      </c>
      <c r="S1145" s="837">
        <v>1</v>
      </c>
      <c r="T1145" s="836">
        <v>1</v>
      </c>
      <c r="U1145" s="838">
        <v>1</v>
      </c>
    </row>
    <row r="1146" spans="1:21" ht="14.4" customHeight="1" x14ac:dyDescent="0.3">
      <c r="A1146" s="831">
        <v>12</v>
      </c>
      <c r="B1146" s="832" t="s">
        <v>1362</v>
      </c>
      <c r="C1146" s="832" t="s">
        <v>1368</v>
      </c>
      <c r="D1146" s="833" t="s">
        <v>2953</v>
      </c>
      <c r="E1146" s="834" t="s">
        <v>1395</v>
      </c>
      <c r="F1146" s="832" t="s">
        <v>1363</v>
      </c>
      <c r="G1146" s="832" t="s">
        <v>2727</v>
      </c>
      <c r="H1146" s="832" t="s">
        <v>578</v>
      </c>
      <c r="I1146" s="832" t="s">
        <v>2728</v>
      </c>
      <c r="J1146" s="832" t="s">
        <v>2729</v>
      </c>
      <c r="K1146" s="832" t="s">
        <v>2279</v>
      </c>
      <c r="L1146" s="835">
        <v>72.47</v>
      </c>
      <c r="M1146" s="835">
        <v>72.47</v>
      </c>
      <c r="N1146" s="832">
        <v>1</v>
      </c>
      <c r="O1146" s="836">
        <v>0.5</v>
      </c>
      <c r="P1146" s="835">
        <v>72.47</v>
      </c>
      <c r="Q1146" s="837">
        <v>1</v>
      </c>
      <c r="R1146" s="832">
        <v>1</v>
      </c>
      <c r="S1146" s="837">
        <v>1</v>
      </c>
      <c r="T1146" s="836">
        <v>0.5</v>
      </c>
      <c r="U1146" s="838">
        <v>1</v>
      </c>
    </row>
    <row r="1147" spans="1:21" ht="14.4" customHeight="1" x14ac:dyDescent="0.3">
      <c r="A1147" s="831">
        <v>12</v>
      </c>
      <c r="B1147" s="832" t="s">
        <v>1362</v>
      </c>
      <c r="C1147" s="832" t="s">
        <v>1368</v>
      </c>
      <c r="D1147" s="833" t="s">
        <v>2953</v>
      </c>
      <c r="E1147" s="834" t="s">
        <v>1395</v>
      </c>
      <c r="F1147" s="832" t="s">
        <v>1363</v>
      </c>
      <c r="G1147" s="832" t="s">
        <v>2730</v>
      </c>
      <c r="H1147" s="832" t="s">
        <v>578</v>
      </c>
      <c r="I1147" s="832" t="s">
        <v>2731</v>
      </c>
      <c r="J1147" s="832" t="s">
        <v>2732</v>
      </c>
      <c r="K1147" s="832" t="s">
        <v>2733</v>
      </c>
      <c r="L1147" s="835">
        <v>88.76</v>
      </c>
      <c r="M1147" s="835">
        <v>266.28000000000003</v>
      </c>
      <c r="N1147" s="832">
        <v>3</v>
      </c>
      <c r="O1147" s="836">
        <v>1.5</v>
      </c>
      <c r="P1147" s="835">
        <v>266.28000000000003</v>
      </c>
      <c r="Q1147" s="837">
        <v>1</v>
      </c>
      <c r="R1147" s="832">
        <v>3</v>
      </c>
      <c r="S1147" s="837">
        <v>1</v>
      </c>
      <c r="T1147" s="836">
        <v>1.5</v>
      </c>
      <c r="U1147" s="838">
        <v>1</v>
      </c>
    </row>
    <row r="1148" spans="1:21" ht="14.4" customHeight="1" x14ac:dyDescent="0.3">
      <c r="A1148" s="831">
        <v>12</v>
      </c>
      <c r="B1148" s="832" t="s">
        <v>1362</v>
      </c>
      <c r="C1148" s="832" t="s">
        <v>1368</v>
      </c>
      <c r="D1148" s="833" t="s">
        <v>2953</v>
      </c>
      <c r="E1148" s="834" t="s">
        <v>1395</v>
      </c>
      <c r="F1148" s="832" t="s">
        <v>1363</v>
      </c>
      <c r="G1148" s="832" t="s">
        <v>1420</v>
      </c>
      <c r="H1148" s="832" t="s">
        <v>622</v>
      </c>
      <c r="I1148" s="832" t="s">
        <v>2734</v>
      </c>
      <c r="J1148" s="832" t="s">
        <v>1451</v>
      </c>
      <c r="K1148" s="832" t="s">
        <v>1452</v>
      </c>
      <c r="L1148" s="835">
        <v>368.16</v>
      </c>
      <c r="M1148" s="835">
        <v>368.16</v>
      </c>
      <c r="N1148" s="832">
        <v>1</v>
      </c>
      <c r="O1148" s="836">
        <v>0.5</v>
      </c>
      <c r="P1148" s="835">
        <v>368.16</v>
      </c>
      <c r="Q1148" s="837">
        <v>1</v>
      </c>
      <c r="R1148" s="832">
        <v>1</v>
      </c>
      <c r="S1148" s="837">
        <v>1</v>
      </c>
      <c r="T1148" s="836">
        <v>0.5</v>
      </c>
      <c r="U1148" s="838">
        <v>1</v>
      </c>
    </row>
    <row r="1149" spans="1:21" ht="14.4" customHeight="1" x14ac:dyDescent="0.3">
      <c r="A1149" s="831">
        <v>12</v>
      </c>
      <c r="B1149" s="832" t="s">
        <v>1362</v>
      </c>
      <c r="C1149" s="832" t="s">
        <v>1368</v>
      </c>
      <c r="D1149" s="833" t="s">
        <v>2953</v>
      </c>
      <c r="E1149" s="834" t="s">
        <v>1395</v>
      </c>
      <c r="F1149" s="832" t="s">
        <v>1363</v>
      </c>
      <c r="G1149" s="832" t="s">
        <v>2735</v>
      </c>
      <c r="H1149" s="832" t="s">
        <v>578</v>
      </c>
      <c r="I1149" s="832" t="s">
        <v>2736</v>
      </c>
      <c r="J1149" s="832" t="s">
        <v>2737</v>
      </c>
      <c r="K1149" s="832" t="s">
        <v>2738</v>
      </c>
      <c r="L1149" s="835">
        <v>155.24</v>
      </c>
      <c r="M1149" s="835">
        <v>310.48</v>
      </c>
      <c r="N1149" s="832">
        <v>2</v>
      </c>
      <c r="O1149" s="836">
        <v>1</v>
      </c>
      <c r="P1149" s="835">
        <v>310.48</v>
      </c>
      <c r="Q1149" s="837">
        <v>1</v>
      </c>
      <c r="R1149" s="832">
        <v>2</v>
      </c>
      <c r="S1149" s="837">
        <v>1</v>
      </c>
      <c r="T1149" s="836">
        <v>1</v>
      </c>
      <c r="U1149" s="838">
        <v>1</v>
      </c>
    </row>
    <row r="1150" spans="1:21" ht="14.4" customHeight="1" x14ac:dyDescent="0.3">
      <c r="A1150" s="831">
        <v>12</v>
      </c>
      <c r="B1150" s="832" t="s">
        <v>1362</v>
      </c>
      <c r="C1150" s="832" t="s">
        <v>1368</v>
      </c>
      <c r="D1150" s="833" t="s">
        <v>2953</v>
      </c>
      <c r="E1150" s="834" t="s">
        <v>1395</v>
      </c>
      <c r="F1150" s="832" t="s">
        <v>1363</v>
      </c>
      <c r="G1150" s="832" t="s">
        <v>1550</v>
      </c>
      <c r="H1150" s="832" t="s">
        <v>578</v>
      </c>
      <c r="I1150" s="832" t="s">
        <v>1551</v>
      </c>
      <c r="J1150" s="832" t="s">
        <v>1552</v>
      </c>
      <c r="K1150" s="832" t="s">
        <v>624</v>
      </c>
      <c r="L1150" s="835">
        <v>88.1</v>
      </c>
      <c r="M1150" s="835">
        <v>88.1</v>
      </c>
      <c r="N1150" s="832">
        <v>1</v>
      </c>
      <c r="O1150" s="836">
        <v>0.5</v>
      </c>
      <c r="P1150" s="835">
        <v>88.1</v>
      </c>
      <c r="Q1150" s="837">
        <v>1</v>
      </c>
      <c r="R1150" s="832">
        <v>1</v>
      </c>
      <c r="S1150" s="837">
        <v>1</v>
      </c>
      <c r="T1150" s="836">
        <v>0.5</v>
      </c>
      <c r="U1150" s="838">
        <v>1</v>
      </c>
    </row>
    <row r="1151" spans="1:21" ht="14.4" customHeight="1" x14ac:dyDescent="0.3">
      <c r="A1151" s="831">
        <v>12</v>
      </c>
      <c r="B1151" s="832" t="s">
        <v>1362</v>
      </c>
      <c r="C1151" s="832" t="s">
        <v>1368</v>
      </c>
      <c r="D1151" s="833" t="s">
        <v>2953</v>
      </c>
      <c r="E1151" s="834" t="s">
        <v>1395</v>
      </c>
      <c r="F1151" s="832" t="s">
        <v>1363</v>
      </c>
      <c r="G1151" s="832" t="s">
        <v>2426</v>
      </c>
      <c r="H1151" s="832" t="s">
        <v>578</v>
      </c>
      <c r="I1151" s="832" t="s">
        <v>2427</v>
      </c>
      <c r="J1151" s="832" t="s">
        <v>2428</v>
      </c>
      <c r="K1151" s="832" t="s">
        <v>2429</v>
      </c>
      <c r="L1151" s="835">
        <v>168.9</v>
      </c>
      <c r="M1151" s="835">
        <v>168.9</v>
      </c>
      <c r="N1151" s="832">
        <v>1</v>
      </c>
      <c r="O1151" s="836">
        <v>0.5</v>
      </c>
      <c r="P1151" s="835">
        <v>168.9</v>
      </c>
      <c r="Q1151" s="837">
        <v>1</v>
      </c>
      <c r="R1151" s="832">
        <v>1</v>
      </c>
      <c r="S1151" s="837">
        <v>1</v>
      </c>
      <c r="T1151" s="836">
        <v>0.5</v>
      </c>
      <c r="U1151" s="838">
        <v>1</v>
      </c>
    </row>
    <row r="1152" spans="1:21" ht="14.4" customHeight="1" x14ac:dyDescent="0.3">
      <c r="A1152" s="831">
        <v>12</v>
      </c>
      <c r="B1152" s="832" t="s">
        <v>1362</v>
      </c>
      <c r="C1152" s="832" t="s">
        <v>1368</v>
      </c>
      <c r="D1152" s="833" t="s">
        <v>2953</v>
      </c>
      <c r="E1152" s="834" t="s">
        <v>1395</v>
      </c>
      <c r="F1152" s="832" t="s">
        <v>1363</v>
      </c>
      <c r="G1152" s="832" t="s">
        <v>1505</v>
      </c>
      <c r="H1152" s="832" t="s">
        <v>578</v>
      </c>
      <c r="I1152" s="832" t="s">
        <v>1506</v>
      </c>
      <c r="J1152" s="832" t="s">
        <v>988</v>
      </c>
      <c r="K1152" s="832" t="s">
        <v>1507</v>
      </c>
      <c r="L1152" s="835">
        <v>78.33</v>
      </c>
      <c r="M1152" s="835">
        <v>78.33</v>
      </c>
      <c r="N1152" s="832">
        <v>1</v>
      </c>
      <c r="O1152" s="836">
        <v>1</v>
      </c>
      <c r="P1152" s="835">
        <v>78.33</v>
      </c>
      <c r="Q1152" s="837">
        <v>1</v>
      </c>
      <c r="R1152" s="832">
        <v>1</v>
      </c>
      <c r="S1152" s="837">
        <v>1</v>
      </c>
      <c r="T1152" s="836">
        <v>1</v>
      </c>
      <c r="U1152" s="838">
        <v>1</v>
      </c>
    </row>
    <row r="1153" spans="1:21" ht="14.4" customHeight="1" x14ac:dyDescent="0.3">
      <c r="A1153" s="831">
        <v>12</v>
      </c>
      <c r="B1153" s="832" t="s">
        <v>1362</v>
      </c>
      <c r="C1153" s="832" t="s">
        <v>1368</v>
      </c>
      <c r="D1153" s="833" t="s">
        <v>2953</v>
      </c>
      <c r="E1153" s="834" t="s">
        <v>1395</v>
      </c>
      <c r="F1153" s="832" t="s">
        <v>1363</v>
      </c>
      <c r="G1153" s="832" t="s">
        <v>1458</v>
      </c>
      <c r="H1153" s="832" t="s">
        <v>578</v>
      </c>
      <c r="I1153" s="832" t="s">
        <v>1459</v>
      </c>
      <c r="J1153" s="832" t="s">
        <v>618</v>
      </c>
      <c r="K1153" s="832" t="s">
        <v>1460</v>
      </c>
      <c r="L1153" s="835">
        <v>52.61</v>
      </c>
      <c r="M1153" s="835">
        <v>52.61</v>
      </c>
      <c r="N1153" s="832">
        <v>1</v>
      </c>
      <c r="O1153" s="836">
        <v>1</v>
      </c>
      <c r="P1153" s="835"/>
      <c r="Q1153" s="837">
        <v>0</v>
      </c>
      <c r="R1153" s="832"/>
      <c r="S1153" s="837">
        <v>0</v>
      </c>
      <c r="T1153" s="836"/>
      <c r="U1153" s="838">
        <v>0</v>
      </c>
    </row>
    <row r="1154" spans="1:21" ht="14.4" customHeight="1" x14ac:dyDescent="0.3">
      <c r="A1154" s="831">
        <v>12</v>
      </c>
      <c r="B1154" s="832" t="s">
        <v>1362</v>
      </c>
      <c r="C1154" s="832" t="s">
        <v>1368</v>
      </c>
      <c r="D1154" s="833" t="s">
        <v>2953</v>
      </c>
      <c r="E1154" s="834" t="s">
        <v>1395</v>
      </c>
      <c r="F1154" s="832" t="s">
        <v>1363</v>
      </c>
      <c r="G1154" s="832" t="s">
        <v>1461</v>
      </c>
      <c r="H1154" s="832" t="s">
        <v>578</v>
      </c>
      <c r="I1154" s="832" t="s">
        <v>1641</v>
      </c>
      <c r="J1154" s="832" t="s">
        <v>1642</v>
      </c>
      <c r="K1154" s="832" t="s">
        <v>1643</v>
      </c>
      <c r="L1154" s="835">
        <v>432.12</v>
      </c>
      <c r="M1154" s="835">
        <v>2592.7200000000003</v>
      </c>
      <c r="N1154" s="832">
        <v>6</v>
      </c>
      <c r="O1154" s="836">
        <v>2</v>
      </c>
      <c r="P1154" s="835">
        <v>1296.3600000000001</v>
      </c>
      <c r="Q1154" s="837">
        <v>0.5</v>
      </c>
      <c r="R1154" s="832">
        <v>3</v>
      </c>
      <c r="S1154" s="837">
        <v>0.5</v>
      </c>
      <c r="T1154" s="836">
        <v>1</v>
      </c>
      <c r="U1154" s="838">
        <v>0.5</v>
      </c>
    </row>
    <row r="1155" spans="1:21" ht="14.4" customHeight="1" x14ac:dyDescent="0.3">
      <c r="A1155" s="831">
        <v>12</v>
      </c>
      <c r="B1155" s="832" t="s">
        <v>1362</v>
      </c>
      <c r="C1155" s="832" t="s">
        <v>1368</v>
      </c>
      <c r="D1155" s="833" t="s">
        <v>2953</v>
      </c>
      <c r="E1155" s="834" t="s">
        <v>1395</v>
      </c>
      <c r="F1155" s="832" t="s">
        <v>1363</v>
      </c>
      <c r="G1155" s="832" t="s">
        <v>1538</v>
      </c>
      <c r="H1155" s="832" t="s">
        <v>578</v>
      </c>
      <c r="I1155" s="832" t="s">
        <v>1539</v>
      </c>
      <c r="J1155" s="832" t="s">
        <v>859</v>
      </c>
      <c r="K1155" s="832" t="s">
        <v>1540</v>
      </c>
      <c r="L1155" s="835">
        <v>128.69999999999999</v>
      </c>
      <c r="M1155" s="835">
        <v>128.69999999999999</v>
      </c>
      <c r="N1155" s="832">
        <v>1</v>
      </c>
      <c r="O1155" s="836">
        <v>1</v>
      </c>
      <c r="P1155" s="835">
        <v>128.69999999999999</v>
      </c>
      <c r="Q1155" s="837">
        <v>1</v>
      </c>
      <c r="R1155" s="832">
        <v>1</v>
      </c>
      <c r="S1155" s="837">
        <v>1</v>
      </c>
      <c r="T1155" s="836">
        <v>1</v>
      </c>
      <c r="U1155" s="838">
        <v>1</v>
      </c>
    </row>
    <row r="1156" spans="1:21" ht="14.4" customHeight="1" x14ac:dyDescent="0.3">
      <c r="A1156" s="831">
        <v>12</v>
      </c>
      <c r="B1156" s="832" t="s">
        <v>1362</v>
      </c>
      <c r="C1156" s="832" t="s">
        <v>1368</v>
      </c>
      <c r="D1156" s="833" t="s">
        <v>2953</v>
      </c>
      <c r="E1156" s="834" t="s">
        <v>1395</v>
      </c>
      <c r="F1156" s="832" t="s">
        <v>1363</v>
      </c>
      <c r="G1156" s="832" t="s">
        <v>1652</v>
      </c>
      <c r="H1156" s="832" t="s">
        <v>578</v>
      </c>
      <c r="I1156" s="832" t="s">
        <v>1653</v>
      </c>
      <c r="J1156" s="832" t="s">
        <v>1654</v>
      </c>
      <c r="K1156" s="832" t="s">
        <v>1655</v>
      </c>
      <c r="L1156" s="835">
        <v>0</v>
      </c>
      <c r="M1156" s="835">
        <v>0</v>
      </c>
      <c r="N1156" s="832">
        <v>5</v>
      </c>
      <c r="O1156" s="836">
        <v>4</v>
      </c>
      <c r="P1156" s="835">
        <v>0</v>
      </c>
      <c r="Q1156" s="837"/>
      <c r="R1156" s="832">
        <v>4</v>
      </c>
      <c r="S1156" s="837">
        <v>0.8</v>
      </c>
      <c r="T1156" s="836">
        <v>3</v>
      </c>
      <c r="U1156" s="838">
        <v>0.75</v>
      </c>
    </row>
    <row r="1157" spans="1:21" ht="14.4" customHeight="1" x14ac:dyDescent="0.3">
      <c r="A1157" s="831">
        <v>12</v>
      </c>
      <c r="B1157" s="832" t="s">
        <v>1362</v>
      </c>
      <c r="C1157" s="832" t="s">
        <v>1368</v>
      </c>
      <c r="D1157" s="833" t="s">
        <v>2953</v>
      </c>
      <c r="E1157" s="834" t="s">
        <v>1395</v>
      </c>
      <c r="F1157" s="832" t="s">
        <v>1363</v>
      </c>
      <c r="G1157" s="832" t="s">
        <v>1469</v>
      </c>
      <c r="H1157" s="832" t="s">
        <v>622</v>
      </c>
      <c r="I1157" s="832" t="s">
        <v>1280</v>
      </c>
      <c r="J1157" s="832" t="s">
        <v>1281</v>
      </c>
      <c r="K1157" s="832" t="s">
        <v>1282</v>
      </c>
      <c r="L1157" s="835">
        <v>0</v>
      </c>
      <c r="M1157" s="835">
        <v>0</v>
      </c>
      <c r="N1157" s="832">
        <v>1</v>
      </c>
      <c r="O1157" s="836">
        <v>1</v>
      </c>
      <c r="P1157" s="835"/>
      <c r="Q1157" s="837"/>
      <c r="R1157" s="832"/>
      <c r="S1157" s="837">
        <v>0</v>
      </c>
      <c r="T1157" s="836"/>
      <c r="U1157" s="838">
        <v>0</v>
      </c>
    </row>
    <row r="1158" spans="1:21" ht="14.4" customHeight="1" x14ac:dyDescent="0.3">
      <c r="A1158" s="831">
        <v>12</v>
      </c>
      <c r="B1158" s="832" t="s">
        <v>1362</v>
      </c>
      <c r="C1158" s="832" t="s">
        <v>1368</v>
      </c>
      <c r="D1158" s="833" t="s">
        <v>2953</v>
      </c>
      <c r="E1158" s="834" t="s">
        <v>1395</v>
      </c>
      <c r="F1158" s="832" t="s">
        <v>1363</v>
      </c>
      <c r="G1158" s="832" t="s">
        <v>1516</v>
      </c>
      <c r="H1158" s="832" t="s">
        <v>578</v>
      </c>
      <c r="I1158" s="832" t="s">
        <v>1663</v>
      </c>
      <c r="J1158" s="832" t="s">
        <v>1661</v>
      </c>
      <c r="K1158" s="832" t="s">
        <v>1519</v>
      </c>
      <c r="L1158" s="835">
        <v>3086.53</v>
      </c>
      <c r="M1158" s="835">
        <v>3086.53</v>
      </c>
      <c r="N1158" s="832">
        <v>1</v>
      </c>
      <c r="O1158" s="836">
        <v>1</v>
      </c>
      <c r="P1158" s="835"/>
      <c r="Q1158" s="837">
        <v>0</v>
      </c>
      <c r="R1158" s="832"/>
      <c r="S1158" s="837">
        <v>0</v>
      </c>
      <c r="T1158" s="836"/>
      <c r="U1158" s="838">
        <v>0</v>
      </c>
    </row>
    <row r="1159" spans="1:21" ht="14.4" customHeight="1" x14ac:dyDescent="0.3">
      <c r="A1159" s="831">
        <v>12</v>
      </c>
      <c r="B1159" s="832" t="s">
        <v>1362</v>
      </c>
      <c r="C1159" s="832" t="s">
        <v>1368</v>
      </c>
      <c r="D1159" s="833" t="s">
        <v>2953</v>
      </c>
      <c r="E1159" s="834" t="s">
        <v>1395</v>
      </c>
      <c r="F1159" s="832" t="s">
        <v>1363</v>
      </c>
      <c r="G1159" s="832" t="s">
        <v>1516</v>
      </c>
      <c r="H1159" s="832" t="s">
        <v>622</v>
      </c>
      <c r="I1159" s="832" t="s">
        <v>1517</v>
      </c>
      <c r="J1159" s="832" t="s">
        <v>1518</v>
      </c>
      <c r="K1159" s="832" t="s">
        <v>1519</v>
      </c>
      <c r="L1159" s="835">
        <v>3086.53</v>
      </c>
      <c r="M1159" s="835">
        <v>3086.53</v>
      </c>
      <c r="N1159" s="832">
        <v>1</v>
      </c>
      <c r="O1159" s="836">
        <v>1</v>
      </c>
      <c r="P1159" s="835">
        <v>3086.53</v>
      </c>
      <c r="Q1159" s="837">
        <v>1</v>
      </c>
      <c r="R1159" s="832">
        <v>1</v>
      </c>
      <c r="S1159" s="837">
        <v>1</v>
      </c>
      <c r="T1159" s="836">
        <v>1</v>
      </c>
      <c r="U1159" s="838">
        <v>1</v>
      </c>
    </row>
    <row r="1160" spans="1:21" ht="14.4" customHeight="1" x14ac:dyDescent="0.3">
      <c r="A1160" s="831">
        <v>12</v>
      </c>
      <c r="B1160" s="832" t="s">
        <v>1362</v>
      </c>
      <c r="C1160" s="832" t="s">
        <v>1368</v>
      </c>
      <c r="D1160" s="833" t="s">
        <v>2953</v>
      </c>
      <c r="E1160" s="834" t="s">
        <v>1395</v>
      </c>
      <c r="F1160" s="832" t="s">
        <v>1363</v>
      </c>
      <c r="G1160" s="832" t="s">
        <v>1470</v>
      </c>
      <c r="H1160" s="832" t="s">
        <v>578</v>
      </c>
      <c r="I1160" s="832" t="s">
        <v>1482</v>
      </c>
      <c r="J1160" s="832" t="s">
        <v>1472</v>
      </c>
      <c r="K1160" s="832" t="s">
        <v>1483</v>
      </c>
      <c r="L1160" s="835">
        <v>42.54</v>
      </c>
      <c r="M1160" s="835">
        <v>85.08</v>
      </c>
      <c r="N1160" s="832">
        <v>2</v>
      </c>
      <c r="O1160" s="836">
        <v>2</v>
      </c>
      <c r="P1160" s="835">
        <v>85.08</v>
      </c>
      <c r="Q1160" s="837">
        <v>1</v>
      </c>
      <c r="R1160" s="832">
        <v>2</v>
      </c>
      <c r="S1160" s="837">
        <v>1</v>
      </c>
      <c r="T1160" s="836">
        <v>2</v>
      </c>
      <c r="U1160" s="838">
        <v>1</v>
      </c>
    </row>
    <row r="1161" spans="1:21" ht="14.4" customHeight="1" x14ac:dyDescent="0.3">
      <c r="A1161" s="831">
        <v>12</v>
      </c>
      <c r="B1161" s="832" t="s">
        <v>1362</v>
      </c>
      <c r="C1161" s="832" t="s">
        <v>1368</v>
      </c>
      <c r="D1161" s="833" t="s">
        <v>2953</v>
      </c>
      <c r="E1161" s="834" t="s">
        <v>1395</v>
      </c>
      <c r="F1161" s="832" t="s">
        <v>1363</v>
      </c>
      <c r="G1161" s="832" t="s">
        <v>1470</v>
      </c>
      <c r="H1161" s="832" t="s">
        <v>578</v>
      </c>
      <c r="I1161" s="832" t="s">
        <v>1471</v>
      </c>
      <c r="J1161" s="832" t="s">
        <v>1472</v>
      </c>
      <c r="K1161" s="832" t="s">
        <v>1473</v>
      </c>
      <c r="L1161" s="835">
        <v>59.56</v>
      </c>
      <c r="M1161" s="835">
        <v>178.68</v>
      </c>
      <c r="N1161" s="832">
        <v>3</v>
      </c>
      <c r="O1161" s="836">
        <v>2.5</v>
      </c>
      <c r="P1161" s="835">
        <v>119.12</v>
      </c>
      <c r="Q1161" s="837">
        <v>0.66666666666666663</v>
      </c>
      <c r="R1161" s="832">
        <v>2</v>
      </c>
      <c r="S1161" s="837">
        <v>0.66666666666666663</v>
      </c>
      <c r="T1161" s="836">
        <v>2</v>
      </c>
      <c r="U1161" s="838">
        <v>0.8</v>
      </c>
    </row>
    <row r="1162" spans="1:21" ht="14.4" customHeight="1" x14ac:dyDescent="0.3">
      <c r="A1162" s="831">
        <v>12</v>
      </c>
      <c r="B1162" s="832" t="s">
        <v>1362</v>
      </c>
      <c r="C1162" s="832" t="s">
        <v>1368</v>
      </c>
      <c r="D1162" s="833" t="s">
        <v>2953</v>
      </c>
      <c r="E1162" s="834" t="s">
        <v>1395</v>
      </c>
      <c r="F1162" s="832" t="s">
        <v>1363</v>
      </c>
      <c r="G1162" s="832" t="s">
        <v>1470</v>
      </c>
      <c r="H1162" s="832" t="s">
        <v>622</v>
      </c>
      <c r="I1162" s="832" t="s">
        <v>1238</v>
      </c>
      <c r="J1162" s="832" t="s">
        <v>960</v>
      </c>
      <c r="K1162" s="832" t="s">
        <v>1239</v>
      </c>
      <c r="L1162" s="835">
        <v>311.33999999999997</v>
      </c>
      <c r="M1162" s="835">
        <v>311.33999999999997</v>
      </c>
      <c r="N1162" s="832">
        <v>1</v>
      </c>
      <c r="O1162" s="836">
        <v>1</v>
      </c>
      <c r="P1162" s="835">
        <v>311.33999999999997</v>
      </c>
      <c r="Q1162" s="837">
        <v>1</v>
      </c>
      <c r="R1162" s="832">
        <v>1</v>
      </c>
      <c r="S1162" s="837">
        <v>1</v>
      </c>
      <c r="T1162" s="836">
        <v>1</v>
      </c>
      <c r="U1162" s="838">
        <v>1</v>
      </c>
    </row>
    <row r="1163" spans="1:21" ht="14.4" customHeight="1" x14ac:dyDescent="0.3">
      <c r="A1163" s="831">
        <v>12</v>
      </c>
      <c r="B1163" s="832" t="s">
        <v>1362</v>
      </c>
      <c r="C1163" s="832" t="s">
        <v>1368</v>
      </c>
      <c r="D1163" s="833" t="s">
        <v>2953</v>
      </c>
      <c r="E1163" s="834" t="s">
        <v>1395</v>
      </c>
      <c r="F1163" s="832" t="s">
        <v>1363</v>
      </c>
      <c r="G1163" s="832" t="s">
        <v>1520</v>
      </c>
      <c r="H1163" s="832" t="s">
        <v>578</v>
      </c>
      <c r="I1163" s="832" t="s">
        <v>1669</v>
      </c>
      <c r="J1163" s="832" t="s">
        <v>1670</v>
      </c>
      <c r="K1163" s="832" t="s">
        <v>1671</v>
      </c>
      <c r="L1163" s="835">
        <v>333.68</v>
      </c>
      <c r="M1163" s="835">
        <v>1001.04</v>
      </c>
      <c r="N1163" s="832">
        <v>3</v>
      </c>
      <c r="O1163" s="836">
        <v>3</v>
      </c>
      <c r="P1163" s="835">
        <v>333.68</v>
      </c>
      <c r="Q1163" s="837">
        <v>0.33333333333333337</v>
      </c>
      <c r="R1163" s="832">
        <v>1</v>
      </c>
      <c r="S1163" s="837">
        <v>0.33333333333333331</v>
      </c>
      <c r="T1163" s="836">
        <v>1</v>
      </c>
      <c r="U1163" s="838">
        <v>0.33333333333333331</v>
      </c>
    </row>
    <row r="1164" spans="1:21" ht="14.4" customHeight="1" x14ac:dyDescent="0.3">
      <c r="A1164" s="831">
        <v>12</v>
      </c>
      <c r="B1164" s="832" t="s">
        <v>1362</v>
      </c>
      <c r="C1164" s="832" t="s">
        <v>1368</v>
      </c>
      <c r="D1164" s="833" t="s">
        <v>2953</v>
      </c>
      <c r="E1164" s="834" t="s">
        <v>1395</v>
      </c>
      <c r="F1164" s="832" t="s">
        <v>1363</v>
      </c>
      <c r="G1164" s="832" t="s">
        <v>1520</v>
      </c>
      <c r="H1164" s="832" t="s">
        <v>622</v>
      </c>
      <c r="I1164" s="832" t="s">
        <v>1672</v>
      </c>
      <c r="J1164" s="832" t="s">
        <v>1522</v>
      </c>
      <c r="K1164" s="832" t="s">
        <v>1673</v>
      </c>
      <c r="L1164" s="835">
        <v>300.31</v>
      </c>
      <c r="M1164" s="835">
        <v>300.31</v>
      </c>
      <c r="N1164" s="832">
        <v>1</v>
      </c>
      <c r="O1164" s="836">
        <v>0.5</v>
      </c>
      <c r="P1164" s="835"/>
      <c r="Q1164" s="837">
        <v>0</v>
      </c>
      <c r="R1164" s="832"/>
      <c r="S1164" s="837">
        <v>0</v>
      </c>
      <c r="T1164" s="836"/>
      <c r="U1164" s="838">
        <v>0</v>
      </c>
    </row>
    <row r="1165" spans="1:21" ht="14.4" customHeight="1" x14ac:dyDescent="0.3">
      <c r="A1165" s="831">
        <v>12</v>
      </c>
      <c r="B1165" s="832" t="s">
        <v>1362</v>
      </c>
      <c r="C1165" s="832" t="s">
        <v>1368</v>
      </c>
      <c r="D1165" s="833" t="s">
        <v>2953</v>
      </c>
      <c r="E1165" s="834" t="s">
        <v>1395</v>
      </c>
      <c r="F1165" s="832" t="s">
        <v>1363</v>
      </c>
      <c r="G1165" s="832" t="s">
        <v>1520</v>
      </c>
      <c r="H1165" s="832" t="s">
        <v>622</v>
      </c>
      <c r="I1165" s="832" t="s">
        <v>1579</v>
      </c>
      <c r="J1165" s="832" t="s">
        <v>1522</v>
      </c>
      <c r="K1165" s="832" t="s">
        <v>1580</v>
      </c>
      <c r="L1165" s="835">
        <v>333.68</v>
      </c>
      <c r="M1165" s="835">
        <v>333.68</v>
      </c>
      <c r="N1165" s="832">
        <v>1</v>
      </c>
      <c r="O1165" s="836">
        <v>1</v>
      </c>
      <c r="P1165" s="835">
        <v>333.68</v>
      </c>
      <c r="Q1165" s="837">
        <v>1</v>
      </c>
      <c r="R1165" s="832">
        <v>1</v>
      </c>
      <c r="S1165" s="837">
        <v>1</v>
      </c>
      <c r="T1165" s="836">
        <v>1</v>
      </c>
      <c r="U1165" s="838">
        <v>1</v>
      </c>
    </row>
    <row r="1166" spans="1:21" ht="14.4" customHeight="1" x14ac:dyDescent="0.3">
      <c r="A1166" s="831">
        <v>12</v>
      </c>
      <c r="B1166" s="832" t="s">
        <v>1362</v>
      </c>
      <c r="C1166" s="832" t="s">
        <v>1368</v>
      </c>
      <c r="D1166" s="833" t="s">
        <v>2953</v>
      </c>
      <c r="E1166" s="834" t="s">
        <v>1395</v>
      </c>
      <c r="F1166" s="832" t="s">
        <v>1363</v>
      </c>
      <c r="G1166" s="832" t="s">
        <v>1567</v>
      </c>
      <c r="H1166" s="832" t="s">
        <v>578</v>
      </c>
      <c r="I1166" s="832" t="s">
        <v>1568</v>
      </c>
      <c r="J1166" s="832" t="s">
        <v>1569</v>
      </c>
      <c r="K1166" s="832" t="s">
        <v>1570</v>
      </c>
      <c r="L1166" s="835">
        <v>1514.87</v>
      </c>
      <c r="M1166" s="835">
        <v>1514.87</v>
      </c>
      <c r="N1166" s="832">
        <v>1</v>
      </c>
      <c r="O1166" s="836">
        <v>1</v>
      </c>
      <c r="P1166" s="835">
        <v>1514.87</v>
      </c>
      <c r="Q1166" s="837">
        <v>1</v>
      </c>
      <c r="R1166" s="832">
        <v>1</v>
      </c>
      <c r="S1166" s="837">
        <v>1</v>
      </c>
      <c r="T1166" s="836">
        <v>1</v>
      </c>
      <c r="U1166" s="838">
        <v>1</v>
      </c>
    </row>
    <row r="1167" spans="1:21" ht="14.4" customHeight="1" x14ac:dyDescent="0.3">
      <c r="A1167" s="831">
        <v>12</v>
      </c>
      <c r="B1167" s="832" t="s">
        <v>1362</v>
      </c>
      <c r="C1167" s="832" t="s">
        <v>1368</v>
      </c>
      <c r="D1167" s="833" t="s">
        <v>2953</v>
      </c>
      <c r="E1167" s="834" t="s">
        <v>1395</v>
      </c>
      <c r="F1167" s="832" t="s">
        <v>1363</v>
      </c>
      <c r="G1167" s="832" t="s">
        <v>2739</v>
      </c>
      <c r="H1167" s="832" t="s">
        <v>622</v>
      </c>
      <c r="I1167" s="832" t="s">
        <v>2740</v>
      </c>
      <c r="J1167" s="832" t="s">
        <v>2741</v>
      </c>
      <c r="K1167" s="832" t="s">
        <v>2473</v>
      </c>
      <c r="L1167" s="835">
        <v>0</v>
      </c>
      <c r="M1167" s="835">
        <v>0</v>
      </c>
      <c r="N1167" s="832">
        <v>2</v>
      </c>
      <c r="O1167" s="836">
        <v>1</v>
      </c>
      <c r="P1167" s="835">
        <v>0</v>
      </c>
      <c r="Q1167" s="837"/>
      <c r="R1167" s="832">
        <v>2</v>
      </c>
      <c r="S1167" s="837">
        <v>1</v>
      </c>
      <c r="T1167" s="836">
        <v>1</v>
      </c>
      <c r="U1167" s="838">
        <v>1</v>
      </c>
    </row>
    <row r="1168" spans="1:21" ht="14.4" customHeight="1" x14ac:dyDescent="0.3">
      <c r="A1168" s="831">
        <v>12</v>
      </c>
      <c r="B1168" s="832" t="s">
        <v>1362</v>
      </c>
      <c r="C1168" s="832" t="s">
        <v>1368</v>
      </c>
      <c r="D1168" s="833" t="s">
        <v>2953</v>
      </c>
      <c r="E1168" s="834" t="s">
        <v>1395</v>
      </c>
      <c r="F1168" s="832" t="s">
        <v>1363</v>
      </c>
      <c r="G1168" s="832" t="s">
        <v>1685</v>
      </c>
      <c r="H1168" s="832" t="s">
        <v>578</v>
      </c>
      <c r="I1168" s="832" t="s">
        <v>1686</v>
      </c>
      <c r="J1168" s="832" t="s">
        <v>1687</v>
      </c>
      <c r="K1168" s="832" t="s">
        <v>1688</v>
      </c>
      <c r="L1168" s="835">
        <v>1546.98</v>
      </c>
      <c r="M1168" s="835">
        <v>7734.9</v>
      </c>
      <c r="N1168" s="832">
        <v>5</v>
      </c>
      <c r="O1168" s="836">
        <v>5</v>
      </c>
      <c r="P1168" s="835">
        <v>7734.9</v>
      </c>
      <c r="Q1168" s="837">
        <v>1</v>
      </c>
      <c r="R1168" s="832">
        <v>5</v>
      </c>
      <c r="S1168" s="837">
        <v>1</v>
      </c>
      <c r="T1168" s="836">
        <v>5</v>
      </c>
      <c r="U1168" s="838">
        <v>1</v>
      </c>
    </row>
    <row r="1169" spans="1:21" ht="14.4" customHeight="1" x14ac:dyDescent="0.3">
      <c r="A1169" s="831">
        <v>12</v>
      </c>
      <c r="B1169" s="832" t="s">
        <v>1362</v>
      </c>
      <c r="C1169" s="832" t="s">
        <v>1368</v>
      </c>
      <c r="D1169" s="833" t="s">
        <v>2953</v>
      </c>
      <c r="E1169" s="834" t="s">
        <v>1395</v>
      </c>
      <c r="F1169" s="832" t="s">
        <v>1363</v>
      </c>
      <c r="G1169" s="832" t="s">
        <v>1689</v>
      </c>
      <c r="H1169" s="832" t="s">
        <v>578</v>
      </c>
      <c r="I1169" s="832" t="s">
        <v>2742</v>
      </c>
      <c r="J1169" s="832" t="s">
        <v>2743</v>
      </c>
      <c r="K1169" s="832" t="s">
        <v>2744</v>
      </c>
      <c r="L1169" s="835">
        <v>0</v>
      </c>
      <c r="M1169" s="835">
        <v>0</v>
      </c>
      <c r="N1169" s="832">
        <v>3</v>
      </c>
      <c r="O1169" s="836">
        <v>2</v>
      </c>
      <c r="P1169" s="835">
        <v>0</v>
      </c>
      <c r="Q1169" s="837"/>
      <c r="R1169" s="832">
        <v>3</v>
      </c>
      <c r="S1169" s="837">
        <v>1</v>
      </c>
      <c r="T1169" s="836">
        <v>2</v>
      </c>
      <c r="U1169" s="838">
        <v>1</v>
      </c>
    </row>
    <row r="1170" spans="1:21" ht="14.4" customHeight="1" x14ac:dyDescent="0.3">
      <c r="A1170" s="831">
        <v>12</v>
      </c>
      <c r="B1170" s="832" t="s">
        <v>1362</v>
      </c>
      <c r="C1170" s="832" t="s">
        <v>1368</v>
      </c>
      <c r="D1170" s="833" t="s">
        <v>2953</v>
      </c>
      <c r="E1170" s="834" t="s">
        <v>1395</v>
      </c>
      <c r="F1170" s="832" t="s">
        <v>1363</v>
      </c>
      <c r="G1170" s="832" t="s">
        <v>1693</v>
      </c>
      <c r="H1170" s="832" t="s">
        <v>578</v>
      </c>
      <c r="I1170" s="832" t="s">
        <v>1694</v>
      </c>
      <c r="J1170" s="832" t="s">
        <v>1695</v>
      </c>
      <c r="K1170" s="832" t="s">
        <v>1696</v>
      </c>
      <c r="L1170" s="835">
        <v>0</v>
      </c>
      <c r="M1170" s="835">
        <v>0</v>
      </c>
      <c r="N1170" s="832">
        <v>9</v>
      </c>
      <c r="O1170" s="836">
        <v>6</v>
      </c>
      <c r="P1170" s="835">
        <v>0</v>
      </c>
      <c r="Q1170" s="837"/>
      <c r="R1170" s="832">
        <v>9</v>
      </c>
      <c r="S1170" s="837">
        <v>1</v>
      </c>
      <c r="T1170" s="836">
        <v>6</v>
      </c>
      <c r="U1170" s="838">
        <v>1</v>
      </c>
    </row>
    <row r="1171" spans="1:21" ht="14.4" customHeight="1" x14ac:dyDescent="0.3">
      <c r="A1171" s="831">
        <v>12</v>
      </c>
      <c r="B1171" s="832" t="s">
        <v>1362</v>
      </c>
      <c r="C1171" s="832" t="s">
        <v>1368</v>
      </c>
      <c r="D1171" s="833" t="s">
        <v>2953</v>
      </c>
      <c r="E1171" s="834" t="s">
        <v>1395</v>
      </c>
      <c r="F1171" s="832" t="s">
        <v>1363</v>
      </c>
      <c r="G1171" s="832" t="s">
        <v>1701</v>
      </c>
      <c r="H1171" s="832" t="s">
        <v>578</v>
      </c>
      <c r="I1171" s="832" t="s">
        <v>1962</v>
      </c>
      <c r="J1171" s="832" t="s">
        <v>1703</v>
      </c>
      <c r="K1171" s="832" t="s">
        <v>1963</v>
      </c>
      <c r="L1171" s="835">
        <v>837.19</v>
      </c>
      <c r="M1171" s="835">
        <v>2511.5700000000002</v>
      </c>
      <c r="N1171" s="832">
        <v>3</v>
      </c>
      <c r="O1171" s="836">
        <v>2.5</v>
      </c>
      <c r="P1171" s="835">
        <v>1674.38</v>
      </c>
      <c r="Q1171" s="837">
        <v>0.66666666666666663</v>
      </c>
      <c r="R1171" s="832">
        <v>2</v>
      </c>
      <c r="S1171" s="837">
        <v>0.66666666666666663</v>
      </c>
      <c r="T1171" s="836">
        <v>1.5</v>
      </c>
      <c r="U1171" s="838">
        <v>0.6</v>
      </c>
    </row>
    <row r="1172" spans="1:21" ht="14.4" customHeight="1" x14ac:dyDescent="0.3">
      <c r="A1172" s="831">
        <v>12</v>
      </c>
      <c r="B1172" s="832" t="s">
        <v>1362</v>
      </c>
      <c r="C1172" s="832" t="s">
        <v>1368</v>
      </c>
      <c r="D1172" s="833" t="s">
        <v>2953</v>
      </c>
      <c r="E1172" s="834" t="s">
        <v>1395</v>
      </c>
      <c r="F1172" s="832" t="s">
        <v>1363</v>
      </c>
      <c r="G1172" s="832" t="s">
        <v>1701</v>
      </c>
      <c r="H1172" s="832" t="s">
        <v>578</v>
      </c>
      <c r="I1172" s="832" t="s">
        <v>1862</v>
      </c>
      <c r="J1172" s="832" t="s">
        <v>1703</v>
      </c>
      <c r="K1172" s="832" t="s">
        <v>1863</v>
      </c>
      <c r="L1172" s="835">
        <v>1674.38</v>
      </c>
      <c r="M1172" s="835">
        <v>16743.800000000003</v>
      </c>
      <c r="N1172" s="832">
        <v>10</v>
      </c>
      <c r="O1172" s="836">
        <v>10</v>
      </c>
      <c r="P1172" s="835">
        <v>11720.660000000003</v>
      </c>
      <c r="Q1172" s="837">
        <v>0.70000000000000007</v>
      </c>
      <c r="R1172" s="832">
        <v>7</v>
      </c>
      <c r="S1172" s="837">
        <v>0.7</v>
      </c>
      <c r="T1172" s="836">
        <v>7</v>
      </c>
      <c r="U1172" s="838">
        <v>0.7</v>
      </c>
    </row>
    <row r="1173" spans="1:21" ht="14.4" customHeight="1" x14ac:dyDescent="0.3">
      <c r="A1173" s="831">
        <v>12</v>
      </c>
      <c r="B1173" s="832" t="s">
        <v>1362</v>
      </c>
      <c r="C1173" s="832" t="s">
        <v>1368</v>
      </c>
      <c r="D1173" s="833" t="s">
        <v>2953</v>
      </c>
      <c r="E1173" s="834" t="s">
        <v>1395</v>
      </c>
      <c r="F1173" s="832" t="s">
        <v>1363</v>
      </c>
      <c r="G1173" s="832" t="s">
        <v>1701</v>
      </c>
      <c r="H1173" s="832" t="s">
        <v>578</v>
      </c>
      <c r="I1173" s="832" t="s">
        <v>1864</v>
      </c>
      <c r="J1173" s="832" t="s">
        <v>1703</v>
      </c>
      <c r="K1173" s="832" t="s">
        <v>1865</v>
      </c>
      <c r="L1173" s="835">
        <v>3024.8</v>
      </c>
      <c r="M1173" s="835">
        <v>15124</v>
      </c>
      <c r="N1173" s="832">
        <v>5</v>
      </c>
      <c r="O1173" s="836">
        <v>5</v>
      </c>
      <c r="P1173" s="835">
        <v>15124</v>
      </c>
      <c r="Q1173" s="837">
        <v>1</v>
      </c>
      <c r="R1173" s="832">
        <v>5</v>
      </c>
      <c r="S1173" s="837">
        <v>1</v>
      </c>
      <c r="T1173" s="836">
        <v>5</v>
      </c>
      <c r="U1173" s="838">
        <v>1</v>
      </c>
    </row>
    <row r="1174" spans="1:21" ht="14.4" customHeight="1" x14ac:dyDescent="0.3">
      <c r="A1174" s="831">
        <v>12</v>
      </c>
      <c r="B1174" s="832" t="s">
        <v>1362</v>
      </c>
      <c r="C1174" s="832" t="s">
        <v>1368</v>
      </c>
      <c r="D1174" s="833" t="s">
        <v>2953</v>
      </c>
      <c r="E1174" s="834" t="s">
        <v>1395</v>
      </c>
      <c r="F1174" s="832" t="s">
        <v>1364</v>
      </c>
      <c r="G1174" s="832" t="s">
        <v>1475</v>
      </c>
      <c r="H1174" s="832" t="s">
        <v>578</v>
      </c>
      <c r="I1174" s="832" t="s">
        <v>2745</v>
      </c>
      <c r="J1174" s="832" t="s">
        <v>1383</v>
      </c>
      <c r="K1174" s="832"/>
      <c r="L1174" s="835">
        <v>0</v>
      </c>
      <c r="M1174" s="835">
        <v>0</v>
      </c>
      <c r="N1174" s="832">
        <v>1</v>
      </c>
      <c r="O1174" s="836">
        <v>1</v>
      </c>
      <c r="P1174" s="835"/>
      <c r="Q1174" s="837"/>
      <c r="R1174" s="832"/>
      <c r="S1174" s="837">
        <v>0</v>
      </c>
      <c r="T1174" s="836"/>
      <c r="U1174" s="838">
        <v>0</v>
      </c>
    </row>
    <row r="1175" spans="1:21" ht="14.4" customHeight="1" x14ac:dyDescent="0.3">
      <c r="A1175" s="831">
        <v>12</v>
      </c>
      <c r="B1175" s="832" t="s">
        <v>1362</v>
      </c>
      <c r="C1175" s="832" t="s">
        <v>1368</v>
      </c>
      <c r="D1175" s="833" t="s">
        <v>2953</v>
      </c>
      <c r="E1175" s="834" t="s">
        <v>1395</v>
      </c>
      <c r="F1175" s="832" t="s">
        <v>1365</v>
      </c>
      <c r="G1175" s="832" t="s">
        <v>1416</v>
      </c>
      <c r="H1175" s="832" t="s">
        <v>578</v>
      </c>
      <c r="I1175" s="832" t="s">
        <v>1426</v>
      </c>
      <c r="J1175" s="832" t="s">
        <v>1427</v>
      </c>
      <c r="K1175" s="832" t="s">
        <v>1428</v>
      </c>
      <c r="L1175" s="835">
        <v>190</v>
      </c>
      <c r="M1175" s="835">
        <v>760</v>
      </c>
      <c r="N1175" s="832">
        <v>4</v>
      </c>
      <c r="O1175" s="836">
        <v>1</v>
      </c>
      <c r="P1175" s="835">
        <v>760</v>
      </c>
      <c r="Q1175" s="837">
        <v>1</v>
      </c>
      <c r="R1175" s="832">
        <v>4</v>
      </c>
      <c r="S1175" s="837">
        <v>1</v>
      </c>
      <c r="T1175" s="836">
        <v>1</v>
      </c>
      <c r="U1175" s="838">
        <v>1</v>
      </c>
    </row>
    <row r="1176" spans="1:21" ht="14.4" customHeight="1" x14ac:dyDescent="0.3">
      <c r="A1176" s="831">
        <v>12</v>
      </c>
      <c r="B1176" s="832" t="s">
        <v>1362</v>
      </c>
      <c r="C1176" s="832" t="s">
        <v>1368</v>
      </c>
      <c r="D1176" s="833" t="s">
        <v>2953</v>
      </c>
      <c r="E1176" s="834" t="s">
        <v>1397</v>
      </c>
      <c r="F1176" s="832" t="s">
        <v>1363</v>
      </c>
      <c r="G1176" s="832" t="s">
        <v>1581</v>
      </c>
      <c r="H1176" s="832" t="s">
        <v>578</v>
      </c>
      <c r="I1176" s="832" t="s">
        <v>1582</v>
      </c>
      <c r="J1176" s="832" t="s">
        <v>1583</v>
      </c>
      <c r="K1176" s="832" t="s">
        <v>1584</v>
      </c>
      <c r="L1176" s="835">
        <v>0</v>
      </c>
      <c r="M1176" s="835">
        <v>0</v>
      </c>
      <c r="N1176" s="832">
        <v>5</v>
      </c>
      <c r="O1176" s="836">
        <v>3</v>
      </c>
      <c r="P1176" s="835">
        <v>0</v>
      </c>
      <c r="Q1176" s="837"/>
      <c r="R1176" s="832">
        <v>4</v>
      </c>
      <c r="S1176" s="837">
        <v>0.8</v>
      </c>
      <c r="T1176" s="836">
        <v>2</v>
      </c>
      <c r="U1176" s="838">
        <v>0.66666666666666663</v>
      </c>
    </row>
    <row r="1177" spans="1:21" ht="14.4" customHeight="1" x14ac:dyDescent="0.3">
      <c r="A1177" s="831">
        <v>12</v>
      </c>
      <c r="B1177" s="832" t="s">
        <v>1362</v>
      </c>
      <c r="C1177" s="832" t="s">
        <v>1368</v>
      </c>
      <c r="D1177" s="833" t="s">
        <v>2953</v>
      </c>
      <c r="E1177" s="834" t="s">
        <v>1397</v>
      </c>
      <c r="F1177" s="832" t="s">
        <v>1363</v>
      </c>
      <c r="G1177" s="832" t="s">
        <v>1581</v>
      </c>
      <c r="H1177" s="832" t="s">
        <v>578</v>
      </c>
      <c r="I1177" s="832" t="s">
        <v>1585</v>
      </c>
      <c r="J1177" s="832" t="s">
        <v>1586</v>
      </c>
      <c r="K1177" s="832" t="s">
        <v>1587</v>
      </c>
      <c r="L1177" s="835">
        <v>0</v>
      </c>
      <c r="M1177" s="835">
        <v>0</v>
      </c>
      <c r="N1177" s="832">
        <v>1</v>
      </c>
      <c r="O1177" s="836">
        <v>1</v>
      </c>
      <c r="P1177" s="835"/>
      <c r="Q1177" s="837"/>
      <c r="R1177" s="832"/>
      <c r="S1177" s="837">
        <v>0</v>
      </c>
      <c r="T1177" s="836"/>
      <c r="U1177" s="838">
        <v>0</v>
      </c>
    </row>
    <row r="1178" spans="1:21" ht="14.4" customHeight="1" x14ac:dyDescent="0.3">
      <c r="A1178" s="831">
        <v>12</v>
      </c>
      <c r="B1178" s="832" t="s">
        <v>1362</v>
      </c>
      <c r="C1178" s="832" t="s">
        <v>1368</v>
      </c>
      <c r="D1178" s="833" t="s">
        <v>2953</v>
      </c>
      <c r="E1178" s="834" t="s">
        <v>1397</v>
      </c>
      <c r="F1178" s="832" t="s">
        <v>1363</v>
      </c>
      <c r="G1178" s="832" t="s">
        <v>1814</v>
      </c>
      <c r="H1178" s="832" t="s">
        <v>622</v>
      </c>
      <c r="I1178" s="832" t="s">
        <v>1815</v>
      </c>
      <c r="J1178" s="832" t="s">
        <v>1816</v>
      </c>
      <c r="K1178" s="832" t="s">
        <v>1817</v>
      </c>
      <c r="L1178" s="835">
        <v>70.540000000000006</v>
      </c>
      <c r="M1178" s="835">
        <v>352.70000000000005</v>
      </c>
      <c r="N1178" s="832">
        <v>5</v>
      </c>
      <c r="O1178" s="836">
        <v>2</v>
      </c>
      <c r="P1178" s="835"/>
      <c r="Q1178" s="837">
        <v>0</v>
      </c>
      <c r="R1178" s="832"/>
      <c r="S1178" s="837">
        <v>0</v>
      </c>
      <c r="T1178" s="836"/>
      <c r="U1178" s="838">
        <v>0</v>
      </c>
    </row>
    <row r="1179" spans="1:21" ht="14.4" customHeight="1" x14ac:dyDescent="0.3">
      <c r="A1179" s="831">
        <v>12</v>
      </c>
      <c r="B1179" s="832" t="s">
        <v>1362</v>
      </c>
      <c r="C1179" s="832" t="s">
        <v>1368</v>
      </c>
      <c r="D1179" s="833" t="s">
        <v>2953</v>
      </c>
      <c r="E1179" s="834" t="s">
        <v>1397</v>
      </c>
      <c r="F1179" s="832" t="s">
        <v>1363</v>
      </c>
      <c r="G1179" s="832" t="s">
        <v>1588</v>
      </c>
      <c r="H1179" s="832" t="s">
        <v>578</v>
      </c>
      <c r="I1179" s="832" t="s">
        <v>1589</v>
      </c>
      <c r="J1179" s="832" t="s">
        <v>1590</v>
      </c>
      <c r="K1179" s="832" t="s">
        <v>1591</v>
      </c>
      <c r="L1179" s="835">
        <v>55.95</v>
      </c>
      <c r="M1179" s="835">
        <v>391.65000000000003</v>
      </c>
      <c r="N1179" s="832">
        <v>7</v>
      </c>
      <c r="O1179" s="836">
        <v>0.5</v>
      </c>
      <c r="P1179" s="835">
        <v>391.65000000000003</v>
      </c>
      <c r="Q1179" s="837">
        <v>1</v>
      </c>
      <c r="R1179" s="832">
        <v>7</v>
      </c>
      <c r="S1179" s="837">
        <v>1</v>
      </c>
      <c r="T1179" s="836">
        <v>0.5</v>
      </c>
      <c r="U1179" s="838">
        <v>1</v>
      </c>
    </row>
    <row r="1180" spans="1:21" ht="14.4" customHeight="1" x14ac:dyDescent="0.3">
      <c r="A1180" s="831">
        <v>12</v>
      </c>
      <c r="B1180" s="832" t="s">
        <v>1362</v>
      </c>
      <c r="C1180" s="832" t="s">
        <v>1368</v>
      </c>
      <c r="D1180" s="833" t="s">
        <v>2953</v>
      </c>
      <c r="E1180" s="834" t="s">
        <v>1397</v>
      </c>
      <c r="F1180" s="832" t="s">
        <v>1363</v>
      </c>
      <c r="G1180" s="832" t="s">
        <v>1401</v>
      </c>
      <c r="H1180" s="832" t="s">
        <v>622</v>
      </c>
      <c r="I1180" s="832" t="s">
        <v>1822</v>
      </c>
      <c r="J1180" s="832" t="s">
        <v>1403</v>
      </c>
      <c r="K1180" s="832" t="s">
        <v>1823</v>
      </c>
      <c r="L1180" s="835">
        <v>206.88</v>
      </c>
      <c r="M1180" s="835">
        <v>206.88</v>
      </c>
      <c r="N1180" s="832">
        <v>1</v>
      </c>
      <c r="O1180" s="836">
        <v>1</v>
      </c>
      <c r="P1180" s="835">
        <v>206.88</v>
      </c>
      <c r="Q1180" s="837">
        <v>1</v>
      </c>
      <c r="R1180" s="832">
        <v>1</v>
      </c>
      <c r="S1180" s="837">
        <v>1</v>
      </c>
      <c r="T1180" s="836">
        <v>1</v>
      </c>
      <c r="U1180" s="838">
        <v>1</v>
      </c>
    </row>
    <row r="1181" spans="1:21" ht="14.4" customHeight="1" x14ac:dyDescent="0.3">
      <c r="A1181" s="831">
        <v>12</v>
      </c>
      <c r="B1181" s="832" t="s">
        <v>1362</v>
      </c>
      <c r="C1181" s="832" t="s">
        <v>1368</v>
      </c>
      <c r="D1181" s="833" t="s">
        <v>2953</v>
      </c>
      <c r="E1181" s="834" t="s">
        <v>1397</v>
      </c>
      <c r="F1181" s="832" t="s">
        <v>1363</v>
      </c>
      <c r="G1181" s="832" t="s">
        <v>1401</v>
      </c>
      <c r="H1181" s="832" t="s">
        <v>622</v>
      </c>
      <c r="I1181" s="832" t="s">
        <v>1808</v>
      </c>
      <c r="J1181" s="832" t="s">
        <v>1403</v>
      </c>
      <c r="K1181" s="832" t="s">
        <v>1809</v>
      </c>
      <c r="L1181" s="835">
        <v>3818.86</v>
      </c>
      <c r="M1181" s="835">
        <v>53464.04</v>
      </c>
      <c r="N1181" s="832">
        <v>14</v>
      </c>
      <c r="O1181" s="836">
        <v>14</v>
      </c>
      <c r="P1181" s="835">
        <v>45826.32</v>
      </c>
      <c r="Q1181" s="837">
        <v>0.8571428571428571</v>
      </c>
      <c r="R1181" s="832">
        <v>12</v>
      </c>
      <c r="S1181" s="837">
        <v>0.8571428571428571</v>
      </c>
      <c r="T1181" s="836">
        <v>12</v>
      </c>
      <c r="U1181" s="838">
        <v>0.8571428571428571</v>
      </c>
    </row>
    <row r="1182" spans="1:21" ht="14.4" customHeight="1" x14ac:dyDescent="0.3">
      <c r="A1182" s="831">
        <v>12</v>
      </c>
      <c r="B1182" s="832" t="s">
        <v>1362</v>
      </c>
      <c r="C1182" s="832" t="s">
        <v>1368</v>
      </c>
      <c r="D1182" s="833" t="s">
        <v>2953</v>
      </c>
      <c r="E1182" s="834" t="s">
        <v>1397</v>
      </c>
      <c r="F1182" s="832" t="s">
        <v>1363</v>
      </c>
      <c r="G1182" s="832" t="s">
        <v>1401</v>
      </c>
      <c r="H1182" s="832" t="s">
        <v>578</v>
      </c>
      <c r="I1182" s="832" t="s">
        <v>2746</v>
      </c>
      <c r="J1182" s="832" t="s">
        <v>2747</v>
      </c>
      <c r="K1182" s="832" t="s">
        <v>2748</v>
      </c>
      <c r="L1182" s="835">
        <v>1169.03</v>
      </c>
      <c r="M1182" s="835">
        <v>3507.09</v>
      </c>
      <c r="N1182" s="832">
        <v>3</v>
      </c>
      <c r="O1182" s="836">
        <v>0.5</v>
      </c>
      <c r="P1182" s="835"/>
      <c r="Q1182" s="837">
        <v>0</v>
      </c>
      <c r="R1182" s="832"/>
      <c r="S1182" s="837">
        <v>0</v>
      </c>
      <c r="T1182" s="836"/>
      <c r="U1182" s="838">
        <v>0</v>
      </c>
    </row>
    <row r="1183" spans="1:21" ht="14.4" customHeight="1" x14ac:dyDescent="0.3">
      <c r="A1183" s="831">
        <v>12</v>
      </c>
      <c r="B1183" s="832" t="s">
        <v>1362</v>
      </c>
      <c r="C1183" s="832" t="s">
        <v>1368</v>
      </c>
      <c r="D1183" s="833" t="s">
        <v>2953</v>
      </c>
      <c r="E1183" s="834" t="s">
        <v>1397</v>
      </c>
      <c r="F1183" s="832" t="s">
        <v>1363</v>
      </c>
      <c r="G1183" s="832" t="s">
        <v>1437</v>
      </c>
      <c r="H1183" s="832" t="s">
        <v>622</v>
      </c>
      <c r="I1183" s="832" t="s">
        <v>1231</v>
      </c>
      <c r="J1183" s="832" t="s">
        <v>1229</v>
      </c>
      <c r="K1183" s="832" t="s">
        <v>1232</v>
      </c>
      <c r="L1183" s="835">
        <v>170.52</v>
      </c>
      <c r="M1183" s="835">
        <v>852.60000000000014</v>
      </c>
      <c r="N1183" s="832">
        <v>5</v>
      </c>
      <c r="O1183" s="836">
        <v>4</v>
      </c>
      <c r="P1183" s="835">
        <v>511.56000000000006</v>
      </c>
      <c r="Q1183" s="837">
        <v>0.6</v>
      </c>
      <c r="R1183" s="832">
        <v>3</v>
      </c>
      <c r="S1183" s="837">
        <v>0.6</v>
      </c>
      <c r="T1183" s="836">
        <v>2</v>
      </c>
      <c r="U1183" s="838">
        <v>0.5</v>
      </c>
    </row>
    <row r="1184" spans="1:21" ht="14.4" customHeight="1" x14ac:dyDescent="0.3">
      <c r="A1184" s="831">
        <v>12</v>
      </c>
      <c r="B1184" s="832" t="s">
        <v>1362</v>
      </c>
      <c r="C1184" s="832" t="s">
        <v>1368</v>
      </c>
      <c r="D1184" s="833" t="s">
        <v>2953</v>
      </c>
      <c r="E1184" s="834" t="s">
        <v>1397</v>
      </c>
      <c r="F1184" s="832" t="s">
        <v>1363</v>
      </c>
      <c r="G1184" s="832" t="s">
        <v>1529</v>
      </c>
      <c r="H1184" s="832" t="s">
        <v>578</v>
      </c>
      <c r="I1184" s="832" t="s">
        <v>2302</v>
      </c>
      <c r="J1184" s="832" t="s">
        <v>2303</v>
      </c>
      <c r="K1184" s="832" t="s">
        <v>1232</v>
      </c>
      <c r="L1184" s="835">
        <v>78.33</v>
      </c>
      <c r="M1184" s="835">
        <v>78.33</v>
      </c>
      <c r="N1184" s="832">
        <v>1</v>
      </c>
      <c r="O1184" s="836">
        <v>1</v>
      </c>
      <c r="P1184" s="835">
        <v>78.33</v>
      </c>
      <c r="Q1184" s="837">
        <v>1</v>
      </c>
      <c r="R1184" s="832">
        <v>1</v>
      </c>
      <c r="S1184" s="837">
        <v>1</v>
      </c>
      <c r="T1184" s="836">
        <v>1</v>
      </c>
      <c r="U1184" s="838">
        <v>1</v>
      </c>
    </row>
    <row r="1185" spans="1:21" ht="14.4" customHeight="1" x14ac:dyDescent="0.3">
      <c r="A1185" s="831">
        <v>12</v>
      </c>
      <c r="B1185" s="832" t="s">
        <v>1362</v>
      </c>
      <c r="C1185" s="832" t="s">
        <v>1368</v>
      </c>
      <c r="D1185" s="833" t="s">
        <v>2953</v>
      </c>
      <c r="E1185" s="834" t="s">
        <v>1397</v>
      </c>
      <c r="F1185" s="832" t="s">
        <v>1363</v>
      </c>
      <c r="G1185" s="832" t="s">
        <v>1595</v>
      </c>
      <c r="H1185" s="832" t="s">
        <v>578</v>
      </c>
      <c r="I1185" s="832" t="s">
        <v>1596</v>
      </c>
      <c r="J1185" s="832" t="s">
        <v>1597</v>
      </c>
      <c r="K1185" s="832" t="s">
        <v>1598</v>
      </c>
      <c r="L1185" s="835">
        <v>741.88</v>
      </c>
      <c r="M1185" s="835">
        <v>5935.0399999999991</v>
      </c>
      <c r="N1185" s="832">
        <v>8</v>
      </c>
      <c r="O1185" s="836">
        <v>2</v>
      </c>
      <c r="P1185" s="835">
        <v>5935.0399999999991</v>
      </c>
      <c r="Q1185" s="837">
        <v>1</v>
      </c>
      <c r="R1185" s="832">
        <v>8</v>
      </c>
      <c r="S1185" s="837">
        <v>1</v>
      </c>
      <c r="T1185" s="836">
        <v>2</v>
      </c>
      <c r="U1185" s="838">
        <v>1</v>
      </c>
    </row>
    <row r="1186" spans="1:21" ht="14.4" customHeight="1" x14ac:dyDescent="0.3">
      <c r="A1186" s="831">
        <v>12</v>
      </c>
      <c r="B1186" s="832" t="s">
        <v>1362</v>
      </c>
      <c r="C1186" s="832" t="s">
        <v>1368</v>
      </c>
      <c r="D1186" s="833" t="s">
        <v>2953</v>
      </c>
      <c r="E1186" s="834" t="s">
        <v>1397</v>
      </c>
      <c r="F1186" s="832" t="s">
        <v>1363</v>
      </c>
      <c r="G1186" s="832" t="s">
        <v>1595</v>
      </c>
      <c r="H1186" s="832" t="s">
        <v>578</v>
      </c>
      <c r="I1186" s="832" t="s">
        <v>1599</v>
      </c>
      <c r="J1186" s="832" t="s">
        <v>1597</v>
      </c>
      <c r="K1186" s="832" t="s">
        <v>1600</v>
      </c>
      <c r="L1186" s="835">
        <v>1154.81</v>
      </c>
      <c r="M1186" s="835">
        <v>17322.149999999998</v>
      </c>
      <c r="N1186" s="832">
        <v>15</v>
      </c>
      <c r="O1186" s="836">
        <v>3.5</v>
      </c>
      <c r="P1186" s="835">
        <v>3464.43</v>
      </c>
      <c r="Q1186" s="837">
        <v>0.2</v>
      </c>
      <c r="R1186" s="832">
        <v>3</v>
      </c>
      <c r="S1186" s="837">
        <v>0.2</v>
      </c>
      <c r="T1186" s="836">
        <v>1</v>
      </c>
      <c r="U1186" s="838">
        <v>0.2857142857142857</v>
      </c>
    </row>
    <row r="1187" spans="1:21" ht="14.4" customHeight="1" x14ac:dyDescent="0.3">
      <c r="A1187" s="831">
        <v>12</v>
      </c>
      <c r="B1187" s="832" t="s">
        <v>1362</v>
      </c>
      <c r="C1187" s="832" t="s">
        <v>1368</v>
      </c>
      <c r="D1187" s="833" t="s">
        <v>2953</v>
      </c>
      <c r="E1187" s="834" t="s">
        <v>1397</v>
      </c>
      <c r="F1187" s="832" t="s">
        <v>1363</v>
      </c>
      <c r="G1187" s="832" t="s">
        <v>1532</v>
      </c>
      <c r="H1187" s="832" t="s">
        <v>578</v>
      </c>
      <c r="I1187" s="832" t="s">
        <v>2749</v>
      </c>
      <c r="J1187" s="832" t="s">
        <v>1577</v>
      </c>
      <c r="K1187" s="832" t="s">
        <v>2750</v>
      </c>
      <c r="L1187" s="835">
        <v>0</v>
      </c>
      <c r="M1187" s="835">
        <v>0</v>
      </c>
      <c r="N1187" s="832">
        <v>1</v>
      </c>
      <c r="O1187" s="836">
        <v>1</v>
      </c>
      <c r="P1187" s="835">
        <v>0</v>
      </c>
      <c r="Q1187" s="837"/>
      <c r="R1187" s="832">
        <v>1</v>
      </c>
      <c r="S1187" s="837">
        <v>1</v>
      </c>
      <c r="T1187" s="836">
        <v>1</v>
      </c>
      <c r="U1187" s="838">
        <v>1</v>
      </c>
    </row>
    <row r="1188" spans="1:21" ht="14.4" customHeight="1" x14ac:dyDescent="0.3">
      <c r="A1188" s="831">
        <v>12</v>
      </c>
      <c r="B1188" s="832" t="s">
        <v>1362</v>
      </c>
      <c r="C1188" s="832" t="s">
        <v>1368</v>
      </c>
      <c r="D1188" s="833" t="s">
        <v>2953</v>
      </c>
      <c r="E1188" s="834" t="s">
        <v>1397</v>
      </c>
      <c r="F1188" s="832" t="s">
        <v>1363</v>
      </c>
      <c r="G1188" s="832" t="s">
        <v>1607</v>
      </c>
      <c r="H1188" s="832" t="s">
        <v>578</v>
      </c>
      <c r="I1188" s="832" t="s">
        <v>1608</v>
      </c>
      <c r="J1188" s="832" t="s">
        <v>672</v>
      </c>
      <c r="K1188" s="832" t="s">
        <v>1609</v>
      </c>
      <c r="L1188" s="835">
        <v>182.22</v>
      </c>
      <c r="M1188" s="835">
        <v>364.44</v>
      </c>
      <c r="N1188" s="832">
        <v>2</v>
      </c>
      <c r="O1188" s="836">
        <v>1</v>
      </c>
      <c r="P1188" s="835"/>
      <c r="Q1188" s="837">
        <v>0</v>
      </c>
      <c r="R1188" s="832"/>
      <c r="S1188" s="837">
        <v>0</v>
      </c>
      <c r="T1188" s="836"/>
      <c r="U1188" s="838">
        <v>0</v>
      </c>
    </row>
    <row r="1189" spans="1:21" ht="14.4" customHeight="1" x14ac:dyDescent="0.3">
      <c r="A1189" s="831">
        <v>12</v>
      </c>
      <c r="B1189" s="832" t="s">
        <v>1362</v>
      </c>
      <c r="C1189" s="832" t="s">
        <v>1368</v>
      </c>
      <c r="D1189" s="833" t="s">
        <v>2953</v>
      </c>
      <c r="E1189" s="834" t="s">
        <v>1397</v>
      </c>
      <c r="F1189" s="832" t="s">
        <v>1363</v>
      </c>
      <c r="G1189" s="832" t="s">
        <v>2245</v>
      </c>
      <c r="H1189" s="832" t="s">
        <v>622</v>
      </c>
      <c r="I1189" s="832" t="s">
        <v>2246</v>
      </c>
      <c r="J1189" s="832" t="s">
        <v>2247</v>
      </c>
      <c r="K1189" s="832" t="s">
        <v>2248</v>
      </c>
      <c r="L1189" s="835">
        <v>300.31</v>
      </c>
      <c r="M1189" s="835">
        <v>300.31</v>
      </c>
      <c r="N1189" s="832">
        <v>1</v>
      </c>
      <c r="O1189" s="836">
        <v>1</v>
      </c>
      <c r="P1189" s="835">
        <v>300.31</v>
      </c>
      <c r="Q1189" s="837">
        <v>1</v>
      </c>
      <c r="R1189" s="832">
        <v>1</v>
      </c>
      <c r="S1189" s="837">
        <v>1</v>
      </c>
      <c r="T1189" s="836">
        <v>1</v>
      </c>
      <c r="U1189" s="838">
        <v>1</v>
      </c>
    </row>
    <row r="1190" spans="1:21" ht="14.4" customHeight="1" x14ac:dyDescent="0.3">
      <c r="A1190" s="831">
        <v>12</v>
      </c>
      <c r="B1190" s="832" t="s">
        <v>1362</v>
      </c>
      <c r="C1190" s="832" t="s">
        <v>1368</v>
      </c>
      <c r="D1190" s="833" t="s">
        <v>2953</v>
      </c>
      <c r="E1190" s="834" t="s">
        <v>1397</v>
      </c>
      <c r="F1190" s="832" t="s">
        <v>1363</v>
      </c>
      <c r="G1190" s="832" t="s">
        <v>2245</v>
      </c>
      <c r="H1190" s="832" t="s">
        <v>578</v>
      </c>
      <c r="I1190" s="832" t="s">
        <v>2601</v>
      </c>
      <c r="J1190" s="832" t="s">
        <v>2602</v>
      </c>
      <c r="K1190" s="832" t="s">
        <v>2603</v>
      </c>
      <c r="L1190" s="835">
        <v>333.68</v>
      </c>
      <c r="M1190" s="835">
        <v>333.68</v>
      </c>
      <c r="N1190" s="832">
        <v>1</v>
      </c>
      <c r="O1190" s="836">
        <v>1</v>
      </c>
      <c r="P1190" s="835"/>
      <c r="Q1190" s="837">
        <v>0</v>
      </c>
      <c r="R1190" s="832"/>
      <c r="S1190" s="837">
        <v>0</v>
      </c>
      <c r="T1190" s="836"/>
      <c r="U1190" s="838">
        <v>0</v>
      </c>
    </row>
    <row r="1191" spans="1:21" ht="14.4" customHeight="1" x14ac:dyDescent="0.3">
      <c r="A1191" s="831">
        <v>12</v>
      </c>
      <c r="B1191" s="832" t="s">
        <v>1362</v>
      </c>
      <c r="C1191" s="832" t="s">
        <v>1368</v>
      </c>
      <c r="D1191" s="833" t="s">
        <v>2953</v>
      </c>
      <c r="E1191" s="834" t="s">
        <v>1397</v>
      </c>
      <c r="F1191" s="832" t="s">
        <v>1363</v>
      </c>
      <c r="G1191" s="832" t="s">
        <v>1894</v>
      </c>
      <c r="H1191" s="832" t="s">
        <v>578</v>
      </c>
      <c r="I1191" s="832" t="s">
        <v>1898</v>
      </c>
      <c r="J1191" s="832" t="s">
        <v>1896</v>
      </c>
      <c r="K1191" s="832" t="s">
        <v>1899</v>
      </c>
      <c r="L1191" s="835">
        <v>46.75</v>
      </c>
      <c r="M1191" s="835">
        <v>374</v>
      </c>
      <c r="N1191" s="832">
        <v>8</v>
      </c>
      <c r="O1191" s="836">
        <v>1</v>
      </c>
      <c r="P1191" s="835"/>
      <c r="Q1191" s="837">
        <v>0</v>
      </c>
      <c r="R1191" s="832"/>
      <c r="S1191" s="837">
        <v>0</v>
      </c>
      <c r="T1191" s="836"/>
      <c r="U1191" s="838">
        <v>0</v>
      </c>
    </row>
    <row r="1192" spans="1:21" ht="14.4" customHeight="1" x14ac:dyDescent="0.3">
      <c r="A1192" s="831">
        <v>12</v>
      </c>
      <c r="B1192" s="832" t="s">
        <v>1362</v>
      </c>
      <c r="C1192" s="832" t="s">
        <v>1368</v>
      </c>
      <c r="D1192" s="833" t="s">
        <v>2953</v>
      </c>
      <c r="E1192" s="834" t="s">
        <v>1397</v>
      </c>
      <c r="F1192" s="832" t="s">
        <v>1363</v>
      </c>
      <c r="G1192" s="832" t="s">
        <v>2370</v>
      </c>
      <c r="H1192" s="832" t="s">
        <v>578</v>
      </c>
      <c r="I1192" s="832" t="s">
        <v>2371</v>
      </c>
      <c r="J1192" s="832" t="s">
        <v>2372</v>
      </c>
      <c r="K1192" s="832" t="s">
        <v>2373</v>
      </c>
      <c r="L1192" s="835">
        <v>670.97</v>
      </c>
      <c r="M1192" s="835">
        <v>13419.400000000001</v>
      </c>
      <c r="N1192" s="832">
        <v>20</v>
      </c>
      <c r="O1192" s="836">
        <v>13.5</v>
      </c>
      <c r="P1192" s="835">
        <v>9393.5800000000017</v>
      </c>
      <c r="Q1192" s="837">
        <v>0.70000000000000007</v>
      </c>
      <c r="R1192" s="832">
        <v>14</v>
      </c>
      <c r="S1192" s="837">
        <v>0.7</v>
      </c>
      <c r="T1192" s="836">
        <v>8.5</v>
      </c>
      <c r="U1192" s="838">
        <v>0.62962962962962965</v>
      </c>
    </row>
    <row r="1193" spans="1:21" ht="14.4" customHeight="1" x14ac:dyDescent="0.3">
      <c r="A1193" s="831">
        <v>12</v>
      </c>
      <c r="B1193" s="832" t="s">
        <v>1362</v>
      </c>
      <c r="C1193" s="832" t="s">
        <v>1368</v>
      </c>
      <c r="D1193" s="833" t="s">
        <v>2953</v>
      </c>
      <c r="E1193" s="834" t="s">
        <v>1397</v>
      </c>
      <c r="F1193" s="832" t="s">
        <v>1363</v>
      </c>
      <c r="G1193" s="832" t="s">
        <v>1560</v>
      </c>
      <c r="H1193" s="832" t="s">
        <v>578</v>
      </c>
      <c r="I1193" s="832" t="s">
        <v>1561</v>
      </c>
      <c r="J1193" s="832" t="s">
        <v>1562</v>
      </c>
      <c r="K1193" s="832" t="s">
        <v>1563</v>
      </c>
      <c r="L1193" s="835">
        <v>2592.6799999999998</v>
      </c>
      <c r="M1193" s="835">
        <v>12963.4</v>
      </c>
      <c r="N1193" s="832">
        <v>5</v>
      </c>
      <c r="O1193" s="836">
        <v>4.5</v>
      </c>
      <c r="P1193" s="835">
        <v>12963.4</v>
      </c>
      <c r="Q1193" s="837">
        <v>1</v>
      </c>
      <c r="R1193" s="832">
        <v>5</v>
      </c>
      <c r="S1193" s="837">
        <v>1</v>
      </c>
      <c r="T1193" s="836">
        <v>4.5</v>
      </c>
      <c r="U1193" s="838">
        <v>1</v>
      </c>
    </row>
    <row r="1194" spans="1:21" ht="14.4" customHeight="1" x14ac:dyDescent="0.3">
      <c r="A1194" s="831">
        <v>12</v>
      </c>
      <c r="B1194" s="832" t="s">
        <v>1362</v>
      </c>
      <c r="C1194" s="832" t="s">
        <v>1368</v>
      </c>
      <c r="D1194" s="833" t="s">
        <v>2953</v>
      </c>
      <c r="E1194" s="834" t="s">
        <v>1397</v>
      </c>
      <c r="F1194" s="832" t="s">
        <v>1363</v>
      </c>
      <c r="G1194" s="832" t="s">
        <v>1560</v>
      </c>
      <c r="H1194" s="832" t="s">
        <v>578</v>
      </c>
      <c r="I1194" s="832" t="s">
        <v>1610</v>
      </c>
      <c r="J1194" s="832" t="s">
        <v>1562</v>
      </c>
      <c r="K1194" s="832" t="s">
        <v>1611</v>
      </c>
      <c r="L1194" s="835">
        <v>1296.3499999999999</v>
      </c>
      <c r="M1194" s="835">
        <v>5185.3999999999996</v>
      </c>
      <c r="N1194" s="832">
        <v>4</v>
      </c>
      <c r="O1194" s="836">
        <v>3.5</v>
      </c>
      <c r="P1194" s="835">
        <v>3889.0499999999997</v>
      </c>
      <c r="Q1194" s="837">
        <v>0.75</v>
      </c>
      <c r="R1194" s="832">
        <v>3</v>
      </c>
      <c r="S1194" s="837">
        <v>0.75</v>
      </c>
      <c r="T1194" s="836">
        <v>2.5</v>
      </c>
      <c r="U1194" s="838">
        <v>0.7142857142857143</v>
      </c>
    </row>
    <row r="1195" spans="1:21" ht="14.4" customHeight="1" x14ac:dyDescent="0.3">
      <c r="A1195" s="831">
        <v>12</v>
      </c>
      <c r="B1195" s="832" t="s">
        <v>1362</v>
      </c>
      <c r="C1195" s="832" t="s">
        <v>1368</v>
      </c>
      <c r="D1195" s="833" t="s">
        <v>2953</v>
      </c>
      <c r="E1195" s="834" t="s">
        <v>1397</v>
      </c>
      <c r="F1195" s="832" t="s">
        <v>1363</v>
      </c>
      <c r="G1195" s="832" t="s">
        <v>1560</v>
      </c>
      <c r="H1195" s="832" t="s">
        <v>578</v>
      </c>
      <c r="I1195" s="832" t="s">
        <v>2609</v>
      </c>
      <c r="J1195" s="832" t="s">
        <v>1562</v>
      </c>
      <c r="K1195" s="832" t="s">
        <v>2610</v>
      </c>
      <c r="L1195" s="835">
        <v>432.12</v>
      </c>
      <c r="M1195" s="835">
        <v>864.24</v>
      </c>
      <c r="N1195" s="832">
        <v>2</v>
      </c>
      <c r="O1195" s="836">
        <v>1</v>
      </c>
      <c r="P1195" s="835">
        <v>864.24</v>
      </c>
      <c r="Q1195" s="837">
        <v>1</v>
      </c>
      <c r="R1195" s="832">
        <v>2</v>
      </c>
      <c r="S1195" s="837">
        <v>1</v>
      </c>
      <c r="T1195" s="836">
        <v>1</v>
      </c>
      <c r="U1195" s="838">
        <v>1</v>
      </c>
    </row>
    <row r="1196" spans="1:21" ht="14.4" customHeight="1" x14ac:dyDescent="0.3">
      <c r="A1196" s="831">
        <v>12</v>
      </c>
      <c r="B1196" s="832" t="s">
        <v>1362</v>
      </c>
      <c r="C1196" s="832" t="s">
        <v>1368</v>
      </c>
      <c r="D1196" s="833" t="s">
        <v>2953</v>
      </c>
      <c r="E1196" s="834" t="s">
        <v>1397</v>
      </c>
      <c r="F1196" s="832" t="s">
        <v>1363</v>
      </c>
      <c r="G1196" s="832" t="s">
        <v>2306</v>
      </c>
      <c r="H1196" s="832" t="s">
        <v>578</v>
      </c>
      <c r="I1196" s="832" t="s">
        <v>2418</v>
      </c>
      <c r="J1196" s="832" t="s">
        <v>2419</v>
      </c>
      <c r="K1196" s="832" t="s">
        <v>2420</v>
      </c>
      <c r="L1196" s="835">
        <v>679.54</v>
      </c>
      <c r="M1196" s="835">
        <v>1359.08</v>
      </c>
      <c r="N1196" s="832">
        <v>2</v>
      </c>
      <c r="O1196" s="836">
        <v>1.5</v>
      </c>
      <c r="P1196" s="835">
        <v>1359.08</v>
      </c>
      <c r="Q1196" s="837">
        <v>1</v>
      </c>
      <c r="R1196" s="832">
        <v>2</v>
      </c>
      <c r="S1196" s="837">
        <v>1</v>
      </c>
      <c r="T1196" s="836">
        <v>1.5</v>
      </c>
      <c r="U1196" s="838">
        <v>1</v>
      </c>
    </row>
    <row r="1197" spans="1:21" ht="14.4" customHeight="1" x14ac:dyDescent="0.3">
      <c r="A1197" s="831">
        <v>12</v>
      </c>
      <c r="B1197" s="832" t="s">
        <v>1362</v>
      </c>
      <c r="C1197" s="832" t="s">
        <v>1368</v>
      </c>
      <c r="D1197" s="833" t="s">
        <v>2953</v>
      </c>
      <c r="E1197" s="834" t="s">
        <v>1397</v>
      </c>
      <c r="F1197" s="832" t="s">
        <v>1363</v>
      </c>
      <c r="G1197" s="832" t="s">
        <v>2306</v>
      </c>
      <c r="H1197" s="832" t="s">
        <v>622</v>
      </c>
      <c r="I1197" s="832" t="s">
        <v>2307</v>
      </c>
      <c r="J1197" s="832" t="s">
        <v>2308</v>
      </c>
      <c r="K1197" s="832" t="s">
        <v>1662</v>
      </c>
      <c r="L1197" s="835">
        <v>679.54</v>
      </c>
      <c r="M1197" s="835">
        <v>1359.08</v>
      </c>
      <c r="N1197" s="832">
        <v>2</v>
      </c>
      <c r="O1197" s="836">
        <v>1.5</v>
      </c>
      <c r="P1197" s="835">
        <v>679.54</v>
      </c>
      <c r="Q1197" s="837">
        <v>0.5</v>
      </c>
      <c r="R1197" s="832">
        <v>1</v>
      </c>
      <c r="S1197" s="837">
        <v>0.5</v>
      </c>
      <c r="T1197" s="836">
        <v>0.5</v>
      </c>
      <c r="U1197" s="838">
        <v>0.33333333333333331</v>
      </c>
    </row>
    <row r="1198" spans="1:21" ht="14.4" customHeight="1" x14ac:dyDescent="0.3">
      <c r="A1198" s="831">
        <v>12</v>
      </c>
      <c r="B1198" s="832" t="s">
        <v>1362</v>
      </c>
      <c r="C1198" s="832" t="s">
        <v>1368</v>
      </c>
      <c r="D1198" s="833" t="s">
        <v>2953</v>
      </c>
      <c r="E1198" s="834" t="s">
        <v>1397</v>
      </c>
      <c r="F1198" s="832" t="s">
        <v>1363</v>
      </c>
      <c r="G1198" s="832" t="s">
        <v>1441</v>
      </c>
      <c r="H1198" s="832" t="s">
        <v>578</v>
      </c>
      <c r="I1198" s="832" t="s">
        <v>1442</v>
      </c>
      <c r="J1198" s="832" t="s">
        <v>1443</v>
      </c>
      <c r="K1198" s="832" t="s">
        <v>1444</v>
      </c>
      <c r="L1198" s="835">
        <v>60.9</v>
      </c>
      <c r="M1198" s="835">
        <v>60.9</v>
      </c>
      <c r="N1198" s="832">
        <v>1</v>
      </c>
      <c r="O1198" s="836">
        <v>0.5</v>
      </c>
      <c r="P1198" s="835">
        <v>60.9</v>
      </c>
      <c r="Q1198" s="837">
        <v>1</v>
      </c>
      <c r="R1198" s="832">
        <v>1</v>
      </c>
      <c r="S1198" s="837">
        <v>1</v>
      </c>
      <c r="T1198" s="836">
        <v>0.5</v>
      </c>
      <c r="U1198" s="838">
        <v>1</v>
      </c>
    </row>
    <row r="1199" spans="1:21" ht="14.4" customHeight="1" x14ac:dyDescent="0.3">
      <c r="A1199" s="831">
        <v>12</v>
      </c>
      <c r="B1199" s="832" t="s">
        <v>1362</v>
      </c>
      <c r="C1199" s="832" t="s">
        <v>1368</v>
      </c>
      <c r="D1199" s="833" t="s">
        <v>2953</v>
      </c>
      <c r="E1199" s="834" t="s">
        <v>1397</v>
      </c>
      <c r="F1199" s="832" t="s">
        <v>1363</v>
      </c>
      <c r="G1199" s="832" t="s">
        <v>1405</v>
      </c>
      <c r="H1199" s="832" t="s">
        <v>578</v>
      </c>
      <c r="I1199" s="832" t="s">
        <v>1406</v>
      </c>
      <c r="J1199" s="832" t="s">
        <v>1407</v>
      </c>
      <c r="K1199" s="832" t="s">
        <v>1408</v>
      </c>
      <c r="L1199" s="835">
        <v>48.09</v>
      </c>
      <c r="M1199" s="835">
        <v>48.09</v>
      </c>
      <c r="N1199" s="832">
        <v>1</v>
      </c>
      <c r="O1199" s="836">
        <v>1</v>
      </c>
      <c r="P1199" s="835"/>
      <c r="Q1199" s="837">
        <v>0</v>
      </c>
      <c r="R1199" s="832"/>
      <c r="S1199" s="837">
        <v>0</v>
      </c>
      <c r="T1199" s="836"/>
      <c r="U1199" s="838">
        <v>0</v>
      </c>
    </row>
    <row r="1200" spans="1:21" ht="14.4" customHeight="1" x14ac:dyDescent="0.3">
      <c r="A1200" s="831">
        <v>12</v>
      </c>
      <c r="B1200" s="832" t="s">
        <v>1362</v>
      </c>
      <c r="C1200" s="832" t="s">
        <v>1368</v>
      </c>
      <c r="D1200" s="833" t="s">
        <v>2953</v>
      </c>
      <c r="E1200" s="834" t="s">
        <v>1397</v>
      </c>
      <c r="F1200" s="832" t="s">
        <v>1363</v>
      </c>
      <c r="G1200" s="832" t="s">
        <v>1550</v>
      </c>
      <c r="H1200" s="832" t="s">
        <v>578</v>
      </c>
      <c r="I1200" s="832" t="s">
        <v>1551</v>
      </c>
      <c r="J1200" s="832" t="s">
        <v>1552</v>
      </c>
      <c r="K1200" s="832" t="s">
        <v>624</v>
      </c>
      <c r="L1200" s="835">
        <v>88.1</v>
      </c>
      <c r="M1200" s="835">
        <v>264.29999999999995</v>
      </c>
      <c r="N1200" s="832">
        <v>3</v>
      </c>
      <c r="O1200" s="836">
        <v>1</v>
      </c>
      <c r="P1200" s="835"/>
      <c r="Q1200" s="837">
        <v>0</v>
      </c>
      <c r="R1200" s="832"/>
      <c r="S1200" s="837">
        <v>0</v>
      </c>
      <c r="T1200" s="836"/>
      <c r="U1200" s="838">
        <v>0</v>
      </c>
    </row>
    <row r="1201" spans="1:21" ht="14.4" customHeight="1" x14ac:dyDescent="0.3">
      <c r="A1201" s="831">
        <v>12</v>
      </c>
      <c r="B1201" s="832" t="s">
        <v>1362</v>
      </c>
      <c r="C1201" s="832" t="s">
        <v>1368</v>
      </c>
      <c r="D1201" s="833" t="s">
        <v>2953</v>
      </c>
      <c r="E1201" s="834" t="s">
        <v>1397</v>
      </c>
      <c r="F1201" s="832" t="s">
        <v>1363</v>
      </c>
      <c r="G1201" s="832" t="s">
        <v>1505</v>
      </c>
      <c r="H1201" s="832" t="s">
        <v>578</v>
      </c>
      <c r="I1201" s="832" t="s">
        <v>1506</v>
      </c>
      <c r="J1201" s="832" t="s">
        <v>988</v>
      </c>
      <c r="K1201" s="832" t="s">
        <v>1507</v>
      </c>
      <c r="L1201" s="835">
        <v>78.33</v>
      </c>
      <c r="M1201" s="835">
        <v>313.32</v>
      </c>
      <c r="N1201" s="832">
        <v>4</v>
      </c>
      <c r="O1201" s="836">
        <v>2</v>
      </c>
      <c r="P1201" s="835">
        <v>156.66</v>
      </c>
      <c r="Q1201" s="837">
        <v>0.5</v>
      </c>
      <c r="R1201" s="832">
        <v>2</v>
      </c>
      <c r="S1201" s="837">
        <v>0.5</v>
      </c>
      <c r="T1201" s="836">
        <v>1</v>
      </c>
      <c r="U1201" s="838">
        <v>0.5</v>
      </c>
    </row>
    <row r="1202" spans="1:21" ht="14.4" customHeight="1" x14ac:dyDescent="0.3">
      <c r="A1202" s="831">
        <v>12</v>
      </c>
      <c r="B1202" s="832" t="s">
        <v>1362</v>
      </c>
      <c r="C1202" s="832" t="s">
        <v>1368</v>
      </c>
      <c r="D1202" s="833" t="s">
        <v>2953</v>
      </c>
      <c r="E1202" s="834" t="s">
        <v>1397</v>
      </c>
      <c r="F1202" s="832" t="s">
        <v>1363</v>
      </c>
      <c r="G1202" s="832" t="s">
        <v>2517</v>
      </c>
      <c r="H1202" s="832" t="s">
        <v>578</v>
      </c>
      <c r="I1202" s="832" t="s">
        <v>2751</v>
      </c>
      <c r="J1202" s="832" t="s">
        <v>2519</v>
      </c>
      <c r="K1202" s="832" t="s">
        <v>2520</v>
      </c>
      <c r="L1202" s="835">
        <v>79.099999999999994</v>
      </c>
      <c r="M1202" s="835">
        <v>79.099999999999994</v>
      </c>
      <c r="N1202" s="832">
        <v>1</v>
      </c>
      <c r="O1202" s="836">
        <v>1</v>
      </c>
      <c r="P1202" s="835">
        <v>79.099999999999994</v>
      </c>
      <c r="Q1202" s="837">
        <v>1</v>
      </c>
      <c r="R1202" s="832">
        <v>1</v>
      </c>
      <c r="S1202" s="837">
        <v>1</v>
      </c>
      <c r="T1202" s="836">
        <v>1</v>
      </c>
      <c r="U1202" s="838">
        <v>1</v>
      </c>
    </row>
    <row r="1203" spans="1:21" ht="14.4" customHeight="1" x14ac:dyDescent="0.3">
      <c r="A1203" s="831">
        <v>12</v>
      </c>
      <c r="B1203" s="832" t="s">
        <v>1362</v>
      </c>
      <c r="C1203" s="832" t="s">
        <v>1368</v>
      </c>
      <c r="D1203" s="833" t="s">
        <v>2953</v>
      </c>
      <c r="E1203" s="834" t="s">
        <v>1397</v>
      </c>
      <c r="F1203" s="832" t="s">
        <v>1363</v>
      </c>
      <c r="G1203" s="832" t="s">
        <v>1461</v>
      </c>
      <c r="H1203" s="832" t="s">
        <v>578</v>
      </c>
      <c r="I1203" s="832" t="s">
        <v>1641</v>
      </c>
      <c r="J1203" s="832" t="s">
        <v>1642</v>
      </c>
      <c r="K1203" s="832" t="s">
        <v>1643</v>
      </c>
      <c r="L1203" s="835">
        <v>432.12</v>
      </c>
      <c r="M1203" s="835">
        <v>3024.84</v>
      </c>
      <c r="N1203" s="832">
        <v>7</v>
      </c>
      <c r="O1203" s="836">
        <v>3</v>
      </c>
      <c r="P1203" s="835">
        <v>1728.48</v>
      </c>
      <c r="Q1203" s="837">
        <v>0.5714285714285714</v>
      </c>
      <c r="R1203" s="832">
        <v>4</v>
      </c>
      <c r="S1203" s="837">
        <v>0.5714285714285714</v>
      </c>
      <c r="T1203" s="836">
        <v>2</v>
      </c>
      <c r="U1203" s="838">
        <v>0.66666666666666663</v>
      </c>
    </row>
    <row r="1204" spans="1:21" ht="14.4" customHeight="1" x14ac:dyDescent="0.3">
      <c r="A1204" s="831">
        <v>12</v>
      </c>
      <c r="B1204" s="832" t="s">
        <v>1362</v>
      </c>
      <c r="C1204" s="832" t="s">
        <v>1368</v>
      </c>
      <c r="D1204" s="833" t="s">
        <v>2953</v>
      </c>
      <c r="E1204" s="834" t="s">
        <v>1397</v>
      </c>
      <c r="F1204" s="832" t="s">
        <v>1363</v>
      </c>
      <c r="G1204" s="832" t="s">
        <v>1951</v>
      </c>
      <c r="H1204" s="832" t="s">
        <v>622</v>
      </c>
      <c r="I1204" s="832" t="s">
        <v>1324</v>
      </c>
      <c r="J1204" s="832" t="s">
        <v>892</v>
      </c>
      <c r="K1204" s="832" t="s">
        <v>1325</v>
      </c>
      <c r="L1204" s="835">
        <v>63.75</v>
      </c>
      <c r="M1204" s="835">
        <v>63.75</v>
      </c>
      <c r="N1204" s="832">
        <v>1</v>
      </c>
      <c r="O1204" s="836">
        <v>0.5</v>
      </c>
      <c r="P1204" s="835"/>
      <c r="Q1204" s="837">
        <v>0</v>
      </c>
      <c r="R1204" s="832"/>
      <c r="S1204" s="837">
        <v>0</v>
      </c>
      <c r="T1204" s="836"/>
      <c r="U1204" s="838">
        <v>0</v>
      </c>
    </row>
    <row r="1205" spans="1:21" ht="14.4" customHeight="1" x14ac:dyDescent="0.3">
      <c r="A1205" s="831">
        <v>12</v>
      </c>
      <c r="B1205" s="832" t="s">
        <v>1362</v>
      </c>
      <c r="C1205" s="832" t="s">
        <v>1368</v>
      </c>
      <c r="D1205" s="833" t="s">
        <v>2953</v>
      </c>
      <c r="E1205" s="834" t="s">
        <v>1397</v>
      </c>
      <c r="F1205" s="832" t="s">
        <v>1363</v>
      </c>
      <c r="G1205" s="832" t="s">
        <v>1652</v>
      </c>
      <c r="H1205" s="832" t="s">
        <v>578</v>
      </c>
      <c r="I1205" s="832" t="s">
        <v>2752</v>
      </c>
      <c r="J1205" s="832" t="s">
        <v>2753</v>
      </c>
      <c r="K1205" s="832" t="s">
        <v>1655</v>
      </c>
      <c r="L1205" s="835">
        <v>0</v>
      </c>
      <c r="M1205" s="835">
        <v>0</v>
      </c>
      <c r="N1205" s="832">
        <v>5</v>
      </c>
      <c r="O1205" s="836">
        <v>1</v>
      </c>
      <c r="P1205" s="835"/>
      <c r="Q1205" s="837"/>
      <c r="R1205" s="832"/>
      <c r="S1205" s="837">
        <v>0</v>
      </c>
      <c r="T1205" s="836"/>
      <c r="U1205" s="838">
        <v>0</v>
      </c>
    </row>
    <row r="1206" spans="1:21" ht="14.4" customHeight="1" x14ac:dyDescent="0.3">
      <c r="A1206" s="831">
        <v>12</v>
      </c>
      <c r="B1206" s="832" t="s">
        <v>1362</v>
      </c>
      <c r="C1206" s="832" t="s">
        <v>1368</v>
      </c>
      <c r="D1206" s="833" t="s">
        <v>2953</v>
      </c>
      <c r="E1206" s="834" t="s">
        <v>1397</v>
      </c>
      <c r="F1206" s="832" t="s">
        <v>1363</v>
      </c>
      <c r="G1206" s="832" t="s">
        <v>1652</v>
      </c>
      <c r="H1206" s="832" t="s">
        <v>578</v>
      </c>
      <c r="I1206" s="832" t="s">
        <v>1653</v>
      </c>
      <c r="J1206" s="832" t="s">
        <v>1654</v>
      </c>
      <c r="K1206" s="832" t="s">
        <v>1655</v>
      </c>
      <c r="L1206" s="835">
        <v>0</v>
      </c>
      <c r="M1206" s="835">
        <v>0</v>
      </c>
      <c r="N1206" s="832">
        <v>24</v>
      </c>
      <c r="O1206" s="836">
        <v>11</v>
      </c>
      <c r="P1206" s="835">
        <v>0</v>
      </c>
      <c r="Q1206" s="837"/>
      <c r="R1206" s="832">
        <v>16</v>
      </c>
      <c r="S1206" s="837">
        <v>0.66666666666666663</v>
      </c>
      <c r="T1206" s="836">
        <v>8</v>
      </c>
      <c r="U1206" s="838">
        <v>0.72727272727272729</v>
      </c>
    </row>
    <row r="1207" spans="1:21" ht="14.4" customHeight="1" x14ac:dyDescent="0.3">
      <c r="A1207" s="831">
        <v>12</v>
      </c>
      <c r="B1207" s="832" t="s">
        <v>1362</v>
      </c>
      <c r="C1207" s="832" t="s">
        <v>1368</v>
      </c>
      <c r="D1207" s="833" t="s">
        <v>2953</v>
      </c>
      <c r="E1207" s="834" t="s">
        <v>1397</v>
      </c>
      <c r="F1207" s="832" t="s">
        <v>1363</v>
      </c>
      <c r="G1207" s="832" t="s">
        <v>1652</v>
      </c>
      <c r="H1207" s="832" t="s">
        <v>578</v>
      </c>
      <c r="I1207" s="832" t="s">
        <v>2754</v>
      </c>
      <c r="J1207" s="832" t="s">
        <v>2755</v>
      </c>
      <c r="K1207" s="832" t="s">
        <v>2756</v>
      </c>
      <c r="L1207" s="835">
        <v>0</v>
      </c>
      <c r="M1207" s="835">
        <v>0</v>
      </c>
      <c r="N1207" s="832">
        <v>15</v>
      </c>
      <c r="O1207" s="836">
        <v>3</v>
      </c>
      <c r="P1207" s="835"/>
      <c r="Q1207" s="837"/>
      <c r="R1207" s="832"/>
      <c r="S1207" s="837">
        <v>0</v>
      </c>
      <c r="T1207" s="836"/>
      <c r="U1207" s="838">
        <v>0</v>
      </c>
    </row>
    <row r="1208" spans="1:21" ht="14.4" customHeight="1" x14ac:dyDescent="0.3">
      <c r="A1208" s="831">
        <v>12</v>
      </c>
      <c r="B1208" s="832" t="s">
        <v>1362</v>
      </c>
      <c r="C1208" s="832" t="s">
        <v>1368</v>
      </c>
      <c r="D1208" s="833" t="s">
        <v>2953</v>
      </c>
      <c r="E1208" s="834" t="s">
        <v>1397</v>
      </c>
      <c r="F1208" s="832" t="s">
        <v>1363</v>
      </c>
      <c r="G1208" s="832" t="s">
        <v>1652</v>
      </c>
      <c r="H1208" s="832" t="s">
        <v>578</v>
      </c>
      <c r="I1208" s="832" t="s">
        <v>1656</v>
      </c>
      <c r="J1208" s="832" t="s">
        <v>1657</v>
      </c>
      <c r="K1208" s="832" t="s">
        <v>1655</v>
      </c>
      <c r="L1208" s="835">
        <v>0</v>
      </c>
      <c r="M1208" s="835">
        <v>0</v>
      </c>
      <c r="N1208" s="832">
        <v>2</v>
      </c>
      <c r="O1208" s="836">
        <v>1</v>
      </c>
      <c r="P1208" s="835">
        <v>0</v>
      </c>
      <c r="Q1208" s="837"/>
      <c r="R1208" s="832">
        <v>2</v>
      </c>
      <c r="S1208" s="837">
        <v>1</v>
      </c>
      <c r="T1208" s="836">
        <v>1</v>
      </c>
      <c r="U1208" s="838">
        <v>1</v>
      </c>
    </row>
    <row r="1209" spans="1:21" ht="14.4" customHeight="1" x14ac:dyDescent="0.3">
      <c r="A1209" s="831">
        <v>12</v>
      </c>
      <c r="B1209" s="832" t="s">
        <v>1362</v>
      </c>
      <c r="C1209" s="832" t="s">
        <v>1368</v>
      </c>
      <c r="D1209" s="833" t="s">
        <v>2953</v>
      </c>
      <c r="E1209" s="834" t="s">
        <v>1397</v>
      </c>
      <c r="F1209" s="832" t="s">
        <v>1363</v>
      </c>
      <c r="G1209" s="832" t="s">
        <v>1652</v>
      </c>
      <c r="H1209" s="832" t="s">
        <v>578</v>
      </c>
      <c r="I1209" s="832" t="s">
        <v>2757</v>
      </c>
      <c r="J1209" s="832" t="s">
        <v>2755</v>
      </c>
      <c r="K1209" s="832" t="s">
        <v>2758</v>
      </c>
      <c r="L1209" s="835">
        <v>0</v>
      </c>
      <c r="M1209" s="835">
        <v>0</v>
      </c>
      <c r="N1209" s="832">
        <v>5</v>
      </c>
      <c r="O1209" s="836">
        <v>1</v>
      </c>
      <c r="P1209" s="835">
        <v>0</v>
      </c>
      <c r="Q1209" s="837"/>
      <c r="R1209" s="832">
        <v>5</v>
      </c>
      <c r="S1209" s="837">
        <v>1</v>
      </c>
      <c r="T1209" s="836">
        <v>1</v>
      </c>
      <c r="U1209" s="838">
        <v>1</v>
      </c>
    </row>
    <row r="1210" spans="1:21" ht="14.4" customHeight="1" x14ac:dyDescent="0.3">
      <c r="A1210" s="831">
        <v>12</v>
      </c>
      <c r="B1210" s="832" t="s">
        <v>1362</v>
      </c>
      <c r="C1210" s="832" t="s">
        <v>1368</v>
      </c>
      <c r="D1210" s="833" t="s">
        <v>2953</v>
      </c>
      <c r="E1210" s="834" t="s">
        <v>1397</v>
      </c>
      <c r="F1210" s="832" t="s">
        <v>1363</v>
      </c>
      <c r="G1210" s="832" t="s">
        <v>1516</v>
      </c>
      <c r="H1210" s="832" t="s">
        <v>578</v>
      </c>
      <c r="I1210" s="832" t="s">
        <v>1660</v>
      </c>
      <c r="J1210" s="832" t="s">
        <v>1661</v>
      </c>
      <c r="K1210" s="832" t="s">
        <v>1662</v>
      </c>
      <c r="L1210" s="835">
        <v>1543.27</v>
      </c>
      <c r="M1210" s="835">
        <v>13889.43</v>
      </c>
      <c r="N1210" s="832">
        <v>9</v>
      </c>
      <c r="O1210" s="836">
        <v>9</v>
      </c>
      <c r="P1210" s="835">
        <v>10802.890000000001</v>
      </c>
      <c r="Q1210" s="837">
        <v>0.7777777777777779</v>
      </c>
      <c r="R1210" s="832">
        <v>7</v>
      </c>
      <c r="S1210" s="837">
        <v>0.77777777777777779</v>
      </c>
      <c r="T1210" s="836">
        <v>7</v>
      </c>
      <c r="U1210" s="838">
        <v>0.77777777777777779</v>
      </c>
    </row>
    <row r="1211" spans="1:21" ht="14.4" customHeight="1" x14ac:dyDescent="0.3">
      <c r="A1211" s="831">
        <v>12</v>
      </c>
      <c r="B1211" s="832" t="s">
        <v>1362</v>
      </c>
      <c r="C1211" s="832" t="s">
        <v>1368</v>
      </c>
      <c r="D1211" s="833" t="s">
        <v>2953</v>
      </c>
      <c r="E1211" s="834" t="s">
        <v>1397</v>
      </c>
      <c r="F1211" s="832" t="s">
        <v>1363</v>
      </c>
      <c r="G1211" s="832" t="s">
        <v>1516</v>
      </c>
      <c r="H1211" s="832" t="s">
        <v>578</v>
      </c>
      <c r="I1211" s="832" t="s">
        <v>1663</v>
      </c>
      <c r="J1211" s="832" t="s">
        <v>1661</v>
      </c>
      <c r="K1211" s="832" t="s">
        <v>1519</v>
      </c>
      <c r="L1211" s="835">
        <v>3086.53</v>
      </c>
      <c r="M1211" s="835">
        <v>6173.06</v>
      </c>
      <c r="N1211" s="832">
        <v>2</v>
      </c>
      <c r="O1211" s="836">
        <v>2</v>
      </c>
      <c r="P1211" s="835">
        <v>6173.06</v>
      </c>
      <c r="Q1211" s="837">
        <v>1</v>
      </c>
      <c r="R1211" s="832">
        <v>2</v>
      </c>
      <c r="S1211" s="837">
        <v>1</v>
      </c>
      <c r="T1211" s="836">
        <v>2</v>
      </c>
      <c r="U1211" s="838">
        <v>1</v>
      </c>
    </row>
    <row r="1212" spans="1:21" ht="14.4" customHeight="1" x14ac:dyDescent="0.3">
      <c r="A1212" s="831">
        <v>12</v>
      </c>
      <c r="B1212" s="832" t="s">
        <v>1362</v>
      </c>
      <c r="C1212" s="832" t="s">
        <v>1368</v>
      </c>
      <c r="D1212" s="833" t="s">
        <v>2953</v>
      </c>
      <c r="E1212" s="834" t="s">
        <v>1397</v>
      </c>
      <c r="F1212" s="832" t="s">
        <v>1363</v>
      </c>
      <c r="G1212" s="832" t="s">
        <v>1516</v>
      </c>
      <c r="H1212" s="832" t="s">
        <v>622</v>
      </c>
      <c r="I1212" s="832" t="s">
        <v>1517</v>
      </c>
      <c r="J1212" s="832" t="s">
        <v>1518</v>
      </c>
      <c r="K1212" s="832" t="s">
        <v>1519</v>
      </c>
      <c r="L1212" s="835">
        <v>3086.53</v>
      </c>
      <c r="M1212" s="835">
        <v>30865.300000000003</v>
      </c>
      <c r="N1212" s="832">
        <v>10</v>
      </c>
      <c r="O1212" s="836">
        <v>8.5</v>
      </c>
      <c r="P1212" s="835">
        <v>15432.650000000001</v>
      </c>
      <c r="Q1212" s="837">
        <v>0.5</v>
      </c>
      <c r="R1212" s="832">
        <v>5</v>
      </c>
      <c r="S1212" s="837">
        <v>0.5</v>
      </c>
      <c r="T1212" s="836">
        <v>4</v>
      </c>
      <c r="U1212" s="838">
        <v>0.47058823529411764</v>
      </c>
    </row>
    <row r="1213" spans="1:21" ht="14.4" customHeight="1" x14ac:dyDescent="0.3">
      <c r="A1213" s="831">
        <v>12</v>
      </c>
      <c r="B1213" s="832" t="s">
        <v>1362</v>
      </c>
      <c r="C1213" s="832" t="s">
        <v>1368</v>
      </c>
      <c r="D1213" s="833" t="s">
        <v>2953</v>
      </c>
      <c r="E1213" s="834" t="s">
        <v>1397</v>
      </c>
      <c r="F1213" s="832" t="s">
        <v>1363</v>
      </c>
      <c r="G1213" s="832" t="s">
        <v>1516</v>
      </c>
      <c r="H1213" s="832" t="s">
        <v>622</v>
      </c>
      <c r="I1213" s="832" t="s">
        <v>1664</v>
      </c>
      <c r="J1213" s="832" t="s">
        <v>1518</v>
      </c>
      <c r="K1213" s="832" t="s">
        <v>1662</v>
      </c>
      <c r="L1213" s="835">
        <v>1543.26</v>
      </c>
      <c r="M1213" s="835">
        <v>21605.64</v>
      </c>
      <c r="N1213" s="832">
        <v>14</v>
      </c>
      <c r="O1213" s="836">
        <v>12.5</v>
      </c>
      <c r="P1213" s="835">
        <v>18519.12</v>
      </c>
      <c r="Q1213" s="837">
        <v>0.8571428571428571</v>
      </c>
      <c r="R1213" s="832">
        <v>12</v>
      </c>
      <c r="S1213" s="837">
        <v>0.8571428571428571</v>
      </c>
      <c r="T1213" s="836">
        <v>10.5</v>
      </c>
      <c r="U1213" s="838">
        <v>0.84</v>
      </c>
    </row>
    <row r="1214" spans="1:21" ht="14.4" customHeight="1" x14ac:dyDescent="0.3">
      <c r="A1214" s="831">
        <v>12</v>
      </c>
      <c r="B1214" s="832" t="s">
        <v>1362</v>
      </c>
      <c r="C1214" s="832" t="s">
        <v>1368</v>
      </c>
      <c r="D1214" s="833" t="s">
        <v>2953</v>
      </c>
      <c r="E1214" s="834" t="s">
        <v>1397</v>
      </c>
      <c r="F1214" s="832" t="s">
        <v>1363</v>
      </c>
      <c r="G1214" s="832" t="s">
        <v>1516</v>
      </c>
      <c r="H1214" s="832" t="s">
        <v>578</v>
      </c>
      <c r="I1214" s="832" t="s">
        <v>2759</v>
      </c>
      <c r="J1214" s="832" t="s">
        <v>2760</v>
      </c>
      <c r="K1214" s="832" t="s">
        <v>1519</v>
      </c>
      <c r="L1214" s="835">
        <v>1708.55</v>
      </c>
      <c r="M1214" s="835">
        <v>1708.55</v>
      </c>
      <c r="N1214" s="832">
        <v>1</v>
      </c>
      <c r="O1214" s="836">
        <v>1</v>
      </c>
      <c r="P1214" s="835">
        <v>1708.55</v>
      </c>
      <c r="Q1214" s="837">
        <v>1</v>
      </c>
      <c r="R1214" s="832">
        <v>1</v>
      </c>
      <c r="S1214" s="837">
        <v>1</v>
      </c>
      <c r="T1214" s="836">
        <v>1</v>
      </c>
      <c r="U1214" s="838">
        <v>1</v>
      </c>
    </row>
    <row r="1215" spans="1:21" ht="14.4" customHeight="1" x14ac:dyDescent="0.3">
      <c r="A1215" s="831">
        <v>12</v>
      </c>
      <c r="B1215" s="832" t="s">
        <v>1362</v>
      </c>
      <c r="C1215" s="832" t="s">
        <v>1368</v>
      </c>
      <c r="D1215" s="833" t="s">
        <v>2953</v>
      </c>
      <c r="E1215" s="834" t="s">
        <v>1397</v>
      </c>
      <c r="F1215" s="832" t="s">
        <v>1363</v>
      </c>
      <c r="G1215" s="832" t="s">
        <v>1470</v>
      </c>
      <c r="H1215" s="832" t="s">
        <v>578</v>
      </c>
      <c r="I1215" s="832" t="s">
        <v>1482</v>
      </c>
      <c r="J1215" s="832" t="s">
        <v>1472</v>
      </c>
      <c r="K1215" s="832" t="s">
        <v>1483</v>
      </c>
      <c r="L1215" s="835">
        <v>42.54</v>
      </c>
      <c r="M1215" s="835">
        <v>425.4</v>
      </c>
      <c r="N1215" s="832">
        <v>10</v>
      </c>
      <c r="O1215" s="836">
        <v>8.5</v>
      </c>
      <c r="P1215" s="835">
        <v>297.77999999999997</v>
      </c>
      <c r="Q1215" s="837">
        <v>0.7</v>
      </c>
      <c r="R1215" s="832">
        <v>7</v>
      </c>
      <c r="S1215" s="837">
        <v>0.7</v>
      </c>
      <c r="T1215" s="836">
        <v>5.5</v>
      </c>
      <c r="U1215" s="838">
        <v>0.6470588235294118</v>
      </c>
    </row>
    <row r="1216" spans="1:21" ht="14.4" customHeight="1" x14ac:dyDescent="0.3">
      <c r="A1216" s="831">
        <v>12</v>
      </c>
      <c r="B1216" s="832" t="s">
        <v>1362</v>
      </c>
      <c r="C1216" s="832" t="s">
        <v>1368</v>
      </c>
      <c r="D1216" s="833" t="s">
        <v>2953</v>
      </c>
      <c r="E1216" s="834" t="s">
        <v>1397</v>
      </c>
      <c r="F1216" s="832" t="s">
        <v>1363</v>
      </c>
      <c r="G1216" s="832" t="s">
        <v>1838</v>
      </c>
      <c r="H1216" s="832" t="s">
        <v>578</v>
      </c>
      <c r="I1216" s="832" t="s">
        <v>1839</v>
      </c>
      <c r="J1216" s="832" t="s">
        <v>1840</v>
      </c>
      <c r="K1216" s="832" t="s">
        <v>1841</v>
      </c>
      <c r="L1216" s="835">
        <v>0</v>
      </c>
      <c r="M1216" s="835">
        <v>0</v>
      </c>
      <c r="N1216" s="832">
        <v>2</v>
      </c>
      <c r="O1216" s="836">
        <v>0.5</v>
      </c>
      <c r="P1216" s="835">
        <v>0</v>
      </c>
      <c r="Q1216" s="837"/>
      <c r="R1216" s="832">
        <v>2</v>
      </c>
      <c r="S1216" s="837">
        <v>1</v>
      </c>
      <c r="T1216" s="836">
        <v>0.5</v>
      </c>
      <c r="U1216" s="838">
        <v>1</v>
      </c>
    </row>
    <row r="1217" spans="1:21" ht="14.4" customHeight="1" x14ac:dyDescent="0.3">
      <c r="A1217" s="831">
        <v>12</v>
      </c>
      <c r="B1217" s="832" t="s">
        <v>1362</v>
      </c>
      <c r="C1217" s="832" t="s">
        <v>1368</v>
      </c>
      <c r="D1217" s="833" t="s">
        <v>2953</v>
      </c>
      <c r="E1217" s="834" t="s">
        <v>1397</v>
      </c>
      <c r="F1217" s="832" t="s">
        <v>1363</v>
      </c>
      <c r="G1217" s="832" t="s">
        <v>1665</v>
      </c>
      <c r="H1217" s="832" t="s">
        <v>622</v>
      </c>
      <c r="I1217" s="832" t="s">
        <v>1666</v>
      </c>
      <c r="J1217" s="832" t="s">
        <v>1667</v>
      </c>
      <c r="K1217" s="832" t="s">
        <v>1668</v>
      </c>
      <c r="L1217" s="835">
        <v>502.31</v>
      </c>
      <c r="M1217" s="835">
        <v>502.31</v>
      </c>
      <c r="N1217" s="832">
        <v>1</v>
      </c>
      <c r="O1217" s="836">
        <v>1</v>
      </c>
      <c r="P1217" s="835">
        <v>502.31</v>
      </c>
      <c r="Q1217" s="837">
        <v>1</v>
      </c>
      <c r="R1217" s="832">
        <v>1</v>
      </c>
      <c r="S1217" s="837">
        <v>1</v>
      </c>
      <c r="T1217" s="836">
        <v>1</v>
      </c>
      <c r="U1217" s="838">
        <v>1</v>
      </c>
    </row>
    <row r="1218" spans="1:21" ht="14.4" customHeight="1" x14ac:dyDescent="0.3">
      <c r="A1218" s="831">
        <v>12</v>
      </c>
      <c r="B1218" s="832" t="s">
        <v>1362</v>
      </c>
      <c r="C1218" s="832" t="s">
        <v>1368</v>
      </c>
      <c r="D1218" s="833" t="s">
        <v>2953</v>
      </c>
      <c r="E1218" s="834" t="s">
        <v>1397</v>
      </c>
      <c r="F1218" s="832" t="s">
        <v>1363</v>
      </c>
      <c r="G1218" s="832" t="s">
        <v>1520</v>
      </c>
      <c r="H1218" s="832" t="s">
        <v>578</v>
      </c>
      <c r="I1218" s="832" t="s">
        <v>1669</v>
      </c>
      <c r="J1218" s="832" t="s">
        <v>1670</v>
      </c>
      <c r="K1218" s="832" t="s">
        <v>1671</v>
      </c>
      <c r="L1218" s="835">
        <v>333.68</v>
      </c>
      <c r="M1218" s="835">
        <v>11011.440000000002</v>
      </c>
      <c r="N1218" s="832">
        <v>33</v>
      </c>
      <c r="O1218" s="836">
        <v>24.5</v>
      </c>
      <c r="P1218" s="835">
        <v>7340.9600000000019</v>
      </c>
      <c r="Q1218" s="837">
        <v>0.66666666666666674</v>
      </c>
      <c r="R1218" s="832">
        <v>22</v>
      </c>
      <c r="S1218" s="837">
        <v>0.66666666666666663</v>
      </c>
      <c r="T1218" s="836">
        <v>15</v>
      </c>
      <c r="U1218" s="838">
        <v>0.61224489795918369</v>
      </c>
    </row>
    <row r="1219" spans="1:21" ht="14.4" customHeight="1" x14ac:dyDescent="0.3">
      <c r="A1219" s="831">
        <v>12</v>
      </c>
      <c r="B1219" s="832" t="s">
        <v>1362</v>
      </c>
      <c r="C1219" s="832" t="s">
        <v>1368</v>
      </c>
      <c r="D1219" s="833" t="s">
        <v>2953</v>
      </c>
      <c r="E1219" s="834" t="s">
        <v>1397</v>
      </c>
      <c r="F1219" s="832" t="s">
        <v>1363</v>
      </c>
      <c r="G1219" s="832" t="s">
        <v>1520</v>
      </c>
      <c r="H1219" s="832" t="s">
        <v>622</v>
      </c>
      <c r="I1219" s="832" t="s">
        <v>1672</v>
      </c>
      <c r="J1219" s="832" t="s">
        <v>1522</v>
      </c>
      <c r="K1219" s="832" t="s">
        <v>1673</v>
      </c>
      <c r="L1219" s="835">
        <v>300.31</v>
      </c>
      <c r="M1219" s="835">
        <v>2102.17</v>
      </c>
      <c r="N1219" s="832">
        <v>7</v>
      </c>
      <c r="O1219" s="836">
        <v>7</v>
      </c>
      <c r="P1219" s="835">
        <v>1501.55</v>
      </c>
      <c r="Q1219" s="837">
        <v>0.71428571428571419</v>
      </c>
      <c r="R1219" s="832">
        <v>5</v>
      </c>
      <c r="S1219" s="837">
        <v>0.7142857142857143</v>
      </c>
      <c r="T1219" s="836">
        <v>5</v>
      </c>
      <c r="U1219" s="838">
        <v>0.7142857142857143</v>
      </c>
    </row>
    <row r="1220" spans="1:21" ht="14.4" customHeight="1" x14ac:dyDescent="0.3">
      <c r="A1220" s="831">
        <v>12</v>
      </c>
      <c r="B1220" s="832" t="s">
        <v>1362</v>
      </c>
      <c r="C1220" s="832" t="s">
        <v>1368</v>
      </c>
      <c r="D1220" s="833" t="s">
        <v>2953</v>
      </c>
      <c r="E1220" s="834" t="s">
        <v>1397</v>
      </c>
      <c r="F1220" s="832" t="s">
        <v>1363</v>
      </c>
      <c r="G1220" s="832" t="s">
        <v>1520</v>
      </c>
      <c r="H1220" s="832" t="s">
        <v>578</v>
      </c>
      <c r="I1220" s="832" t="s">
        <v>2761</v>
      </c>
      <c r="J1220" s="832" t="s">
        <v>2762</v>
      </c>
      <c r="K1220" s="832" t="s">
        <v>2763</v>
      </c>
      <c r="L1220" s="835">
        <v>166.85</v>
      </c>
      <c r="M1220" s="835">
        <v>333.7</v>
      </c>
      <c r="N1220" s="832">
        <v>2</v>
      </c>
      <c r="O1220" s="836">
        <v>1</v>
      </c>
      <c r="P1220" s="835"/>
      <c r="Q1220" s="837">
        <v>0</v>
      </c>
      <c r="R1220" s="832"/>
      <c r="S1220" s="837">
        <v>0</v>
      </c>
      <c r="T1220" s="836"/>
      <c r="U1220" s="838">
        <v>0</v>
      </c>
    </row>
    <row r="1221" spans="1:21" ht="14.4" customHeight="1" x14ac:dyDescent="0.3">
      <c r="A1221" s="831">
        <v>12</v>
      </c>
      <c r="B1221" s="832" t="s">
        <v>1362</v>
      </c>
      <c r="C1221" s="832" t="s">
        <v>1368</v>
      </c>
      <c r="D1221" s="833" t="s">
        <v>2953</v>
      </c>
      <c r="E1221" s="834" t="s">
        <v>1397</v>
      </c>
      <c r="F1221" s="832" t="s">
        <v>1363</v>
      </c>
      <c r="G1221" s="832" t="s">
        <v>1567</v>
      </c>
      <c r="H1221" s="832" t="s">
        <v>578</v>
      </c>
      <c r="I1221" s="832" t="s">
        <v>1568</v>
      </c>
      <c r="J1221" s="832" t="s">
        <v>1569</v>
      </c>
      <c r="K1221" s="832" t="s">
        <v>1570</v>
      </c>
      <c r="L1221" s="835">
        <v>1514.87</v>
      </c>
      <c r="M1221" s="835">
        <v>39386.619999999981</v>
      </c>
      <c r="N1221" s="832">
        <v>26</v>
      </c>
      <c r="O1221" s="836">
        <v>24.5</v>
      </c>
      <c r="P1221" s="835">
        <v>33327.139999999985</v>
      </c>
      <c r="Q1221" s="837">
        <v>0.84615384615384615</v>
      </c>
      <c r="R1221" s="832">
        <v>22</v>
      </c>
      <c r="S1221" s="837">
        <v>0.84615384615384615</v>
      </c>
      <c r="T1221" s="836">
        <v>20.5</v>
      </c>
      <c r="U1221" s="838">
        <v>0.83673469387755106</v>
      </c>
    </row>
    <row r="1222" spans="1:21" ht="14.4" customHeight="1" x14ac:dyDescent="0.3">
      <c r="A1222" s="831">
        <v>12</v>
      </c>
      <c r="B1222" s="832" t="s">
        <v>1362</v>
      </c>
      <c r="C1222" s="832" t="s">
        <v>1368</v>
      </c>
      <c r="D1222" s="833" t="s">
        <v>2953</v>
      </c>
      <c r="E1222" s="834" t="s">
        <v>1397</v>
      </c>
      <c r="F1222" s="832" t="s">
        <v>1363</v>
      </c>
      <c r="G1222" s="832" t="s">
        <v>2327</v>
      </c>
      <c r="H1222" s="832" t="s">
        <v>578</v>
      </c>
      <c r="I1222" s="832" t="s">
        <v>2328</v>
      </c>
      <c r="J1222" s="832" t="s">
        <v>2329</v>
      </c>
      <c r="K1222" s="832" t="s">
        <v>2330</v>
      </c>
      <c r="L1222" s="835">
        <v>52.47</v>
      </c>
      <c r="M1222" s="835">
        <v>104.94</v>
      </c>
      <c r="N1222" s="832">
        <v>2</v>
      </c>
      <c r="O1222" s="836">
        <v>0.5</v>
      </c>
      <c r="P1222" s="835">
        <v>104.94</v>
      </c>
      <c r="Q1222" s="837">
        <v>1</v>
      </c>
      <c r="R1222" s="832">
        <v>2</v>
      </c>
      <c r="S1222" s="837">
        <v>1</v>
      </c>
      <c r="T1222" s="836">
        <v>0.5</v>
      </c>
      <c r="U1222" s="838">
        <v>1</v>
      </c>
    </row>
    <row r="1223" spans="1:21" ht="14.4" customHeight="1" x14ac:dyDescent="0.3">
      <c r="A1223" s="831">
        <v>12</v>
      </c>
      <c r="B1223" s="832" t="s">
        <v>1362</v>
      </c>
      <c r="C1223" s="832" t="s">
        <v>1368</v>
      </c>
      <c r="D1223" s="833" t="s">
        <v>2953</v>
      </c>
      <c r="E1223" s="834" t="s">
        <v>1397</v>
      </c>
      <c r="F1223" s="832" t="s">
        <v>1363</v>
      </c>
      <c r="G1223" s="832" t="s">
        <v>1677</v>
      </c>
      <c r="H1223" s="832" t="s">
        <v>578</v>
      </c>
      <c r="I1223" s="832" t="s">
        <v>2399</v>
      </c>
      <c r="J1223" s="832" t="s">
        <v>2400</v>
      </c>
      <c r="K1223" s="832" t="s">
        <v>2401</v>
      </c>
      <c r="L1223" s="835">
        <v>260.42</v>
      </c>
      <c r="M1223" s="835">
        <v>3125.04</v>
      </c>
      <c r="N1223" s="832">
        <v>12</v>
      </c>
      <c r="O1223" s="836">
        <v>3</v>
      </c>
      <c r="P1223" s="835">
        <v>1041.68</v>
      </c>
      <c r="Q1223" s="837">
        <v>0.33333333333333337</v>
      </c>
      <c r="R1223" s="832">
        <v>4</v>
      </c>
      <c r="S1223" s="837">
        <v>0.33333333333333331</v>
      </c>
      <c r="T1223" s="836">
        <v>1</v>
      </c>
      <c r="U1223" s="838">
        <v>0.33333333333333331</v>
      </c>
    </row>
    <row r="1224" spans="1:21" ht="14.4" customHeight="1" x14ac:dyDescent="0.3">
      <c r="A1224" s="831">
        <v>12</v>
      </c>
      <c r="B1224" s="832" t="s">
        <v>1362</v>
      </c>
      <c r="C1224" s="832" t="s">
        <v>1368</v>
      </c>
      <c r="D1224" s="833" t="s">
        <v>2953</v>
      </c>
      <c r="E1224" s="834" t="s">
        <v>1397</v>
      </c>
      <c r="F1224" s="832" t="s">
        <v>1363</v>
      </c>
      <c r="G1224" s="832" t="s">
        <v>1677</v>
      </c>
      <c r="H1224" s="832" t="s">
        <v>578</v>
      </c>
      <c r="I1224" s="832" t="s">
        <v>1960</v>
      </c>
      <c r="J1224" s="832" t="s">
        <v>1679</v>
      </c>
      <c r="K1224" s="832" t="s">
        <v>1961</v>
      </c>
      <c r="L1224" s="835">
        <v>260.42</v>
      </c>
      <c r="M1224" s="835">
        <v>520.84</v>
      </c>
      <c r="N1224" s="832">
        <v>2</v>
      </c>
      <c r="O1224" s="836">
        <v>0.5</v>
      </c>
      <c r="P1224" s="835">
        <v>520.84</v>
      </c>
      <c r="Q1224" s="837">
        <v>1</v>
      </c>
      <c r="R1224" s="832">
        <v>2</v>
      </c>
      <c r="S1224" s="837">
        <v>1</v>
      </c>
      <c r="T1224" s="836">
        <v>0.5</v>
      </c>
      <c r="U1224" s="838">
        <v>1</v>
      </c>
    </row>
    <row r="1225" spans="1:21" ht="14.4" customHeight="1" x14ac:dyDescent="0.3">
      <c r="A1225" s="831">
        <v>12</v>
      </c>
      <c r="B1225" s="832" t="s">
        <v>1362</v>
      </c>
      <c r="C1225" s="832" t="s">
        <v>1368</v>
      </c>
      <c r="D1225" s="833" t="s">
        <v>2953</v>
      </c>
      <c r="E1225" s="834" t="s">
        <v>1397</v>
      </c>
      <c r="F1225" s="832" t="s">
        <v>1363</v>
      </c>
      <c r="G1225" s="832" t="s">
        <v>1677</v>
      </c>
      <c r="H1225" s="832" t="s">
        <v>578</v>
      </c>
      <c r="I1225" s="832" t="s">
        <v>1678</v>
      </c>
      <c r="J1225" s="832" t="s">
        <v>1679</v>
      </c>
      <c r="K1225" s="832" t="s">
        <v>1680</v>
      </c>
      <c r="L1225" s="835">
        <v>154.08000000000001</v>
      </c>
      <c r="M1225" s="835">
        <v>308.16000000000003</v>
      </c>
      <c r="N1225" s="832">
        <v>2</v>
      </c>
      <c r="O1225" s="836">
        <v>1</v>
      </c>
      <c r="P1225" s="835"/>
      <c r="Q1225" s="837">
        <v>0</v>
      </c>
      <c r="R1225" s="832"/>
      <c r="S1225" s="837">
        <v>0</v>
      </c>
      <c r="T1225" s="836"/>
      <c r="U1225" s="838">
        <v>0</v>
      </c>
    </row>
    <row r="1226" spans="1:21" ht="14.4" customHeight="1" x14ac:dyDescent="0.3">
      <c r="A1226" s="831">
        <v>12</v>
      </c>
      <c r="B1226" s="832" t="s">
        <v>1362</v>
      </c>
      <c r="C1226" s="832" t="s">
        <v>1368</v>
      </c>
      <c r="D1226" s="833" t="s">
        <v>2953</v>
      </c>
      <c r="E1226" s="834" t="s">
        <v>1397</v>
      </c>
      <c r="F1226" s="832" t="s">
        <v>1363</v>
      </c>
      <c r="G1226" s="832" t="s">
        <v>2538</v>
      </c>
      <c r="H1226" s="832" t="s">
        <v>622</v>
      </c>
      <c r="I1226" s="832" t="s">
        <v>2694</v>
      </c>
      <c r="J1226" s="832" t="s">
        <v>904</v>
      </c>
      <c r="K1226" s="832" t="s">
        <v>2695</v>
      </c>
      <c r="L1226" s="835">
        <v>0</v>
      </c>
      <c r="M1226" s="835">
        <v>0</v>
      </c>
      <c r="N1226" s="832">
        <v>2</v>
      </c>
      <c r="O1226" s="836">
        <v>1</v>
      </c>
      <c r="P1226" s="835"/>
      <c r="Q1226" s="837"/>
      <c r="R1226" s="832"/>
      <c r="S1226" s="837">
        <v>0</v>
      </c>
      <c r="T1226" s="836"/>
      <c r="U1226" s="838">
        <v>0</v>
      </c>
    </row>
    <row r="1227" spans="1:21" ht="14.4" customHeight="1" x14ac:dyDescent="0.3">
      <c r="A1227" s="831">
        <v>12</v>
      </c>
      <c r="B1227" s="832" t="s">
        <v>1362</v>
      </c>
      <c r="C1227" s="832" t="s">
        <v>1368</v>
      </c>
      <c r="D1227" s="833" t="s">
        <v>2953</v>
      </c>
      <c r="E1227" s="834" t="s">
        <v>1397</v>
      </c>
      <c r="F1227" s="832" t="s">
        <v>1363</v>
      </c>
      <c r="G1227" s="832" t="s">
        <v>1681</v>
      </c>
      <c r="H1227" s="832" t="s">
        <v>578</v>
      </c>
      <c r="I1227" s="832" t="s">
        <v>1682</v>
      </c>
      <c r="J1227" s="832" t="s">
        <v>1683</v>
      </c>
      <c r="K1227" s="832" t="s">
        <v>1684</v>
      </c>
      <c r="L1227" s="835">
        <v>0</v>
      </c>
      <c r="M1227" s="835">
        <v>0</v>
      </c>
      <c r="N1227" s="832">
        <v>1</v>
      </c>
      <c r="O1227" s="836">
        <v>1</v>
      </c>
      <c r="P1227" s="835"/>
      <c r="Q1227" s="837"/>
      <c r="R1227" s="832"/>
      <c r="S1227" s="837">
        <v>0</v>
      </c>
      <c r="T1227" s="836"/>
      <c r="U1227" s="838">
        <v>0</v>
      </c>
    </row>
    <row r="1228" spans="1:21" ht="14.4" customHeight="1" x14ac:dyDescent="0.3">
      <c r="A1228" s="831">
        <v>12</v>
      </c>
      <c r="B1228" s="832" t="s">
        <v>1362</v>
      </c>
      <c r="C1228" s="832" t="s">
        <v>1368</v>
      </c>
      <c r="D1228" s="833" t="s">
        <v>2953</v>
      </c>
      <c r="E1228" s="834" t="s">
        <v>1397</v>
      </c>
      <c r="F1228" s="832" t="s">
        <v>1363</v>
      </c>
      <c r="G1228" s="832" t="s">
        <v>1685</v>
      </c>
      <c r="H1228" s="832" t="s">
        <v>578</v>
      </c>
      <c r="I1228" s="832" t="s">
        <v>1686</v>
      </c>
      <c r="J1228" s="832" t="s">
        <v>1687</v>
      </c>
      <c r="K1228" s="832" t="s">
        <v>1688</v>
      </c>
      <c r="L1228" s="835">
        <v>1546.98</v>
      </c>
      <c r="M1228" s="835">
        <v>20110.739999999998</v>
      </c>
      <c r="N1228" s="832">
        <v>13</v>
      </c>
      <c r="O1228" s="836">
        <v>12</v>
      </c>
      <c r="P1228" s="835">
        <v>13922.819999999998</v>
      </c>
      <c r="Q1228" s="837">
        <v>0.69230769230769229</v>
      </c>
      <c r="R1228" s="832">
        <v>9</v>
      </c>
      <c r="S1228" s="837">
        <v>0.69230769230769229</v>
      </c>
      <c r="T1228" s="836">
        <v>8</v>
      </c>
      <c r="U1228" s="838">
        <v>0.66666666666666663</v>
      </c>
    </row>
    <row r="1229" spans="1:21" ht="14.4" customHeight="1" x14ac:dyDescent="0.3">
      <c r="A1229" s="831">
        <v>12</v>
      </c>
      <c r="B1229" s="832" t="s">
        <v>1362</v>
      </c>
      <c r="C1229" s="832" t="s">
        <v>1368</v>
      </c>
      <c r="D1229" s="833" t="s">
        <v>2953</v>
      </c>
      <c r="E1229" s="834" t="s">
        <v>1397</v>
      </c>
      <c r="F1229" s="832" t="s">
        <v>1363</v>
      </c>
      <c r="G1229" s="832" t="s">
        <v>1693</v>
      </c>
      <c r="H1229" s="832" t="s">
        <v>578</v>
      </c>
      <c r="I1229" s="832" t="s">
        <v>1694</v>
      </c>
      <c r="J1229" s="832" t="s">
        <v>1695</v>
      </c>
      <c r="K1229" s="832" t="s">
        <v>1696</v>
      </c>
      <c r="L1229" s="835">
        <v>0</v>
      </c>
      <c r="M1229" s="835">
        <v>0</v>
      </c>
      <c r="N1229" s="832">
        <v>6</v>
      </c>
      <c r="O1229" s="836">
        <v>3</v>
      </c>
      <c r="P1229" s="835">
        <v>0</v>
      </c>
      <c r="Q1229" s="837"/>
      <c r="R1229" s="832">
        <v>6</v>
      </c>
      <c r="S1229" s="837">
        <v>1</v>
      </c>
      <c r="T1229" s="836">
        <v>3</v>
      </c>
      <c r="U1229" s="838">
        <v>1</v>
      </c>
    </row>
    <row r="1230" spans="1:21" ht="14.4" customHeight="1" x14ac:dyDescent="0.3">
      <c r="A1230" s="831">
        <v>12</v>
      </c>
      <c r="B1230" s="832" t="s">
        <v>1362</v>
      </c>
      <c r="C1230" s="832" t="s">
        <v>1368</v>
      </c>
      <c r="D1230" s="833" t="s">
        <v>2953</v>
      </c>
      <c r="E1230" s="834" t="s">
        <v>1397</v>
      </c>
      <c r="F1230" s="832" t="s">
        <v>1363</v>
      </c>
      <c r="G1230" s="832" t="s">
        <v>2764</v>
      </c>
      <c r="H1230" s="832" t="s">
        <v>578</v>
      </c>
      <c r="I1230" s="832" t="s">
        <v>2765</v>
      </c>
      <c r="J1230" s="832" t="s">
        <v>2766</v>
      </c>
      <c r="K1230" s="832" t="s">
        <v>2767</v>
      </c>
      <c r="L1230" s="835">
        <v>1366.33</v>
      </c>
      <c r="M1230" s="835">
        <v>1366.33</v>
      </c>
      <c r="N1230" s="832">
        <v>1</v>
      </c>
      <c r="O1230" s="836">
        <v>0.5</v>
      </c>
      <c r="P1230" s="835"/>
      <c r="Q1230" s="837">
        <v>0</v>
      </c>
      <c r="R1230" s="832"/>
      <c r="S1230" s="837">
        <v>0</v>
      </c>
      <c r="T1230" s="836"/>
      <c r="U1230" s="838">
        <v>0</v>
      </c>
    </row>
    <row r="1231" spans="1:21" ht="14.4" customHeight="1" x14ac:dyDescent="0.3">
      <c r="A1231" s="831">
        <v>12</v>
      </c>
      <c r="B1231" s="832" t="s">
        <v>1362</v>
      </c>
      <c r="C1231" s="832" t="s">
        <v>1368</v>
      </c>
      <c r="D1231" s="833" t="s">
        <v>2953</v>
      </c>
      <c r="E1231" s="834" t="s">
        <v>1397</v>
      </c>
      <c r="F1231" s="832" t="s">
        <v>1363</v>
      </c>
      <c r="G1231" s="832" t="s">
        <v>1701</v>
      </c>
      <c r="H1231" s="832" t="s">
        <v>578</v>
      </c>
      <c r="I1231" s="832" t="s">
        <v>1962</v>
      </c>
      <c r="J1231" s="832" t="s">
        <v>1703</v>
      </c>
      <c r="K1231" s="832" t="s">
        <v>1963</v>
      </c>
      <c r="L1231" s="835">
        <v>837.19</v>
      </c>
      <c r="M1231" s="835">
        <v>4185.9500000000007</v>
      </c>
      <c r="N1231" s="832">
        <v>5</v>
      </c>
      <c r="O1231" s="836">
        <v>5</v>
      </c>
      <c r="P1231" s="835">
        <v>2511.5700000000002</v>
      </c>
      <c r="Q1231" s="837">
        <v>0.6</v>
      </c>
      <c r="R1231" s="832">
        <v>3</v>
      </c>
      <c r="S1231" s="837">
        <v>0.6</v>
      </c>
      <c r="T1231" s="836">
        <v>3</v>
      </c>
      <c r="U1231" s="838">
        <v>0.6</v>
      </c>
    </row>
    <row r="1232" spans="1:21" ht="14.4" customHeight="1" x14ac:dyDescent="0.3">
      <c r="A1232" s="831">
        <v>12</v>
      </c>
      <c r="B1232" s="832" t="s">
        <v>1362</v>
      </c>
      <c r="C1232" s="832" t="s">
        <v>1368</v>
      </c>
      <c r="D1232" s="833" t="s">
        <v>2953</v>
      </c>
      <c r="E1232" s="834" t="s">
        <v>1397</v>
      </c>
      <c r="F1232" s="832" t="s">
        <v>1363</v>
      </c>
      <c r="G1232" s="832" t="s">
        <v>1701</v>
      </c>
      <c r="H1232" s="832" t="s">
        <v>578</v>
      </c>
      <c r="I1232" s="832" t="s">
        <v>1862</v>
      </c>
      <c r="J1232" s="832" t="s">
        <v>1703</v>
      </c>
      <c r="K1232" s="832" t="s">
        <v>1863</v>
      </c>
      <c r="L1232" s="835">
        <v>1674.38</v>
      </c>
      <c r="M1232" s="835">
        <v>1674.38</v>
      </c>
      <c r="N1232" s="832">
        <v>1</v>
      </c>
      <c r="O1232" s="836">
        <v>0.5</v>
      </c>
      <c r="P1232" s="835">
        <v>1674.38</v>
      </c>
      <c r="Q1232" s="837">
        <v>1</v>
      </c>
      <c r="R1232" s="832">
        <v>1</v>
      </c>
      <c r="S1232" s="837">
        <v>1</v>
      </c>
      <c r="T1232" s="836">
        <v>0.5</v>
      </c>
      <c r="U1232" s="838">
        <v>1</v>
      </c>
    </row>
    <row r="1233" spans="1:21" ht="14.4" customHeight="1" x14ac:dyDescent="0.3">
      <c r="A1233" s="831">
        <v>12</v>
      </c>
      <c r="B1233" s="832" t="s">
        <v>1362</v>
      </c>
      <c r="C1233" s="832" t="s">
        <v>1368</v>
      </c>
      <c r="D1233" s="833" t="s">
        <v>2953</v>
      </c>
      <c r="E1233" s="834" t="s">
        <v>1397</v>
      </c>
      <c r="F1233" s="832" t="s">
        <v>1363</v>
      </c>
      <c r="G1233" s="832" t="s">
        <v>1701</v>
      </c>
      <c r="H1233" s="832" t="s">
        <v>578</v>
      </c>
      <c r="I1233" s="832" t="s">
        <v>2630</v>
      </c>
      <c r="J1233" s="832" t="s">
        <v>1703</v>
      </c>
      <c r="K1233" s="832" t="s">
        <v>2631</v>
      </c>
      <c r="L1233" s="835">
        <v>239.19</v>
      </c>
      <c r="M1233" s="835">
        <v>1195.9499999999998</v>
      </c>
      <c r="N1233" s="832">
        <v>5</v>
      </c>
      <c r="O1233" s="836">
        <v>2</v>
      </c>
      <c r="P1233" s="835">
        <v>1195.9499999999998</v>
      </c>
      <c r="Q1233" s="837">
        <v>1</v>
      </c>
      <c r="R1233" s="832">
        <v>5</v>
      </c>
      <c r="S1233" s="837">
        <v>1</v>
      </c>
      <c r="T1233" s="836">
        <v>2</v>
      </c>
      <c r="U1233" s="838">
        <v>1</v>
      </c>
    </row>
    <row r="1234" spans="1:21" ht="14.4" customHeight="1" x14ac:dyDescent="0.3">
      <c r="A1234" s="831">
        <v>12</v>
      </c>
      <c r="B1234" s="832" t="s">
        <v>1362</v>
      </c>
      <c r="C1234" s="832" t="s">
        <v>1368</v>
      </c>
      <c r="D1234" s="833" t="s">
        <v>2953</v>
      </c>
      <c r="E1234" s="834" t="s">
        <v>1397</v>
      </c>
      <c r="F1234" s="832" t="s">
        <v>1363</v>
      </c>
      <c r="G1234" s="832" t="s">
        <v>1412</v>
      </c>
      <c r="H1234" s="832" t="s">
        <v>622</v>
      </c>
      <c r="I1234" s="832" t="s">
        <v>1425</v>
      </c>
      <c r="J1234" s="832" t="s">
        <v>950</v>
      </c>
      <c r="K1234" s="832" t="s">
        <v>1414</v>
      </c>
      <c r="L1234" s="835">
        <v>154.36000000000001</v>
      </c>
      <c r="M1234" s="835">
        <v>463.08000000000004</v>
      </c>
      <c r="N1234" s="832">
        <v>3</v>
      </c>
      <c r="O1234" s="836">
        <v>1</v>
      </c>
      <c r="P1234" s="835">
        <v>463.08000000000004</v>
      </c>
      <c r="Q1234" s="837">
        <v>1</v>
      </c>
      <c r="R1234" s="832">
        <v>3</v>
      </c>
      <c r="S1234" s="837">
        <v>1</v>
      </c>
      <c r="T1234" s="836">
        <v>1</v>
      </c>
      <c r="U1234" s="838">
        <v>1</v>
      </c>
    </row>
    <row r="1235" spans="1:21" ht="14.4" customHeight="1" x14ac:dyDescent="0.3">
      <c r="A1235" s="831">
        <v>12</v>
      </c>
      <c r="B1235" s="832" t="s">
        <v>1362</v>
      </c>
      <c r="C1235" s="832" t="s">
        <v>1368</v>
      </c>
      <c r="D1235" s="833" t="s">
        <v>2953</v>
      </c>
      <c r="E1235" s="834" t="s">
        <v>1397</v>
      </c>
      <c r="F1235" s="832" t="s">
        <v>1365</v>
      </c>
      <c r="G1235" s="832" t="s">
        <v>2288</v>
      </c>
      <c r="H1235" s="832" t="s">
        <v>578</v>
      </c>
      <c r="I1235" s="832" t="s">
        <v>2768</v>
      </c>
      <c r="J1235" s="832" t="s">
        <v>2769</v>
      </c>
      <c r="K1235" s="832" t="s">
        <v>2770</v>
      </c>
      <c r="L1235" s="835">
        <v>378.48</v>
      </c>
      <c r="M1235" s="835">
        <v>378.48</v>
      </c>
      <c r="N1235" s="832">
        <v>1</v>
      </c>
      <c r="O1235" s="836">
        <v>1</v>
      </c>
      <c r="P1235" s="835"/>
      <c r="Q1235" s="837">
        <v>0</v>
      </c>
      <c r="R1235" s="832"/>
      <c r="S1235" s="837">
        <v>0</v>
      </c>
      <c r="T1235" s="836"/>
      <c r="U1235" s="838">
        <v>0</v>
      </c>
    </row>
    <row r="1236" spans="1:21" ht="14.4" customHeight="1" x14ac:dyDescent="0.3">
      <c r="A1236" s="831">
        <v>12</v>
      </c>
      <c r="B1236" s="832" t="s">
        <v>1362</v>
      </c>
      <c r="C1236" s="832" t="s">
        <v>1368</v>
      </c>
      <c r="D1236" s="833" t="s">
        <v>2953</v>
      </c>
      <c r="E1236" s="834" t="s">
        <v>1397</v>
      </c>
      <c r="F1236" s="832" t="s">
        <v>1365</v>
      </c>
      <c r="G1236" s="832" t="s">
        <v>1416</v>
      </c>
      <c r="H1236" s="832" t="s">
        <v>578</v>
      </c>
      <c r="I1236" s="832" t="s">
        <v>1708</v>
      </c>
      <c r="J1236" s="832" t="s">
        <v>1709</v>
      </c>
      <c r="K1236" s="832" t="s">
        <v>1710</v>
      </c>
      <c r="L1236" s="835">
        <v>99.99</v>
      </c>
      <c r="M1236" s="835">
        <v>1199.8799999999999</v>
      </c>
      <c r="N1236" s="832">
        <v>12</v>
      </c>
      <c r="O1236" s="836">
        <v>1</v>
      </c>
      <c r="P1236" s="835"/>
      <c r="Q1236" s="837">
        <v>0</v>
      </c>
      <c r="R1236" s="832"/>
      <c r="S1236" s="837">
        <v>0</v>
      </c>
      <c r="T1236" s="836"/>
      <c r="U1236" s="838">
        <v>0</v>
      </c>
    </row>
    <row r="1237" spans="1:21" ht="14.4" customHeight="1" x14ac:dyDescent="0.3">
      <c r="A1237" s="831">
        <v>12</v>
      </c>
      <c r="B1237" s="832" t="s">
        <v>1362</v>
      </c>
      <c r="C1237" s="832" t="s">
        <v>1368</v>
      </c>
      <c r="D1237" s="833" t="s">
        <v>2953</v>
      </c>
      <c r="E1237" s="834" t="s">
        <v>1397</v>
      </c>
      <c r="F1237" s="832" t="s">
        <v>1365</v>
      </c>
      <c r="G1237" s="832" t="s">
        <v>1416</v>
      </c>
      <c r="H1237" s="832" t="s">
        <v>578</v>
      </c>
      <c r="I1237" s="832" t="s">
        <v>1720</v>
      </c>
      <c r="J1237" s="832" t="s">
        <v>1721</v>
      </c>
      <c r="K1237" s="832" t="s">
        <v>1722</v>
      </c>
      <c r="L1237" s="835">
        <v>189.85</v>
      </c>
      <c r="M1237" s="835">
        <v>1898.5</v>
      </c>
      <c r="N1237" s="832">
        <v>10</v>
      </c>
      <c r="O1237" s="836">
        <v>2</v>
      </c>
      <c r="P1237" s="835">
        <v>1898.5</v>
      </c>
      <c r="Q1237" s="837">
        <v>1</v>
      </c>
      <c r="R1237" s="832">
        <v>10</v>
      </c>
      <c r="S1237" s="837">
        <v>1</v>
      </c>
      <c r="T1237" s="836">
        <v>2</v>
      </c>
      <c r="U1237" s="838">
        <v>1</v>
      </c>
    </row>
    <row r="1238" spans="1:21" ht="14.4" customHeight="1" x14ac:dyDescent="0.3">
      <c r="A1238" s="831">
        <v>12</v>
      </c>
      <c r="B1238" s="832" t="s">
        <v>1362</v>
      </c>
      <c r="C1238" s="832" t="s">
        <v>1368</v>
      </c>
      <c r="D1238" s="833" t="s">
        <v>2953</v>
      </c>
      <c r="E1238" s="834" t="s">
        <v>1397</v>
      </c>
      <c r="F1238" s="832" t="s">
        <v>1365</v>
      </c>
      <c r="G1238" s="832" t="s">
        <v>1416</v>
      </c>
      <c r="H1238" s="832" t="s">
        <v>578</v>
      </c>
      <c r="I1238" s="832" t="s">
        <v>1426</v>
      </c>
      <c r="J1238" s="832" t="s">
        <v>1427</v>
      </c>
      <c r="K1238" s="832" t="s">
        <v>1428</v>
      </c>
      <c r="L1238" s="835">
        <v>190</v>
      </c>
      <c r="M1238" s="835">
        <v>3990</v>
      </c>
      <c r="N1238" s="832">
        <v>21</v>
      </c>
      <c r="O1238" s="836">
        <v>3</v>
      </c>
      <c r="P1238" s="835">
        <v>3990</v>
      </c>
      <c r="Q1238" s="837">
        <v>1</v>
      </c>
      <c r="R1238" s="832">
        <v>21</v>
      </c>
      <c r="S1238" s="837">
        <v>1</v>
      </c>
      <c r="T1238" s="836">
        <v>3</v>
      </c>
      <c r="U1238" s="838">
        <v>1</v>
      </c>
    </row>
    <row r="1239" spans="1:21" ht="14.4" customHeight="1" x14ac:dyDescent="0.3">
      <c r="A1239" s="831">
        <v>12</v>
      </c>
      <c r="B1239" s="832" t="s">
        <v>1362</v>
      </c>
      <c r="C1239" s="832" t="s">
        <v>1368</v>
      </c>
      <c r="D1239" s="833" t="s">
        <v>2953</v>
      </c>
      <c r="E1239" s="834" t="s">
        <v>1397</v>
      </c>
      <c r="F1239" s="832" t="s">
        <v>1365</v>
      </c>
      <c r="G1239" s="832" t="s">
        <v>1416</v>
      </c>
      <c r="H1239" s="832" t="s">
        <v>578</v>
      </c>
      <c r="I1239" s="832" t="s">
        <v>1723</v>
      </c>
      <c r="J1239" s="832" t="s">
        <v>1724</v>
      </c>
      <c r="K1239" s="832" t="s">
        <v>1725</v>
      </c>
      <c r="L1239" s="835">
        <v>99.99</v>
      </c>
      <c r="M1239" s="835">
        <v>799.92</v>
      </c>
      <c r="N1239" s="832">
        <v>8</v>
      </c>
      <c r="O1239" s="836">
        <v>1</v>
      </c>
      <c r="P1239" s="835">
        <v>799.92</v>
      </c>
      <c r="Q1239" s="837">
        <v>1</v>
      </c>
      <c r="R1239" s="832">
        <v>8</v>
      </c>
      <c r="S1239" s="837">
        <v>1</v>
      </c>
      <c r="T1239" s="836">
        <v>1</v>
      </c>
      <c r="U1239" s="838">
        <v>1</v>
      </c>
    </row>
    <row r="1240" spans="1:21" ht="14.4" customHeight="1" x14ac:dyDescent="0.3">
      <c r="A1240" s="831">
        <v>12</v>
      </c>
      <c r="B1240" s="832" t="s">
        <v>1362</v>
      </c>
      <c r="C1240" s="832" t="s">
        <v>1368</v>
      </c>
      <c r="D1240" s="833" t="s">
        <v>2953</v>
      </c>
      <c r="E1240" s="834" t="s">
        <v>1397</v>
      </c>
      <c r="F1240" s="832" t="s">
        <v>1365</v>
      </c>
      <c r="G1240" s="832" t="s">
        <v>1416</v>
      </c>
      <c r="H1240" s="832" t="s">
        <v>578</v>
      </c>
      <c r="I1240" s="832" t="s">
        <v>1726</v>
      </c>
      <c r="J1240" s="832" t="s">
        <v>1727</v>
      </c>
      <c r="K1240" s="832" t="s">
        <v>1728</v>
      </c>
      <c r="L1240" s="835">
        <v>135.43</v>
      </c>
      <c r="M1240" s="835">
        <v>948.01</v>
      </c>
      <c r="N1240" s="832">
        <v>7</v>
      </c>
      <c r="O1240" s="836">
        <v>1</v>
      </c>
      <c r="P1240" s="835"/>
      <c r="Q1240" s="837">
        <v>0</v>
      </c>
      <c r="R1240" s="832"/>
      <c r="S1240" s="837">
        <v>0</v>
      </c>
      <c r="T1240" s="836"/>
      <c r="U1240" s="838">
        <v>0</v>
      </c>
    </row>
    <row r="1241" spans="1:21" ht="14.4" customHeight="1" x14ac:dyDescent="0.3">
      <c r="A1241" s="831">
        <v>12</v>
      </c>
      <c r="B1241" s="832" t="s">
        <v>1362</v>
      </c>
      <c r="C1241" s="832" t="s">
        <v>1368</v>
      </c>
      <c r="D1241" s="833" t="s">
        <v>2953</v>
      </c>
      <c r="E1241" s="834" t="s">
        <v>1397</v>
      </c>
      <c r="F1241" s="832" t="s">
        <v>1365</v>
      </c>
      <c r="G1241" s="832" t="s">
        <v>1416</v>
      </c>
      <c r="H1241" s="832" t="s">
        <v>578</v>
      </c>
      <c r="I1241" s="832" t="s">
        <v>2235</v>
      </c>
      <c r="J1241" s="832" t="s">
        <v>2236</v>
      </c>
      <c r="K1241" s="832" t="s">
        <v>2237</v>
      </c>
      <c r="L1241" s="835">
        <v>79</v>
      </c>
      <c r="M1241" s="835">
        <v>1343</v>
      </c>
      <c r="N1241" s="832">
        <v>17</v>
      </c>
      <c r="O1241" s="836">
        <v>1</v>
      </c>
      <c r="P1241" s="835"/>
      <c r="Q1241" s="837">
        <v>0</v>
      </c>
      <c r="R1241" s="832"/>
      <c r="S1241" s="837">
        <v>0</v>
      </c>
      <c r="T1241" s="836"/>
      <c r="U1241" s="838">
        <v>0</v>
      </c>
    </row>
    <row r="1242" spans="1:21" ht="14.4" customHeight="1" x14ac:dyDescent="0.3">
      <c r="A1242" s="831">
        <v>12</v>
      </c>
      <c r="B1242" s="832" t="s">
        <v>1362</v>
      </c>
      <c r="C1242" s="832" t="s">
        <v>1368</v>
      </c>
      <c r="D1242" s="833" t="s">
        <v>2953</v>
      </c>
      <c r="E1242" s="834" t="s">
        <v>1397</v>
      </c>
      <c r="F1242" s="832" t="s">
        <v>1365</v>
      </c>
      <c r="G1242" s="832" t="s">
        <v>1416</v>
      </c>
      <c r="H1242" s="832" t="s">
        <v>578</v>
      </c>
      <c r="I1242" s="832" t="s">
        <v>2567</v>
      </c>
      <c r="J1242" s="832" t="s">
        <v>2568</v>
      </c>
      <c r="K1242" s="832" t="s">
        <v>2569</v>
      </c>
      <c r="L1242" s="835">
        <v>56</v>
      </c>
      <c r="M1242" s="835">
        <v>1232</v>
      </c>
      <c r="N1242" s="832">
        <v>22</v>
      </c>
      <c r="O1242" s="836">
        <v>1</v>
      </c>
      <c r="P1242" s="835">
        <v>1232</v>
      </c>
      <c r="Q1242" s="837">
        <v>1</v>
      </c>
      <c r="R1242" s="832">
        <v>22</v>
      </c>
      <c r="S1242" s="837">
        <v>1</v>
      </c>
      <c r="T1242" s="836">
        <v>1</v>
      </c>
      <c r="U1242" s="838">
        <v>1</v>
      </c>
    </row>
    <row r="1243" spans="1:21" ht="14.4" customHeight="1" x14ac:dyDescent="0.3">
      <c r="A1243" s="831">
        <v>12</v>
      </c>
      <c r="B1243" s="832" t="s">
        <v>1362</v>
      </c>
      <c r="C1243" s="832" t="s">
        <v>1368</v>
      </c>
      <c r="D1243" s="833" t="s">
        <v>2953</v>
      </c>
      <c r="E1243" s="834" t="s">
        <v>1397</v>
      </c>
      <c r="F1243" s="832" t="s">
        <v>1365</v>
      </c>
      <c r="G1243" s="832" t="s">
        <v>1778</v>
      </c>
      <c r="H1243" s="832" t="s">
        <v>578</v>
      </c>
      <c r="I1243" s="832" t="s">
        <v>1785</v>
      </c>
      <c r="J1243" s="832" t="s">
        <v>1783</v>
      </c>
      <c r="K1243" s="832" t="s">
        <v>1786</v>
      </c>
      <c r="L1243" s="835">
        <v>1500</v>
      </c>
      <c r="M1243" s="835">
        <v>22500</v>
      </c>
      <c r="N1243" s="832">
        <v>15</v>
      </c>
      <c r="O1243" s="836">
        <v>1</v>
      </c>
      <c r="P1243" s="835"/>
      <c r="Q1243" s="837">
        <v>0</v>
      </c>
      <c r="R1243" s="832"/>
      <c r="S1243" s="837">
        <v>0</v>
      </c>
      <c r="T1243" s="836"/>
      <c r="U1243" s="838">
        <v>0</v>
      </c>
    </row>
    <row r="1244" spans="1:21" ht="14.4" customHeight="1" x14ac:dyDescent="0.3">
      <c r="A1244" s="831">
        <v>12</v>
      </c>
      <c r="B1244" s="832" t="s">
        <v>1362</v>
      </c>
      <c r="C1244" s="832" t="s">
        <v>1368</v>
      </c>
      <c r="D1244" s="833" t="s">
        <v>2953</v>
      </c>
      <c r="E1244" s="834" t="s">
        <v>1398</v>
      </c>
      <c r="F1244" s="832" t="s">
        <v>1363</v>
      </c>
      <c r="G1244" s="832" t="s">
        <v>1588</v>
      </c>
      <c r="H1244" s="832" t="s">
        <v>578</v>
      </c>
      <c r="I1244" s="832" t="s">
        <v>1592</v>
      </c>
      <c r="J1244" s="832" t="s">
        <v>1590</v>
      </c>
      <c r="K1244" s="832" t="s">
        <v>1593</v>
      </c>
      <c r="L1244" s="835">
        <v>128.55000000000001</v>
      </c>
      <c r="M1244" s="835">
        <v>385.65000000000003</v>
      </c>
      <c r="N1244" s="832">
        <v>3</v>
      </c>
      <c r="O1244" s="836">
        <v>1</v>
      </c>
      <c r="P1244" s="835">
        <v>385.65000000000003</v>
      </c>
      <c r="Q1244" s="837">
        <v>1</v>
      </c>
      <c r="R1244" s="832">
        <v>3</v>
      </c>
      <c r="S1244" s="837">
        <v>1</v>
      </c>
      <c r="T1244" s="836">
        <v>1</v>
      </c>
      <c r="U1244" s="838">
        <v>1</v>
      </c>
    </row>
    <row r="1245" spans="1:21" ht="14.4" customHeight="1" x14ac:dyDescent="0.3">
      <c r="A1245" s="831">
        <v>12</v>
      </c>
      <c r="B1245" s="832" t="s">
        <v>1362</v>
      </c>
      <c r="C1245" s="832" t="s">
        <v>1368</v>
      </c>
      <c r="D1245" s="833" t="s">
        <v>2953</v>
      </c>
      <c r="E1245" s="834" t="s">
        <v>1398</v>
      </c>
      <c r="F1245" s="832" t="s">
        <v>1363</v>
      </c>
      <c r="G1245" s="832" t="s">
        <v>1595</v>
      </c>
      <c r="H1245" s="832" t="s">
        <v>578</v>
      </c>
      <c r="I1245" s="832" t="s">
        <v>1599</v>
      </c>
      <c r="J1245" s="832" t="s">
        <v>1597</v>
      </c>
      <c r="K1245" s="832" t="s">
        <v>1600</v>
      </c>
      <c r="L1245" s="835">
        <v>1154.81</v>
      </c>
      <c r="M1245" s="835">
        <v>3464.43</v>
      </c>
      <c r="N1245" s="832">
        <v>3</v>
      </c>
      <c r="O1245" s="836">
        <v>0.5</v>
      </c>
      <c r="P1245" s="835">
        <v>3464.43</v>
      </c>
      <c r="Q1245" s="837">
        <v>1</v>
      </c>
      <c r="R1245" s="832">
        <v>3</v>
      </c>
      <c r="S1245" s="837">
        <v>1</v>
      </c>
      <c r="T1245" s="836">
        <v>0.5</v>
      </c>
      <c r="U1245" s="838">
        <v>1</v>
      </c>
    </row>
    <row r="1246" spans="1:21" ht="14.4" customHeight="1" x14ac:dyDescent="0.3">
      <c r="A1246" s="831">
        <v>12</v>
      </c>
      <c r="B1246" s="832" t="s">
        <v>1362</v>
      </c>
      <c r="C1246" s="832" t="s">
        <v>1368</v>
      </c>
      <c r="D1246" s="833" t="s">
        <v>2953</v>
      </c>
      <c r="E1246" s="834" t="s">
        <v>1398</v>
      </c>
      <c r="F1246" s="832" t="s">
        <v>1363</v>
      </c>
      <c r="G1246" s="832" t="s">
        <v>1607</v>
      </c>
      <c r="H1246" s="832" t="s">
        <v>578</v>
      </c>
      <c r="I1246" s="832" t="s">
        <v>1608</v>
      </c>
      <c r="J1246" s="832" t="s">
        <v>672</v>
      </c>
      <c r="K1246" s="832" t="s">
        <v>1609</v>
      </c>
      <c r="L1246" s="835">
        <v>182.22</v>
      </c>
      <c r="M1246" s="835">
        <v>182.22</v>
      </c>
      <c r="N1246" s="832">
        <v>1</v>
      </c>
      <c r="O1246" s="836">
        <v>1</v>
      </c>
      <c r="P1246" s="835"/>
      <c r="Q1246" s="837">
        <v>0</v>
      </c>
      <c r="R1246" s="832"/>
      <c r="S1246" s="837">
        <v>0</v>
      </c>
      <c r="T1246" s="836"/>
      <c r="U1246" s="838">
        <v>0</v>
      </c>
    </row>
    <row r="1247" spans="1:21" ht="14.4" customHeight="1" x14ac:dyDescent="0.3">
      <c r="A1247" s="831">
        <v>12</v>
      </c>
      <c r="B1247" s="832" t="s">
        <v>1362</v>
      </c>
      <c r="C1247" s="832" t="s">
        <v>1368</v>
      </c>
      <c r="D1247" s="833" t="s">
        <v>2953</v>
      </c>
      <c r="E1247" s="834" t="s">
        <v>1398</v>
      </c>
      <c r="F1247" s="832" t="s">
        <v>1363</v>
      </c>
      <c r="G1247" s="832" t="s">
        <v>2771</v>
      </c>
      <c r="H1247" s="832" t="s">
        <v>578</v>
      </c>
      <c r="I1247" s="832" t="s">
        <v>2772</v>
      </c>
      <c r="J1247" s="832" t="s">
        <v>2773</v>
      </c>
      <c r="K1247" s="832" t="s">
        <v>2774</v>
      </c>
      <c r="L1247" s="835">
        <v>0</v>
      </c>
      <c r="M1247" s="835">
        <v>0</v>
      </c>
      <c r="N1247" s="832">
        <v>1</v>
      </c>
      <c r="O1247" s="836">
        <v>0.5</v>
      </c>
      <c r="P1247" s="835"/>
      <c r="Q1247" s="837"/>
      <c r="R1247" s="832"/>
      <c r="S1247" s="837">
        <v>0</v>
      </c>
      <c r="T1247" s="836"/>
      <c r="U1247" s="838">
        <v>0</v>
      </c>
    </row>
    <row r="1248" spans="1:21" ht="14.4" customHeight="1" x14ac:dyDescent="0.3">
      <c r="A1248" s="831">
        <v>12</v>
      </c>
      <c r="B1248" s="832" t="s">
        <v>1362</v>
      </c>
      <c r="C1248" s="832" t="s">
        <v>1368</v>
      </c>
      <c r="D1248" s="833" t="s">
        <v>2953</v>
      </c>
      <c r="E1248" s="834" t="s">
        <v>1398</v>
      </c>
      <c r="F1248" s="832" t="s">
        <v>1363</v>
      </c>
      <c r="G1248" s="832" t="s">
        <v>1560</v>
      </c>
      <c r="H1248" s="832" t="s">
        <v>578</v>
      </c>
      <c r="I1248" s="832" t="s">
        <v>1561</v>
      </c>
      <c r="J1248" s="832" t="s">
        <v>1562</v>
      </c>
      <c r="K1248" s="832" t="s">
        <v>1563</v>
      </c>
      <c r="L1248" s="835">
        <v>2592.6799999999998</v>
      </c>
      <c r="M1248" s="835">
        <v>12963.4</v>
      </c>
      <c r="N1248" s="832">
        <v>5</v>
      </c>
      <c r="O1248" s="836">
        <v>4</v>
      </c>
      <c r="P1248" s="835">
        <v>10370.719999999999</v>
      </c>
      <c r="Q1248" s="837">
        <v>0.79999999999999993</v>
      </c>
      <c r="R1248" s="832">
        <v>4</v>
      </c>
      <c r="S1248" s="837">
        <v>0.8</v>
      </c>
      <c r="T1248" s="836">
        <v>3</v>
      </c>
      <c r="U1248" s="838">
        <v>0.75</v>
      </c>
    </row>
    <row r="1249" spans="1:21" ht="14.4" customHeight="1" x14ac:dyDescent="0.3">
      <c r="A1249" s="831">
        <v>12</v>
      </c>
      <c r="B1249" s="832" t="s">
        <v>1362</v>
      </c>
      <c r="C1249" s="832" t="s">
        <v>1368</v>
      </c>
      <c r="D1249" s="833" t="s">
        <v>2953</v>
      </c>
      <c r="E1249" s="834" t="s">
        <v>1398</v>
      </c>
      <c r="F1249" s="832" t="s">
        <v>1363</v>
      </c>
      <c r="G1249" s="832" t="s">
        <v>1560</v>
      </c>
      <c r="H1249" s="832" t="s">
        <v>578</v>
      </c>
      <c r="I1249" s="832" t="s">
        <v>1610</v>
      </c>
      <c r="J1249" s="832" t="s">
        <v>1562</v>
      </c>
      <c r="K1249" s="832" t="s">
        <v>1611</v>
      </c>
      <c r="L1249" s="835">
        <v>1296.3499999999999</v>
      </c>
      <c r="M1249" s="835">
        <v>2592.6999999999998</v>
      </c>
      <c r="N1249" s="832">
        <v>2</v>
      </c>
      <c r="O1249" s="836">
        <v>1.5</v>
      </c>
      <c r="P1249" s="835">
        <v>2592.6999999999998</v>
      </c>
      <c r="Q1249" s="837">
        <v>1</v>
      </c>
      <c r="R1249" s="832">
        <v>2</v>
      </c>
      <c r="S1249" s="837">
        <v>1</v>
      </c>
      <c r="T1249" s="836">
        <v>1.5</v>
      </c>
      <c r="U1249" s="838">
        <v>1</v>
      </c>
    </row>
    <row r="1250" spans="1:21" ht="14.4" customHeight="1" x14ac:dyDescent="0.3">
      <c r="A1250" s="831">
        <v>12</v>
      </c>
      <c r="B1250" s="832" t="s">
        <v>1362</v>
      </c>
      <c r="C1250" s="832" t="s">
        <v>1368</v>
      </c>
      <c r="D1250" s="833" t="s">
        <v>2953</v>
      </c>
      <c r="E1250" s="834" t="s">
        <v>1398</v>
      </c>
      <c r="F1250" s="832" t="s">
        <v>1363</v>
      </c>
      <c r="G1250" s="832" t="s">
        <v>2671</v>
      </c>
      <c r="H1250" s="832" t="s">
        <v>578</v>
      </c>
      <c r="I1250" s="832" t="s">
        <v>2672</v>
      </c>
      <c r="J1250" s="832" t="s">
        <v>2673</v>
      </c>
      <c r="K1250" s="832" t="s">
        <v>2674</v>
      </c>
      <c r="L1250" s="835">
        <v>37.68</v>
      </c>
      <c r="M1250" s="835">
        <v>37.68</v>
      </c>
      <c r="N1250" s="832">
        <v>1</v>
      </c>
      <c r="O1250" s="836">
        <v>1</v>
      </c>
      <c r="P1250" s="835">
        <v>37.68</v>
      </c>
      <c r="Q1250" s="837">
        <v>1</v>
      </c>
      <c r="R1250" s="832">
        <v>1</v>
      </c>
      <c r="S1250" s="837">
        <v>1</v>
      </c>
      <c r="T1250" s="836">
        <v>1</v>
      </c>
      <c r="U1250" s="838">
        <v>1</v>
      </c>
    </row>
    <row r="1251" spans="1:21" ht="14.4" customHeight="1" x14ac:dyDescent="0.3">
      <c r="A1251" s="831">
        <v>12</v>
      </c>
      <c r="B1251" s="832" t="s">
        <v>1362</v>
      </c>
      <c r="C1251" s="832" t="s">
        <v>1368</v>
      </c>
      <c r="D1251" s="833" t="s">
        <v>2953</v>
      </c>
      <c r="E1251" s="834" t="s">
        <v>1398</v>
      </c>
      <c r="F1251" s="832" t="s">
        <v>1363</v>
      </c>
      <c r="G1251" s="832" t="s">
        <v>1441</v>
      </c>
      <c r="H1251" s="832" t="s">
        <v>578</v>
      </c>
      <c r="I1251" s="832" t="s">
        <v>2253</v>
      </c>
      <c r="J1251" s="832" t="s">
        <v>1443</v>
      </c>
      <c r="K1251" s="832" t="s">
        <v>2254</v>
      </c>
      <c r="L1251" s="835">
        <v>30.46</v>
      </c>
      <c r="M1251" s="835">
        <v>60.92</v>
      </c>
      <c r="N1251" s="832">
        <v>2</v>
      </c>
      <c r="O1251" s="836">
        <v>1.5</v>
      </c>
      <c r="P1251" s="835">
        <v>30.46</v>
      </c>
      <c r="Q1251" s="837">
        <v>0.5</v>
      </c>
      <c r="R1251" s="832">
        <v>1</v>
      </c>
      <c r="S1251" s="837">
        <v>0.5</v>
      </c>
      <c r="T1251" s="836">
        <v>0.5</v>
      </c>
      <c r="U1251" s="838">
        <v>0.33333333333333331</v>
      </c>
    </row>
    <row r="1252" spans="1:21" ht="14.4" customHeight="1" x14ac:dyDescent="0.3">
      <c r="A1252" s="831">
        <v>12</v>
      </c>
      <c r="B1252" s="832" t="s">
        <v>1362</v>
      </c>
      <c r="C1252" s="832" t="s">
        <v>1368</v>
      </c>
      <c r="D1252" s="833" t="s">
        <v>2953</v>
      </c>
      <c r="E1252" s="834" t="s">
        <v>1398</v>
      </c>
      <c r="F1252" s="832" t="s">
        <v>1363</v>
      </c>
      <c r="G1252" s="832" t="s">
        <v>1441</v>
      </c>
      <c r="H1252" s="832" t="s">
        <v>578</v>
      </c>
      <c r="I1252" s="832" t="s">
        <v>1442</v>
      </c>
      <c r="J1252" s="832" t="s">
        <v>1443</v>
      </c>
      <c r="K1252" s="832" t="s">
        <v>1444</v>
      </c>
      <c r="L1252" s="835">
        <v>60.9</v>
      </c>
      <c r="M1252" s="835">
        <v>60.9</v>
      </c>
      <c r="N1252" s="832">
        <v>1</v>
      </c>
      <c r="O1252" s="836">
        <v>0.5</v>
      </c>
      <c r="P1252" s="835">
        <v>60.9</v>
      </c>
      <c r="Q1252" s="837">
        <v>1</v>
      </c>
      <c r="R1252" s="832">
        <v>1</v>
      </c>
      <c r="S1252" s="837">
        <v>1</v>
      </c>
      <c r="T1252" s="836">
        <v>0.5</v>
      </c>
      <c r="U1252" s="838">
        <v>1</v>
      </c>
    </row>
    <row r="1253" spans="1:21" ht="14.4" customHeight="1" x14ac:dyDescent="0.3">
      <c r="A1253" s="831">
        <v>12</v>
      </c>
      <c r="B1253" s="832" t="s">
        <v>1362</v>
      </c>
      <c r="C1253" s="832" t="s">
        <v>1368</v>
      </c>
      <c r="D1253" s="833" t="s">
        <v>2953</v>
      </c>
      <c r="E1253" s="834" t="s">
        <v>1398</v>
      </c>
      <c r="F1253" s="832" t="s">
        <v>1363</v>
      </c>
      <c r="G1253" s="832" t="s">
        <v>1478</v>
      </c>
      <c r="H1253" s="832" t="s">
        <v>578</v>
      </c>
      <c r="I1253" s="832" t="s">
        <v>1479</v>
      </c>
      <c r="J1253" s="832" t="s">
        <v>1480</v>
      </c>
      <c r="K1253" s="832" t="s">
        <v>1440</v>
      </c>
      <c r="L1253" s="835">
        <v>98.75</v>
      </c>
      <c r="M1253" s="835">
        <v>98.75</v>
      </c>
      <c r="N1253" s="832">
        <v>1</v>
      </c>
      <c r="O1253" s="836">
        <v>1</v>
      </c>
      <c r="P1253" s="835">
        <v>98.75</v>
      </c>
      <c r="Q1253" s="837">
        <v>1</v>
      </c>
      <c r="R1253" s="832">
        <v>1</v>
      </c>
      <c r="S1253" s="837">
        <v>1</v>
      </c>
      <c r="T1253" s="836">
        <v>1</v>
      </c>
      <c r="U1253" s="838">
        <v>1</v>
      </c>
    </row>
    <row r="1254" spans="1:21" ht="14.4" customHeight="1" x14ac:dyDescent="0.3">
      <c r="A1254" s="831">
        <v>12</v>
      </c>
      <c r="B1254" s="832" t="s">
        <v>1362</v>
      </c>
      <c r="C1254" s="832" t="s">
        <v>1368</v>
      </c>
      <c r="D1254" s="833" t="s">
        <v>2953</v>
      </c>
      <c r="E1254" s="834" t="s">
        <v>1398</v>
      </c>
      <c r="F1254" s="832" t="s">
        <v>1363</v>
      </c>
      <c r="G1254" s="832" t="s">
        <v>2255</v>
      </c>
      <c r="H1254" s="832" t="s">
        <v>578</v>
      </c>
      <c r="I1254" s="832" t="s">
        <v>2256</v>
      </c>
      <c r="J1254" s="832" t="s">
        <v>2257</v>
      </c>
      <c r="K1254" s="832" t="s">
        <v>2258</v>
      </c>
      <c r="L1254" s="835">
        <v>61.97</v>
      </c>
      <c r="M1254" s="835">
        <v>123.94</v>
      </c>
      <c r="N1254" s="832">
        <v>2</v>
      </c>
      <c r="O1254" s="836">
        <v>2</v>
      </c>
      <c r="P1254" s="835">
        <v>123.94</v>
      </c>
      <c r="Q1254" s="837">
        <v>1</v>
      </c>
      <c r="R1254" s="832">
        <v>2</v>
      </c>
      <c r="S1254" s="837">
        <v>1</v>
      </c>
      <c r="T1254" s="836">
        <v>2</v>
      </c>
      <c r="U1254" s="838">
        <v>1</v>
      </c>
    </row>
    <row r="1255" spans="1:21" ht="14.4" customHeight="1" x14ac:dyDescent="0.3">
      <c r="A1255" s="831">
        <v>12</v>
      </c>
      <c r="B1255" s="832" t="s">
        <v>1362</v>
      </c>
      <c r="C1255" s="832" t="s">
        <v>1368</v>
      </c>
      <c r="D1255" s="833" t="s">
        <v>2953</v>
      </c>
      <c r="E1255" s="834" t="s">
        <v>1398</v>
      </c>
      <c r="F1255" s="832" t="s">
        <v>1363</v>
      </c>
      <c r="G1255" s="832" t="s">
        <v>2259</v>
      </c>
      <c r="H1255" s="832" t="s">
        <v>622</v>
      </c>
      <c r="I1255" s="832" t="s">
        <v>2775</v>
      </c>
      <c r="J1255" s="832" t="s">
        <v>2776</v>
      </c>
      <c r="K1255" s="832" t="s">
        <v>2777</v>
      </c>
      <c r="L1255" s="835">
        <v>176.32</v>
      </c>
      <c r="M1255" s="835">
        <v>176.32</v>
      </c>
      <c r="N1255" s="832">
        <v>1</v>
      </c>
      <c r="O1255" s="836">
        <v>0.5</v>
      </c>
      <c r="P1255" s="835">
        <v>176.32</v>
      </c>
      <c r="Q1255" s="837">
        <v>1</v>
      </c>
      <c r="R1255" s="832">
        <v>1</v>
      </c>
      <c r="S1255" s="837">
        <v>1</v>
      </c>
      <c r="T1255" s="836">
        <v>0.5</v>
      </c>
      <c r="U1255" s="838">
        <v>1</v>
      </c>
    </row>
    <row r="1256" spans="1:21" ht="14.4" customHeight="1" x14ac:dyDescent="0.3">
      <c r="A1256" s="831">
        <v>12</v>
      </c>
      <c r="B1256" s="832" t="s">
        <v>1362</v>
      </c>
      <c r="C1256" s="832" t="s">
        <v>1368</v>
      </c>
      <c r="D1256" s="833" t="s">
        <v>2953</v>
      </c>
      <c r="E1256" s="834" t="s">
        <v>1398</v>
      </c>
      <c r="F1256" s="832" t="s">
        <v>1363</v>
      </c>
      <c r="G1256" s="832" t="s">
        <v>2683</v>
      </c>
      <c r="H1256" s="832" t="s">
        <v>578</v>
      </c>
      <c r="I1256" s="832" t="s">
        <v>2778</v>
      </c>
      <c r="J1256" s="832" t="s">
        <v>2685</v>
      </c>
      <c r="K1256" s="832" t="s">
        <v>2686</v>
      </c>
      <c r="L1256" s="835">
        <v>140.72</v>
      </c>
      <c r="M1256" s="835">
        <v>281.44</v>
      </c>
      <c r="N1256" s="832">
        <v>2</v>
      </c>
      <c r="O1256" s="836">
        <v>2</v>
      </c>
      <c r="P1256" s="835">
        <v>281.44</v>
      </c>
      <c r="Q1256" s="837">
        <v>1</v>
      </c>
      <c r="R1256" s="832">
        <v>2</v>
      </c>
      <c r="S1256" s="837">
        <v>1</v>
      </c>
      <c r="T1256" s="836">
        <v>2</v>
      </c>
      <c r="U1256" s="838">
        <v>1</v>
      </c>
    </row>
    <row r="1257" spans="1:21" ht="14.4" customHeight="1" x14ac:dyDescent="0.3">
      <c r="A1257" s="831">
        <v>12</v>
      </c>
      <c r="B1257" s="832" t="s">
        <v>1362</v>
      </c>
      <c r="C1257" s="832" t="s">
        <v>1368</v>
      </c>
      <c r="D1257" s="833" t="s">
        <v>2953</v>
      </c>
      <c r="E1257" s="834" t="s">
        <v>1398</v>
      </c>
      <c r="F1257" s="832" t="s">
        <v>1363</v>
      </c>
      <c r="G1257" s="832" t="s">
        <v>1550</v>
      </c>
      <c r="H1257" s="832" t="s">
        <v>578</v>
      </c>
      <c r="I1257" s="832" t="s">
        <v>1551</v>
      </c>
      <c r="J1257" s="832" t="s">
        <v>1552</v>
      </c>
      <c r="K1257" s="832" t="s">
        <v>624</v>
      </c>
      <c r="L1257" s="835">
        <v>88.1</v>
      </c>
      <c r="M1257" s="835">
        <v>2378.6999999999998</v>
      </c>
      <c r="N1257" s="832">
        <v>27</v>
      </c>
      <c r="O1257" s="836">
        <v>14</v>
      </c>
      <c r="P1257" s="835">
        <v>1673.8999999999996</v>
      </c>
      <c r="Q1257" s="837">
        <v>0.70370370370370361</v>
      </c>
      <c r="R1257" s="832">
        <v>19</v>
      </c>
      <c r="S1257" s="837">
        <v>0.70370370370370372</v>
      </c>
      <c r="T1257" s="836">
        <v>9</v>
      </c>
      <c r="U1257" s="838">
        <v>0.6428571428571429</v>
      </c>
    </row>
    <row r="1258" spans="1:21" ht="14.4" customHeight="1" x14ac:dyDescent="0.3">
      <c r="A1258" s="831">
        <v>12</v>
      </c>
      <c r="B1258" s="832" t="s">
        <v>1362</v>
      </c>
      <c r="C1258" s="832" t="s">
        <v>1368</v>
      </c>
      <c r="D1258" s="833" t="s">
        <v>2953</v>
      </c>
      <c r="E1258" s="834" t="s">
        <v>1398</v>
      </c>
      <c r="F1258" s="832" t="s">
        <v>1363</v>
      </c>
      <c r="G1258" s="832" t="s">
        <v>1550</v>
      </c>
      <c r="H1258" s="832" t="s">
        <v>578</v>
      </c>
      <c r="I1258" s="832" t="s">
        <v>1551</v>
      </c>
      <c r="J1258" s="832" t="s">
        <v>1552</v>
      </c>
      <c r="K1258" s="832" t="s">
        <v>624</v>
      </c>
      <c r="L1258" s="835">
        <v>174.59</v>
      </c>
      <c r="M1258" s="835">
        <v>2095.08</v>
      </c>
      <c r="N1258" s="832">
        <v>12</v>
      </c>
      <c r="O1258" s="836">
        <v>5</v>
      </c>
      <c r="P1258" s="835">
        <v>1920.4899999999998</v>
      </c>
      <c r="Q1258" s="837">
        <v>0.91666666666666663</v>
      </c>
      <c r="R1258" s="832">
        <v>11</v>
      </c>
      <c r="S1258" s="837">
        <v>0.91666666666666663</v>
      </c>
      <c r="T1258" s="836">
        <v>4.5</v>
      </c>
      <c r="U1258" s="838">
        <v>0.9</v>
      </c>
    </row>
    <row r="1259" spans="1:21" ht="14.4" customHeight="1" x14ac:dyDescent="0.3">
      <c r="A1259" s="831">
        <v>12</v>
      </c>
      <c r="B1259" s="832" t="s">
        <v>1362</v>
      </c>
      <c r="C1259" s="832" t="s">
        <v>1368</v>
      </c>
      <c r="D1259" s="833" t="s">
        <v>2953</v>
      </c>
      <c r="E1259" s="834" t="s">
        <v>1398</v>
      </c>
      <c r="F1259" s="832" t="s">
        <v>1363</v>
      </c>
      <c r="G1259" s="832" t="s">
        <v>1505</v>
      </c>
      <c r="H1259" s="832" t="s">
        <v>578</v>
      </c>
      <c r="I1259" s="832" t="s">
        <v>1506</v>
      </c>
      <c r="J1259" s="832" t="s">
        <v>988</v>
      </c>
      <c r="K1259" s="832" t="s">
        <v>1507</v>
      </c>
      <c r="L1259" s="835">
        <v>78.33</v>
      </c>
      <c r="M1259" s="835">
        <v>391.65</v>
      </c>
      <c r="N1259" s="832">
        <v>5</v>
      </c>
      <c r="O1259" s="836">
        <v>1.5</v>
      </c>
      <c r="P1259" s="835">
        <v>391.65</v>
      </c>
      <c r="Q1259" s="837">
        <v>1</v>
      </c>
      <c r="R1259" s="832">
        <v>5</v>
      </c>
      <c r="S1259" s="837">
        <v>1</v>
      </c>
      <c r="T1259" s="836">
        <v>1.5</v>
      </c>
      <c r="U1259" s="838">
        <v>1</v>
      </c>
    </row>
    <row r="1260" spans="1:21" ht="14.4" customHeight="1" x14ac:dyDescent="0.3">
      <c r="A1260" s="831">
        <v>12</v>
      </c>
      <c r="B1260" s="832" t="s">
        <v>1362</v>
      </c>
      <c r="C1260" s="832" t="s">
        <v>1368</v>
      </c>
      <c r="D1260" s="833" t="s">
        <v>2953</v>
      </c>
      <c r="E1260" s="834" t="s">
        <v>1398</v>
      </c>
      <c r="F1260" s="832" t="s">
        <v>1363</v>
      </c>
      <c r="G1260" s="832" t="s">
        <v>1498</v>
      </c>
      <c r="H1260" s="832" t="s">
        <v>578</v>
      </c>
      <c r="I1260" s="832" t="s">
        <v>1944</v>
      </c>
      <c r="J1260" s="832" t="s">
        <v>731</v>
      </c>
      <c r="K1260" s="832" t="s">
        <v>1500</v>
      </c>
      <c r="L1260" s="835">
        <v>103.67</v>
      </c>
      <c r="M1260" s="835">
        <v>103.67</v>
      </c>
      <c r="N1260" s="832">
        <v>1</v>
      </c>
      <c r="O1260" s="836">
        <v>0.5</v>
      </c>
      <c r="P1260" s="835">
        <v>103.67</v>
      </c>
      <c r="Q1260" s="837">
        <v>1</v>
      </c>
      <c r="R1260" s="832">
        <v>1</v>
      </c>
      <c r="S1260" s="837">
        <v>1</v>
      </c>
      <c r="T1260" s="836">
        <v>0.5</v>
      </c>
      <c r="U1260" s="838">
        <v>1</v>
      </c>
    </row>
    <row r="1261" spans="1:21" ht="14.4" customHeight="1" x14ac:dyDescent="0.3">
      <c r="A1261" s="831">
        <v>12</v>
      </c>
      <c r="B1261" s="832" t="s">
        <v>1362</v>
      </c>
      <c r="C1261" s="832" t="s">
        <v>1368</v>
      </c>
      <c r="D1261" s="833" t="s">
        <v>2953</v>
      </c>
      <c r="E1261" s="834" t="s">
        <v>1398</v>
      </c>
      <c r="F1261" s="832" t="s">
        <v>1363</v>
      </c>
      <c r="G1261" s="832" t="s">
        <v>1498</v>
      </c>
      <c r="H1261" s="832" t="s">
        <v>578</v>
      </c>
      <c r="I1261" s="832" t="s">
        <v>1499</v>
      </c>
      <c r="J1261" s="832" t="s">
        <v>731</v>
      </c>
      <c r="K1261" s="832" t="s">
        <v>1500</v>
      </c>
      <c r="L1261" s="835">
        <v>103.67</v>
      </c>
      <c r="M1261" s="835">
        <v>103.67</v>
      </c>
      <c r="N1261" s="832">
        <v>1</v>
      </c>
      <c r="O1261" s="836">
        <v>1</v>
      </c>
      <c r="P1261" s="835">
        <v>103.67</v>
      </c>
      <c r="Q1261" s="837">
        <v>1</v>
      </c>
      <c r="R1261" s="832">
        <v>1</v>
      </c>
      <c r="S1261" s="837">
        <v>1</v>
      </c>
      <c r="T1261" s="836">
        <v>1</v>
      </c>
      <c r="U1261" s="838">
        <v>1</v>
      </c>
    </row>
    <row r="1262" spans="1:21" ht="14.4" customHeight="1" x14ac:dyDescent="0.3">
      <c r="A1262" s="831">
        <v>12</v>
      </c>
      <c r="B1262" s="832" t="s">
        <v>1362</v>
      </c>
      <c r="C1262" s="832" t="s">
        <v>1368</v>
      </c>
      <c r="D1262" s="833" t="s">
        <v>2953</v>
      </c>
      <c r="E1262" s="834" t="s">
        <v>1398</v>
      </c>
      <c r="F1262" s="832" t="s">
        <v>1363</v>
      </c>
      <c r="G1262" s="832" t="s">
        <v>2263</v>
      </c>
      <c r="H1262" s="832" t="s">
        <v>578</v>
      </c>
      <c r="I1262" s="832" t="s">
        <v>2264</v>
      </c>
      <c r="J1262" s="832" t="s">
        <v>2265</v>
      </c>
      <c r="K1262" s="832" t="s">
        <v>2266</v>
      </c>
      <c r="L1262" s="835">
        <v>138.88999999999999</v>
      </c>
      <c r="M1262" s="835">
        <v>694.44999999999993</v>
      </c>
      <c r="N1262" s="832">
        <v>5</v>
      </c>
      <c r="O1262" s="836">
        <v>2.5</v>
      </c>
      <c r="P1262" s="835">
        <v>138.88999999999999</v>
      </c>
      <c r="Q1262" s="837">
        <v>0.2</v>
      </c>
      <c r="R1262" s="832">
        <v>1</v>
      </c>
      <c r="S1262" s="837">
        <v>0.2</v>
      </c>
      <c r="T1262" s="836">
        <v>1</v>
      </c>
      <c r="U1262" s="838">
        <v>0.4</v>
      </c>
    </row>
    <row r="1263" spans="1:21" ht="14.4" customHeight="1" x14ac:dyDescent="0.3">
      <c r="A1263" s="831">
        <v>12</v>
      </c>
      <c r="B1263" s="832" t="s">
        <v>1362</v>
      </c>
      <c r="C1263" s="832" t="s">
        <v>1368</v>
      </c>
      <c r="D1263" s="833" t="s">
        <v>2953</v>
      </c>
      <c r="E1263" s="834" t="s">
        <v>1398</v>
      </c>
      <c r="F1263" s="832" t="s">
        <v>1363</v>
      </c>
      <c r="G1263" s="832" t="s">
        <v>1458</v>
      </c>
      <c r="H1263" s="832" t="s">
        <v>578</v>
      </c>
      <c r="I1263" s="832" t="s">
        <v>1558</v>
      </c>
      <c r="J1263" s="832" t="s">
        <v>618</v>
      </c>
      <c r="K1263" s="832" t="s">
        <v>1559</v>
      </c>
      <c r="L1263" s="835">
        <v>108.44</v>
      </c>
      <c r="M1263" s="835">
        <v>108.44</v>
      </c>
      <c r="N1263" s="832">
        <v>1</v>
      </c>
      <c r="O1263" s="836">
        <v>1</v>
      </c>
      <c r="P1263" s="835">
        <v>108.44</v>
      </c>
      <c r="Q1263" s="837">
        <v>1</v>
      </c>
      <c r="R1263" s="832">
        <v>1</v>
      </c>
      <c r="S1263" s="837">
        <v>1</v>
      </c>
      <c r="T1263" s="836">
        <v>1</v>
      </c>
      <c r="U1263" s="838">
        <v>1</v>
      </c>
    </row>
    <row r="1264" spans="1:21" ht="14.4" customHeight="1" x14ac:dyDescent="0.3">
      <c r="A1264" s="831">
        <v>12</v>
      </c>
      <c r="B1264" s="832" t="s">
        <v>1362</v>
      </c>
      <c r="C1264" s="832" t="s">
        <v>1368</v>
      </c>
      <c r="D1264" s="833" t="s">
        <v>2953</v>
      </c>
      <c r="E1264" s="834" t="s">
        <v>1398</v>
      </c>
      <c r="F1264" s="832" t="s">
        <v>1363</v>
      </c>
      <c r="G1264" s="832" t="s">
        <v>1458</v>
      </c>
      <c r="H1264" s="832" t="s">
        <v>578</v>
      </c>
      <c r="I1264" s="832" t="s">
        <v>2385</v>
      </c>
      <c r="J1264" s="832" t="s">
        <v>616</v>
      </c>
      <c r="K1264" s="832" t="s">
        <v>2386</v>
      </c>
      <c r="L1264" s="835">
        <v>42.09</v>
      </c>
      <c r="M1264" s="835">
        <v>126.27000000000001</v>
      </c>
      <c r="N1264" s="832">
        <v>3</v>
      </c>
      <c r="O1264" s="836">
        <v>1.5</v>
      </c>
      <c r="P1264" s="835">
        <v>84.18</v>
      </c>
      <c r="Q1264" s="837">
        <v>0.66666666666666663</v>
      </c>
      <c r="R1264" s="832">
        <v>2</v>
      </c>
      <c r="S1264" s="837">
        <v>0.66666666666666663</v>
      </c>
      <c r="T1264" s="836">
        <v>1</v>
      </c>
      <c r="U1264" s="838">
        <v>0.66666666666666663</v>
      </c>
    </row>
    <row r="1265" spans="1:21" ht="14.4" customHeight="1" x14ac:dyDescent="0.3">
      <c r="A1265" s="831">
        <v>12</v>
      </c>
      <c r="B1265" s="832" t="s">
        <v>1362</v>
      </c>
      <c r="C1265" s="832" t="s">
        <v>1368</v>
      </c>
      <c r="D1265" s="833" t="s">
        <v>2953</v>
      </c>
      <c r="E1265" s="834" t="s">
        <v>1398</v>
      </c>
      <c r="F1265" s="832" t="s">
        <v>1363</v>
      </c>
      <c r="G1265" s="832" t="s">
        <v>1461</v>
      </c>
      <c r="H1265" s="832" t="s">
        <v>578</v>
      </c>
      <c r="I1265" s="832" t="s">
        <v>1641</v>
      </c>
      <c r="J1265" s="832" t="s">
        <v>1642</v>
      </c>
      <c r="K1265" s="832" t="s">
        <v>1643</v>
      </c>
      <c r="L1265" s="835">
        <v>432.12</v>
      </c>
      <c r="M1265" s="835">
        <v>1296.3600000000001</v>
      </c>
      <c r="N1265" s="832">
        <v>3</v>
      </c>
      <c r="O1265" s="836">
        <v>1.5</v>
      </c>
      <c r="P1265" s="835">
        <v>432.12</v>
      </c>
      <c r="Q1265" s="837">
        <v>0.33333333333333331</v>
      </c>
      <c r="R1265" s="832">
        <v>1</v>
      </c>
      <c r="S1265" s="837">
        <v>0.33333333333333331</v>
      </c>
      <c r="T1265" s="836">
        <v>1</v>
      </c>
      <c r="U1265" s="838">
        <v>0.66666666666666663</v>
      </c>
    </row>
    <row r="1266" spans="1:21" ht="14.4" customHeight="1" x14ac:dyDescent="0.3">
      <c r="A1266" s="831">
        <v>12</v>
      </c>
      <c r="B1266" s="832" t="s">
        <v>1362</v>
      </c>
      <c r="C1266" s="832" t="s">
        <v>1368</v>
      </c>
      <c r="D1266" s="833" t="s">
        <v>2953</v>
      </c>
      <c r="E1266" s="834" t="s">
        <v>1398</v>
      </c>
      <c r="F1266" s="832" t="s">
        <v>1363</v>
      </c>
      <c r="G1266" s="832" t="s">
        <v>1465</v>
      </c>
      <c r="H1266" s="832" t="s">
        <v>578</v>
      </c>
      <c r="I1266" s="832" t="s">
        <v>1466</v>
      </c>
      <c r="J1266" s="832" t="s">
        <v>1467</v>
      </c>
      <c r="K1266" s="832" t="s">
        <v>1468</v>
      </c>
      <c r="L1266" s="835">
        <v>308.69</v>
      </c>
      <c r="M1266" s="835">
        <v>1543.4499999999998</v>
      </c>
      <c r="N1266" s="832">
        <v>5</v>
      </c>
      <c r="O1266" s="836">
        <v>2</v>
      </c>
      <c r="P1266" s="835">
        <v>1543.4499999999998</v>
      </c>
      <c r="Q1266" s="837">
        <v>1</v>
      </c>
      <c r="R1266" s="832">
        <v>5</v>
      </c>
      <c r="S1266" s="837">
        <v>1</v>
      </c>
      <c r="T1266" s="836">
        <v>2</v>
      </c>
      <c r="U1266" s="838">
        <v>1</v>
      </c>
    </row>
    <row r="1267" spans="1:21" ht="14.4" customHeight="1" x14ac:dyDescent="0.3">
      <c r="A1267" s="831">
        <v>12</v>
      </c>
      <c r="B1267" s="832" t="s">
        <v>1362</v>
      </c>
      <c r="C1267" s="832" t="s">
        <v>1368</v>
      </c>
      <c r="D1267" s="833" t="s">
        <v>2953</v>
      </c>
      <c r="E1267" s="834" t="s">
        <v>1398</v>
      </c>
      <c r="F1267" s="832" t="s">
        <v>1363</v>
      </c>
      <c r="G1267" s="832" t="s">
        <v>1652</v>
      </c>
      <c r="H1267" s="832" t="s">
        <v>578</v>
      </c>
      <c r="I1267" s="832" t="s">
        <v>1653</v>
      </c>
      <c r="J1267" s="832" t="s">
        <v>1654</v>
      </c>
      <c r="K1267" s="832" t="s">
        <v>1655</v>
      </c>
      <c r="L1267" s="835">
        <v>0</v>
      </c>
      <c r="M1267" s="835">
        <v>0</v>
      </c>
      <c r="N1267" s="832">
        <v>1</v>
      </c>
      <c r="O1267" s="836">
        <v>1</v>
      </c>
      <c r="P1267" s="835">
        <v>0</v>
      </c>
      <c r="Q1267" s="837"/>
      <c r="R1267" s="832">
        <v>1</v>
      </c>
      <c r="S1267" s="837">
        <v>1</v>
      </c>
      <c r="T1267" s="836">
        <v>1</v>
      </c>
      <c r="U1267" s="838">
        <v>1</v>
      </c>
    </row>
    <row r="1268" spans="1:21" ht="14.4" customHeight="1" x14ac:dyDescent="0.3">
      <c r="A1268" s="831">
        <v>12</v>
      </c>
      <c r="B1268" s="832" t="s">
        <v>1362</v>
      </c>
      <c r="C1268" s="832" t="s">
        <v>1368</v>
      </c>
      <c r="D1268" s="833" t="s">
        <v>2953</v>
      </c>
      <c r="E1268" s="834" t="s">
        <v>1398</v>
      </c>
      <c r="F1268" s="832" t="s">
        <v>1363</v>
      </c>
      <c r="G1268" s="832" t="s">
        <v>1652</v>
      </c>
      <c r="H1268" s="832" t="s">
        <v>578</v>
      </c>
      <c r="I1268" s="832" t="s">
        <v>2779</v>
      </c>
      <c r="J1268" s="832" t="s">
        <v>2780</v>
      </c>
      <c r="K1268" s="832" t="s">
        <v>1655</v>
      </c>
      <c r="L1268" s="835">
        <v>0</v>
      </c>
      <c r="M1268" s="835">
        <v>0</v>
      </c>
      <c r="N1268" s="832">
        <v>3</v>
      </c>
      <c r="O1268" s="836">
        <v>2</v>
      </c>
      <c r="P1268" s="835">
        <v>0</v>
      </c>
      <c r="Q1268" s="837"/>
      <c r="R1268" s="832">
        <v>1</v>
      </c>
      <c r="S1268" s="837">
        <v>0.33333333333333331</v>
      </c>
      <c r="T1268" s="836">
        <v>1</v>
      </c>
      <c r="U1268" s="838">
        <v>0.5</v>
      </c>
    </row>
    <row r="1269" spans="1:21" ht="14.4" customHeight="1" x14ac:dyDescent="0.3">
      <c r="A1269" s="831">
        <v>12</v>
      </c>
      <c r="B1269" s="832" t="s">
        <v>1362</v>
      </c>
      <c r="C1269" s="832" t="s">
        <v>1368</v>
      </c>
      <c r="D1269" s="833" t="s">
        <v>2953</v>
      </c>
      <c r="E1269" s="834" t="s">
        <v>1398</v>
      </c>
      <c r="F1269" s="832" t="s">
        <v>1363</v>
      </c>
      <c r="G1269" s="832" t="s">
        <v>1516</v>
      </c>
      <c r="H1269" s="832" t="s">
        <v>622</v>
      </c>
      <c r="I1269" s="832" t="s">
        <v>1517</v>
      </c>
      <c r="J1269" s="832" t="s">
        <v>1518</v>
      </c>
      <c r="K1269" s="832" t="s">
        <v>1519</v>
      </c>
      <c r="L1269" s="835">
        <v>3086.53</v>
      </c>
      <c r="M1269" s="835">
        <v>3086.53</v>
      </c>
      <c r="N1269" s="832">
        <v>1</v>
      </c>
      <c r="O1269" s="836">
        <v>1</v>
      </c>
      <c r="P1269" s="835">
        <v>3086.53</v>
      </c>
      <c r="Q1269" s="837">
        <v>1</v>
      </c>
      <c r="R1269" s="832">
        <v>1</v>
      </c>
      <c r="S1269" s="837">
        <v>1</v>
      </c>
      <c r="T1269" s="836">
        <v>1</v>
      </c>
      <c r="U1269" s="838">
        <v>1</v>
      </c>
    </row>
    <row r="1270" spans="1:21" ht="14.4" customHeight="1" x14ac:dyDescent="0.3">
      <c r="A1270" s="831">
        <v>12</v>
      </c>
      <c r="B1270" s="832" t="s">
        <v>1362</v>
      </c>
      <c r="C1270" s="832" t="s">
        <v>1368</v>
      </c>
      <c r="D1270" s="833" t="s">
        <v>2953</v>
      </c>
      <c r="E1270" s="834" t="s">
        <v>1398</v>
      </c>
      <c r="F1270" s="832" t="s">
        <v>1363</v>
      </c>
      <c r="G1270" s="832" t="s">
        <v>1516</v>
      </c>
      <c r="H1270" s="832" t="s">
        <v>622</v>
      </c>
      <c r="I1270" s="832" t="s">
        <v>1664</v>
      </c>
      <c r="J1270" s="832" t="s">
        <v>1518</v>
      </c>
      <c r="K1270" s="832" t="s">
        <v>1662</v>
      </c>
      <c r="L1270" s="835">
        <v>1543.26</v>
      </c>
      <c r="M1270" s="835">
        <v>3086.52</v>
      </c>
      <c r="N1270" s="832">
        <v>2</v>
      </c>
      <c r="O1270" s="836">
        <v>1.5</v>
      </c>
      <c r="P1270" s="835">
        <v>3086.52</v>
      </c>
      <c r="Q1270" s="837">
        <v>1</v>
      </c>
      <c r="R1270" s="832">
        <v>2</v>
      </c>
      <c r="S1270" s="837">
        <v>1</v>
      </c>
      <c r="T1270" s="836">
        <v>1.5</v>
      </c>
      <c r="U1270" s="838">
        <v>1</v>
      </c>
    </row>
    <row r="1271" spans="1:21" ht="14.4" customHeight="1" x14ac:dyDescent="0.3">
      <c r="A1271" s="831">
        <v>12</v>
      </c>
      <c r="B1271" s="832" t="s">
        <v>1362</v>
      </c>
      <c r="C1271" s="832" t="s">
        <v>1368</v>
      </c>
      <c r="D1271" s="833" t="s">
        <v>2953</v>
      </c>
      <c r="E1271" s="834" t="s">
        <v>1398</v>
      </c>
      <c r="F1271" s="832" t="s">
        <v>1363</v>
      </c>
      <c r="G1271" s="832" t="s">
        <v>1470</v>
      </c>
      <c r="H1271" s="832" t="s">
        <v>578</v>
      </c>
      <c r="I1271" s="832" t="s">
        <v>1959</v>
      </c>
      <c r="J1271" s="832" t="s">
        <v>992</v>
      </c>
      <c r="K1271" s="832" t="s">
        <v>1483</v>
      </c>
      <c r="L1271" s="835">
        <v>42.54</v>
      </c>
      <c r="M1271" s="835">
        <v>255.24</v>
      </c>
      <c r="N1271" s="832">
        <v>6</v>
      </c>
      <c r="O1271" s="836">
        <v>2</v>
      </c>
      <c r="P1271" s="835">
        <v>170.16</v>
      </c>
      <c r="Q1271" s="837">
        <v>0.66666666666666663</v>
      </c>
      <c r="R1271" s="832">
        <v>4</v>
      </c>
      <c r="S1271" s="837">
        <v>0.66666666666666663</v>
      </c>
      <c r="T1271" s="836">
        <v>1.5</v>
      </c>
      <c r="U1271" s="838">
        <v>0.75</v>
      </c>
    </row>
    <row r="1272" spans="1:21" ht="14.4" customHeight="1" x14ac:dyDescent="0.3">
      <c r="A1272" s="831">
        <v>12</v>
      </c>
      <c r="B1272" s="832" t="s">
        <v>1362</v>
      </c>
      <c r="C1272" s="832" t="s">
        <v>1368</v>
      </c>
      <c r="D1272" s="833" t="s">
        <v>2953</v>
      </c>
      <c r="E1272" s="834" t="s">
        <v>1398</v>
      </c>
      <c r="F1272" s="832" t="s">
        <v>1363</v>
      </c>
      <c r="G1272" s="832" t="s">
        <v>1520</v>
      </c>
      <c r="H1272" s="832" t="s">
        <v>622</v>
      </c>
      <c r="I1272" s="832" t="s">
        <v>1521</v>
      </c>
      <c r="J1272" s="832" t="s">
        <v>1522</v>
      </c>
      <c r="K1272" s="832" t="s">
        <v>1523</v>
      </c>
      <c r="L1272" s="835">
        <v>100.1</v>
      </c>
      <c r="M1272" s="835">
        <v>300.29999999999995</v>
      </c>
      <c r="N1272" s="832">
        <v>3</v>
      </c>
      <c r="O1272" s="836">
        <v>3</v>
      </c>
      <c r="P1272" s="835">
        <v>100.1</v>
      </c>
      <c r="Q1272" s="837">
        <v>0.33333333333333337</v>
      </c>
      <c r="R1272" s="832">
        <v>1</v>
      </c>
      <c r="S1272" s="837">
        <v>0.33333333333333331</v>
      </c>
      <c r="T1272" s="836">
        <v>1</v>
      </c>
      <c r="U1272" s="838">
        <v>0.33333333333333331</v>
      </c>
    </row>
    <row r="1273" spans="1:21" ht="14.4" customHeight="1" x14ac:dyDescent="0.3">
      <c r="A1273" s="831">
        <v>12</v>
      </c>
      <c r="B1273" s="832" t="s">
        <v>1362</v>
      </c>
      <c r="C1273" s="832" t="s">
        <v>1368</v>
      </c>
      <c r="D1273" s="833" t="s">
        <v>2953</v>
      </c>
      <c r="E1273" s="834" t="s">
        <v>1398</v>
      </c>
      <c r="F1273" s="832" t="s">
        <v>1363</v>
      </c>
      <c r="G1273" s="832" t="s">
        <v>1520</v>
      </c>
      <c r="H1273" s="832" t="s">
        <v>622</v>
      </c>
      <c r="I1273" s="832" t="s">
        <v>1672</v>
      </c>
      <c r="J1273" s="832" t="s">
        <v>1522</v>
      </c>
      <c r="K1273" s="832" t="s">
        <v>1673</v>
      </c>
      <c r="L1273" s="835">
        <v>300.31</v>
      </c>
      <c r="M1273" s="835">
        <v>5405.58</v>
      </c>
      <c r="N1273" s="832">
        <v>18</v>
      </c>
      <c r="O1273" s="836">
        <v>17.5</v>
      </c>
      <c r="P1273" s="835">
        <v>3603.72</v>
      </c>
      <c r="Q1273" s="837">
        <v>0.66666666666666663</v>
      </c>
      <c r="R1273" s="832">
        <v>12</v>
      </c>
      <c r="S1273" s="837">
        <v>0.66666666666666663</v>
      </c>
      <c r="T1273" s="836">
        <v>11.5</v>
      </c>
      <c r="U1273" s="838">
        <v>0.65714285714285714</v>
      </c>
    </row>
    <row r="1274" spans="1:21" ht="14.4" customHeight="1" x14ac:dyDescent="0.3">
      <c r="A1274" s="831">
        <v>12</v>
      </c>
      <c r="B1274" s="832" t="s">
        <v>1362</v>
      </c>
      <c r="C1274" s="832" t="s">
        <v>1368</v>
      </c>
      <c r="D1274" s="833" t="s">
        <v>2953</v>
      </c>
      <c r="E1274" s="834" t="s">
        <v>1398</v>
      </c>
      <c r="F1274" s="832" t="s">
        <v>1363</v>
      </c>
      <c r="G1274" s="832" t="s">
        <v>1567</v>
      </c>
      <c r="H1274" s="832" t="s">
        <v>578</v>
      </c>
      <c r="I1274" s="832" t="s">
        <v>1568</v>
      </c>
      <c r="J1274" s="832" t="s">
        <v>1569</v>
      </c>
      <c r="K1274" s="832" t="s">
        <v>1570</v>
      </c>
      <c r="L1274" s="835">
        <v>1514.87</v>
      </c>
      <c r="M1274" s="835">
        <v>7574.3499999999995</v>
      </c>
      <c r="N1274" s="832">
        <v>5</v>
      </c>
      <c r="O1274" s="836">
        <v>4.5</v>
      </c>
      <c r="P1274" s="835">
        <v>4544.6099999999997</v>
      </c>
      <c r="Q1274" s="837">
        <v>0.6</v>
      </c>
      <c r="R1274" s="832">
        <v>3</v>
      </c>
      <c r="S1274" s="837">
        <v>0.6</v>
      </c>
      <c r="T1274" s="836">
        <v>2.5</v>
      </c>
      <c r="U1274" s="838">
        <v>0.55555555555555558</v>
      </c>
    </row>
    <row r="1275" spans="1:21" ht="14.4" customHeight="1" x14ac:dyDescent="0.3">
      <c r="A1275" s="831">
        <v>12</v>
      </c>
      <c r="B1275" s="832" t="s">
        <v>1362</v>
      </c>
      <c r="C1275" s="832" t="s">
        <v>1368</v>
      </c>
      <c r="D1275" s="833" t="s">
        <v>2953</v>
      </c>
      <c r="E1275" s="834" t="s">
        <v>1398</v>
      </c>
      <c r="F1275" s="832" t="s">
        <v>1363</v>
      </c>
      <c r="G1275" s="832" t="s">
        <v>2395</v>
      </c>
      <c r="H1275" s="832" t="s">
        <v>578</v>
      </c>
      <c r="I1275" s="832" t="s">
        <v>2396</v>
      </c>
      <c r="J1275" s="832" t="s">
        <v>2397</v>
      </c>
      <c r="K1275" s="832" t="s">
        <v>2349</v>
      </c>
      <c r="L1275" s="835">
        <v>100.1</v>
      </c>
      <c r="M1275" s="835">
        <v>1000.9999999999999</v>
      </c>
      <c r="N1275" s="832">
        <v>10</v>
      </c>
      <c r="O1275" s="836">
        <v>3.5</v>
      </c>
      <c r="P1275" s="835">
        <v>700.69999999999993</v>
      </c>
      <c r="Q1275" s="837">
        <v>0.70000000000000007</v>
      </c>
      <c r="R1275" s="832">
        <v>7</v>
      </c>
      <c r="S1275" s="837">
        <v>0.7</v>
      </c>
      <c r="T1275" s="836">
        <v>2.5</v>
      </c>
      <c r="U1275" s="838">
        <v>0.7142857142857143</v>
      </c>
    </row>
    <row r="1276" spans="1:21" ht="14.4" customHeight="1" x14ac:dyDescent="0.3">
      <c r="A1276" s="831">
        <v>12</v>
      </c>
      <c r="B1276" s="832" t="s">
        <v>1362</v>
      </c>
      <c r="C1276" s="832" t="s">
        <v>1368</v>
      </c>
      <c r="D1276" s="833" t="s">
        <v>2953</v>
      </c>
      <c r="E1276" s="834" t="s">
        <v>1398</v>
      </c>
      <c r="F1276" s="832" t="s">
        <v>1363</v>
      </c>
      <c r="G1276" s="832" t="s">
        <v>1484</v>
      </c>
      <c r="H1276" s="832" t="s">
        <v>578</v>
      </c>
      <c r="I1276" s="832" t="s">
        <v>1485</v>
      </c>
      <c r="J1276" s="832" t="s">
        <v>1486</v>
      </c>
      <c r="K1276" s="832" t="s">
        <v>1487</v>
      </c>
      <c r="L1276" s="835">
        <v>88.97</v>
      </c>
      <c r="M1276" s="835">
        <v>177.94</v>
      </c>
      <c r="N1276" s="832">
        <v>2</v>
      </c>
      <c r="O1276" s="836">
        <v>0.5</v>
      </c>
      <c r="P1276" s="835">
        <v>177.94</v>
      </c>
      <c r="Q1276" s="837">
        <v>1</v>
      </c>
      <c r="R1276" s="832">
        <v>2</v>
      </c>
      <c r="S1276" s="837">
        <v>1</v>
      </c>
      <c r="T1276" s="836">
        <v>0.5</v>
      </c>
      <c r="U1276" s="838">
        <v>1</v>
      </c>
    </row>
    <row r="1277" spans="1:21" ht="14.4" customHeight="1" x14ac:dyDescent="0.3">
      <c r="A1277" s="831">
        <v>12</v>
      </c>
      <c r="B1277" s="832" t="s">
        <v>1362</v>
      </c>
      <c r="C1277" s="832" t="s">
        <v>1368</v>
      </c>
      <c r="D1277" s="833" t="s">
        <v>2953</v>
      </c>
      <c r="E1277" s="834" t="s">
        <v>1398</v>
      </c>
      <c r="F1277" s="832" t="s">
        <v>1363</v>
      </c>
      <c r="G1277" s="832" t="s">
        <v>1677</v>
      </c>
      <c r="H1277" s="832" t="s">
        <v>578</v>
      </c>
      <c r="I1277" s="832" t="s">
        <v>2402</v>
      </c>
      <c r="J1277" s="832" t="s">
        <v>1679</v>
      </c>
      <c r="K1277" s="832" t="s">
        <v>1650</v>
      </c>
      <c r="L1277" s="835">
        <v>78.58</v>
      </c>
      <c r="M1277" s="835">
        <v>314.32</v>
      </c>
      <c r="N1277" s="832">
        <v>4</v>
      </c>
      <c r="O1277" s="836">
        <v>1.5</v>
      </c>
      <c r="P1277" s="835">
        <v>314.32</v>
      </c>
      <c r="Q1277" s="837">
        <v>1</v>
      </c>
      <c r="R1277" s="832">
        <v>4</v>
      </c>
      <c r="S1277" s="837">
        <v>1</v>
      </c>
      <c r="T1277" s="836">
        <v>1.5</v>
      </c>
      <c r="U1277" s="838">
        <v>1</v>
      </c>
    </row>
    <row r="1278" spans="1:21" ht="14.4" customHeight="1" x14ac:dyDescent="0.3">
      <c r="A1278" s="831">
        <v>12</v>
      </c>
      <c r="B1278" s="832" t="s">
        <v>1362</v>
      </c>
      <c r="C1278" s="832" t="s">
        <v>1368</v>
      </c>
      <c r="D1278" s="833" t="s">
        <v>2953</v>
      </c>
      <c r="E1278" s="834" t="s">
        <v>1398</v>
      </c>
      <c r="F1278" s="832" t="s">
        <v>1363</v>
      </c>
      <c r="G1278" s="832" t="s">
        <v>1677</v>
      </c>
      <c r="H1278" s="832" t="s">
        <v>578</v>
      </c>
      <c r="I1278" s="832" t="s">
        <v>1678</v>
      </c>
      <c r="J1278" s="832" t="s">
        <v>1679</v>
      </c>
      <c r="K1278" s="832" t="s">
        <v>1680</v>
      </c>
      <c r="L1278" s="835">
        <v>154.08000000000001</v>
      </c>
      <c r="M1278" s="835">
        <v>154.08000000000001</v>
      </c>
      <c r="N1278" s="832">
        <v>1</v>
      </c>
      <c r="O1278" s="836">
        <v>1</v>
      </c>
      <c r="P1278" s="835">
        <v>154.08000000000001</v>
      </c>
      <c r="Q1278" s="837">
        <v>1</v>
      </c>
      <c r="R1278" s="832">
        <v>1</v>
      </c>
      <c r="S1278" s="837">
        <v>1</v>
      </c>
      <c r="T1278" s="836">
        <v>1</v>
      </c>
      <c r="U1278" s="838">
        <v>1</v>
      </c>
    </row>
    <row r="1279" spans="1:21" ht="14.4" customHeight="1" x14ac:dyDescent="0.3">
      <c r="A1279" s="831">
        <v>12</v>
      </c>
      <c r="B1279" s="832" t="s">
        <v>1362</v>
      </c>
      <c r="C1279" s="832" t="s">
        <v>1368</v>
      </c>
      <c r="D1279" s="833" t="s">
        <v>2953</v>
      </c>
      <c r="E1279" s="834" t="s">
        <v>1398</v>
      </c>
      <c r="F1279" s="832" t="s">
        <v>1363</v>
      </c>
      <c r="G1279" s="832" t="s">
        <v>2781</v>
      </c>
      <c r="H1279" s="832" t="s">
        <v>578</v>
      </c>
      <c r="I1279" s="832" t="s">
        <v>2782</v>
      </c>
      <c r="J1279" s="832" t="s">
        <v>2783</v>
      </c>
      <c r="K1279" s="832" t="s">
        <v>2784</v>
      </c>
      <c r="L1279" s="835">
        <v>0</v>
      </c>
      <c r="M1279" s="835">
        <v>0</v>
      </c>
      <c r="N1279" s="832">
        <v>1</v>
      </c>
      <c r="O1279" s="836">
        <v>1</v>
      </c>
      <c r="P1279" s="835"/>
      <c r="Q1279" s="837"/>
      <c r="R1279" s="832"/>
      <c r="S1279" s="837">
        <v>0</v>
      </c>
      <c r="T1279" s="836"/>
      <c r="U1279" s="838">
        <v>0</v>
      </c>
    </row>
    <row r="1280" spans="1:21" ht="14.4" customHeight="1" x14ac:dyDescent="0.3">
      <c r="A1280" s="831">
        <v>12</v>
      </c>
      <c r="B1280" s="832" t="s">
        <v>1362</v>
      </c>
      <c r="C1280" s="832" t="s">
        <v>1368</v>
      </c>
      <c r="D1280" s="833" t="s">
        <v>2953</v>
      </c>
      <c r="E1280" s="834" t="s">
        <v>1398</v>
      </c>
      <c r="F1280" s="832" t="s">
        <v>1363</v>
      </c>
      <c r="G1280" s="832" t="s">
        <v>1412</v>
      </c>
      <c r="H1280" s="832" t="s">
        <v>622</v>
      </c>
      <c r="I1280" s="832" t="s">
        <v>1425</v>
      </c>
      <c r="J1280" s="832" t="s">
        <v>950</v>
      </c>
      <c r="K1280" s="832" t="s">
        <v>1414</v>
      </c>
      <c r="L1280" s="835">
        <v>154.36000000000001</v>
      </c>
      <c r="M1280" s="835">
        <v>154.36000000000001</v>
      </c>
      <c r="N1280" s="832">
        <v>1</v>
      </c>
      <c r="O1280" s="836">
        <v>0.5</v>
      </c>
      <c r="P1280" s="835">
        <v>154.36000000000001</v>
      </c>
      <c r="Q1280" s="837">
        <v>1</v>
      </c>
      <c r="R1280" s="832">
        <v>1</v>
      </c>
      <c r="S1280" s="837">
        <v>1</v>
      </c>
      <c r="T1280" s="836">
        <v>0.5</v>
      </c>
      <c r="U1280" s="838">
        <v>1</v>
      </c>
    </row>
    <row r="1281" spans="1:21" ht="14.4" customHeight="1" x14ac:dyDescent="0.3">
      <c r="A1281" s="831">
        <v>12</v>
      </c>
      <c r="B1281" s="832" t="s">
        <v>1362</v>
      </c>
      <c r="C1281" s="832" t="s">
        <v>1368</v>
      </c>
      <c r="D1281" s="833" t="s">
        <v>2953</v>
      </c>
      <c r="E1281" s="834" t="s">
        <v>1398</v>
      </c>
      <c r="F1281" s="832" t="s">
        <v>1363</v>
      </c>
      <c r="G1281" s="832" t="s">
        <v>1412</v>
      </c>
      <c r="H1281" s="832" t="s">
        <v>622</v>
      </c>
      <c r="I1281" s="832" t="s">
        <v>1218</v>
      </c>
      <c r="J1281" s="832" t="s">
        <v>950</v>
      </c>
      <c r="K1281" s="832" t="s">
        <v>1219</v>
      </c>
      <c r="L1281" s="835">
        <v>225.06</v>
      </c>
      <c r="M1281" s="835">
        <v>225.06</v>
      </c>
      <c r="N1281" s="832">
        <v>1</v>
      </c>
      <c r="O1281" s="836">
        <v>1</v>
      </c>
      <c r="P1281" s="835">
        <v>225.06</v>
      </c>
      <c r="Q1281" s="837">
        <v>1</v>
      </c>
      <c r="R1281" s="832">
        <v>1</v>
      </c>
      <c r="S1281" s="837">
        <v>1</v>
      </c>
      <c r="T1281" s="836">
        <v>1</v>
      </c>
      <c r="U1281" s="838">
        <v>1</v>
      </c>
    </row>
    <row r="1282" spans="1:21" ht="14.4" customHeight="1" x14ac:dyDescent="0.3">
      <c r="A1282" s="831">
        <v>12</v>
      </c>
      <c r="B1282" s="832" t="s">
        <v>1362</v>
      </c>
      <c r="C1282" s="832" t="s">
        <v>1368</v>
      </c>
      <c r="D1282" s="833" t="s">
        <v>2953</v>
      </c>
      <c r="E1282" s="834" t="s">
        <v>1398</v>
      </c>
      <c r="F1282" s="832" t="s">
        <v>1364</v>
      </c>
      <c r="G1282" s="832" t="s">
        <v>1475</v>
      </c>
      <c r="H1282" s="832" t="s">
        <v>578</v>
      </c>
      <c r="I1282" s="832" t="s">
        <v>1476</v>
      </c>
      <c r="J1282" s="832" t="s">
        <v>1383</v>
      </c>
      <c r="K1282" s="832"/>
      <c r="L1282" s="835">
        <v>0</v>
      </c>
      <c r="M1282" s="835">
        <v>0</v>
      </c>
      <c r="N1282" s="832">
        <v>1</v>
      </c>
      <c r="O1282" s="836">
        <v>1</v>
      </c>
      <c r="P1282" s="835">
        <v>0</v>
      </c>
      <c r="Q1282" s="837"/>
      <c r="R1282" s="832">
        <v>1</v>
      </c>
      <c r="S1282" s="837">
        <v>1</v>
      </c>
      <c r="T1282" s="836">
        <v>1</v>
      </c>
      <c r="U1282" s="838">
        <v>1</v>
      </c>
    </row>
    <row r="1283" spans="1:21" ht="14.4" customHeight="1" x14ac:dyDescent="0.3">
      <c r="A1283" s="831">
        <v>12</v>
      </c>
      <c r="B1283" s="832" t="s">
        <v>1362</v>
      </c>
      <c r="C1283" s="832" t="s">
        <v>1368</v>
      </c>
      <c r="D1283" s="833" t="s">
        <v>2953</v>
      </c>
      <c r="E1283" s="834" t="s">
        <v>1398</v>
      </c>
      <c r="F1283" s="832" t="s">
        <v>1365</v>
      </c>
      <c r="G1283" s="832" t="s">
        <v>1416</v>
      </c>
      <c r="H1283" s="832" t="s">
        <v>578</v>
      </c>
      <c r="I1283" s="832" t="s">
        <v>1426</v>
      </c>
      <c r="J1283" s="832" t="s">
        <v>1427</v>
      </c>
      <c r="K1283" s="832" t="s">
        <v>1428</v>
      </c>
      <c r="L1283" s="835">
        <v>190</v>
      </c>
      <c r="M1283" s="835">
        <v>1710</v>
      </c>
      <c r="N1283" s="832">
        <v>9</v>
      </c>
      <c r="O1283" s="836">
        <v>2</v>
      </c>
      <c r="P1283" s="835"/>
      <c r="Q1283" s="837">
        <v>0</v>
      </c>
      <c r="R1283" s="832"/>
      <c r="S1283" s="837">
        <v>0</v>
      </c>
      <c r="T1283" s="836"/>
      <c r="U1283" s="838">
        <v>0</v>
      </c>
    </row>
    <row r="1284" spans="1:21" ht="14.4" customHeight="1" x14ac:dyDescent="0.3">
      <c r="A1284" s="831">
        <v>12</v>
      </c>
      <c r="B1284" s="832" t="s">
        <v>1362</v>
      </c>
      <c r="C1284" s="832" t="s">
        <v>1368</v>
      </c>
      <c r="D1284" s="833" t="s">
        <v>2953</v>
      </c>
      <c r="E1284" s="834" t="s">
        <v>1398</v>
      </c>
      <c r="F1284" s="832" t="s">
        <v>1365</v>
      </c>
      <c r="G1284" s="832" t="s">
        <v>1416</v>
      </c>
      <c r="H1284" s="832" t="s">
        <v>578</v>
      </c>
      <c r="I1284" s="832" t="s">
        <v>1735</v>
      </c>
      <c r="J1284" s="832" t="s">
        <v>1736</v>
      </c>
      <c r="K1284" s="832" t="s">
        <v>1737</v>
      </c>
      <c r="L1284" s="835">
        <v>315.55</v>
      </c>
      <c r="M1284" s="835">
        <v>1577.75</v>
      </c>
      <c r="N1284" s="832">
        <v>5</v>
      </c>
      <c r="O1284" s="836">
        <v>1</v>
      </c>
      <c r="P1284" s="835">
        <v>1577.75</v>
      </c>
      <c r="Q1284" s="837">
        <v>1</v>
      </c>
      <c r="R1284" s="832">
        <v>5</v>
      </c>
      <c r="S1284" s="837">
        <v>1</v>
      </c>
      <c r="T1284" s="836">
        <v>1</v>
      </c>
      <c r="U1284" s="838">
        <v>1</v>
      </c>
    </row>
    <row r="1285" spans="1:21" ht="14.4" customHeight="1" x14ac:dyDescent="0.3">
      <c r="A1285" s="831">
        <v>12</v>
      </c>
      <c r="B1285" s="832" t="s">
        <v>1362</v>
      </c>
      <c r="C1285" s="832" t="s">
        <v>1368</v>
      </c>
      <c r="D1285" s="833" t="s">
        <v>2953</v>
      </c>
      <c r="E1285" s="834" t="s">
        <v>1398</v>
      </c>
      <c r="F1285" s="832" t="s">
        <v>1365</v>
      </c>
      <c r="G1285" s="832" t="s">
        <v>1778</v>
      </c>
      <c r="H1285" s="832" t="s">
        <v>578</v>
      </c>
      <c r="I1285" s="832" t="s">
        <v>1785</v>
      </c>
      <c r="J1285" s="832" t="s">
        <v>1783</v>
      </c>
      <c r="K1285" s="832" t="s">
        <v>1786</v>
      </c>
      <c r="L1285" s="835">
        <v>1500</v>
      </c>
      <c r="M1285" s="835">
        <v>22500</v>
      </c>
      <c r="N1285" s="832">
        <v>15</v>
      </c>
      <c r="O1285" s="836">
        <v>1</v>
      </c>
      <c r="P1285" s="835"/>
      <c r="Q1285" s="837">
        <v>0</v>
      </c>
      <c r="R1285" s="832"/>
      <c r="S1285" s="837">
        <v>0</v>
      </c>
      <c r="T1285" s="836"/>
      <c r="U1285" s="838">
        <v>0</v>
      </c>
    </row>
    <row r="1286" spans="1:21" ht="14.4" customHeight="1" x14ac:dyDescent="0.3">
      <c r="A1286" s="831">
        <v>12</v>
      </c>
      <c r="B1286" s="832" t="s">
        <v>1362</v>
      </c>
      <c r="C1286" s="832" t="s">
        <v>1368</v>
      </c>
      <c r="D1286" s="833" t="s">
        <v>2953</v>
      </c>
      <c r="E1286" s="834" t="s">
        <v>1399</v>
      </c>
      <c r="F1286" s="832" t="s">
        <v>1363</v>
      </c>
      <c r="G1286" s="832" t="s">
        <v>2785</v>
      </c>
      <c r="H1286" s="832" t="s">
        <v>622</v>
      </c>
      <c r="I1286" s="832" t="s">
        <v>2786</v>
      </c>
      <c r="J1286" s="832" t="s">
        <v>664</v>
      </c>
      <c r="K1286" s="832" t="s">
        <v>2787</v>
      </c>
      <c r="L1286" s="835">
        <v>144.01</v>
      </c>
      <c r="M1286" s="835">
        <v>432.03</v>
      </c>
      <c r="N1286" s="832">
        <v>3</v>
      </c>
      <c r="O1286" s="836">
        <v>0.5</v>
      </c>
      <c r="P1286" s="835">
        <v>432.03</v>
      </c>
      <c r="Q1286" s="837">
        <v>1</v>
      </c>
      <c r="R1286" s="832">
        <v>3</v>
      </c>
      <c r="S1286" s="837">
        <v>1</v>
      </c>
      <c r="T1286" s="836">
        <v>0.5</v>
      </c>
      <c r="U1286" s="838">
        <v>1</v>
      </c>
    </row>
    <row r="1287" spans="1:21" ht="14.4" customHeight="1" x14ac:dyDescent="0.3">
      <c r="A1287" s="831">
        <v>12</v>
      </c>
      <c r="B1287" s="832" t="s">
        <v>1362</v>
      </c>
      <c r="C1287" s="832" t="s">
        <v>1368</v>
      </c>
      <c r="D1287" s="833" t="s">
        <v>2953</v>
      </c>
      <c r="E1287" s="834" t="s">
        <v>1399</v>
      </c>
      <c r="F1287" s="832" t="s">
        <v>1363</v>
      </c>
      <c r="G1287" s="832" t="s">
        <v>1878</v>
      </c>
      <c r="H1287" s="832" t="s">
        <v>622</v>
      </c>
      <c r="I1287" s="832" t="s">
        <v>1343</v>
      </c>
      <c r="J1287" s="832" t="s">
        <v>1344</v>
      </c>
      <c r="K1287" s="832" t="s">
        <v>1345</v>
      </c>
      <c r="L1287" s="835">
        <v>278.63</v>
      </c>
      <c r="M1287" s="835">
        <v>835.89</v>
      </c>
      <c r="N1287" s="832">
        <v>3</v>
      </c>
      <c r="O1287" s="836">
        <v>0.5</v>
      </c>
      <c r="P1287" s="835">
        <v>835.89</v>
      </c>
      <c r="Q1287" s="837">
        <v>1</v>
      </c>
      <c r="R1287" s="832">
        <v>3</v>
      </c>
      <c r="S1287" s="837">
        <v>1</v>
      </c>
      <c r="T1287" s="836">
        <v>0.5</v>
      </c>
      <c r="U1287" s="838">
        <v>1</v>
      </c>
    </row>
    <row r="1288" spans="1:21" ht="14.4" customHeight="1" x14ac:dyDescent="0.3">
      <c r="A1288" s="831">
        <v>12</v>
      </c>
      <c r="B1288" s="832" t="s">
        <v>1362</v>
      </c>
      <c r="C1288" s="832" t="s">
        <v>1368</v>
      </c>
      <c r="D1288" s="833" t="s">
        <v>2953</v>
      </c>
      <c r="E1288" s="834" t="s">
        <v>1399</v>
      </c>
      <c r="F1288" s="832" t="s">
        <v>1363</v>
      </c>
      <c r="G1288" s="832" t="s">
        <v>1554</v>
      </c>
      <c r="H1288" s="832" t="s">
        <v>578</v>
      </c>
      <c r="I1288" s="832" t="s">
        <v>2788</v>
      </c>
      <c r="J1288" s="832" t="s">
        <v>1556</v>
      </c>
      <c r="K1288" s="832" t="s">
        <v>2452</v>
      </c>
      <c r="L1288" s="835">
        <v>58.62</v>
      </c>
      <c r="M1288" s="835">
        <v>58.62</v>
      </c>
      <c r="N1288" s="832">
        <v>1</v>
      </c>
      <c r="O1288" s="836">
        <v>0.5</v>
      </c>
      <c r="P1288" s="835">
        <v>58.62</v>
      </c>
      <c r="Q1288" s="837">
        <v>1</v>
      </c>
      <c r="R1288" s="832">
        <v>1</v>
      </c>
      <c r="S1288" s="837">
        <v>1</v>
      </c>
      <c r="T1288" s="836">
        <v>0.5</v>
      </c>
      <c r="U1288" s="838">
        <v>1</v>
      </c>
    </row>
    <row r="1289" spans="1:21" ht="14.4" customHeight="1" x14ac:dyDescent="0.3">
      <c r="A1289" s="831">
        <v>12</v>
      </c>
      <c r="B1289" s="832" t="s">
        <v>1362</v>
      </c>
      <c r="C1289" s="832" t="s">
        <v>1368</v>
      </c>
      <c r="D1289" s="833" t="s">
        <v>2953</v>
      </c>
      <c r="E1289" s="834" t="s">
        <v>1399</v>
      </c>
      <c r="F1289" s="832" t="s">
        <v>1363</v>
      </c>
      <c r="G1289" s="832" t="s">
        <v>2789</v>
      </c>
      <c r="H1289" s="832" t="s">
        <v>622</v>
      </c>
      <c r="I1289" s="832" t="s">
        <v>2790</v>
      </c>
      <c r="J1289" s="832" t="s">
        <v>2791</v>
      </c>
      <c r="K1289" s="832" t="s">
        <v>2792</v>
      </c>
      <c r="L1289" s="835">
        <v>39.549999999999997</v>
      </c>
      <c r="M1289" s="835">
        <v>39.549999999999997</v>
      </c>
      <c r="N1289" s="832">
        <v>1</v>
      </c>
      <c r="O1289" s="836">
        <v>0.5</v>
      </c>
      <c r="P1289" s="835">
        <v>39.549999999999997</v>
      </c>
      <c r="Q1289" s="837">
        <v>1</v>
      </c>
      <c r="R1289" s="832">
        <v>1</v>
      </c>
      <c r="S1289" s="837">
        <v>1</v>
      </c>
      <c r="T1289" s="836">
        <v>0.5</v>
      </c>
      <c r="U1289" s="838">
        <v>1</v>
      </c>
    </row>
    <row r="1290" spans="1:21" ht="14.4" customHeight="1" x14ac:dyDescent="0.3">
      <c r="A1290" s="831">
        <v>12</v>
      </c>
      <c r="B1290" s="832" t="s">
        <v>1362</v>
      </c>
      <c r="C1290" s="832" t="s">
        <v>1368</v>
      </c>
      <c r="D1290" s="833" t="s">
        <v>2953</v>
      </c>
      <c r="E1290" s="834" t="s">
        <v>1399</v>
      </c>
      <c r="F1290" s="832" t="s">
        <v>1363</v>
      </c>
      <c r="G1290" s="832" t="s">
        <v>2789</v>
      </c>
      <c r="H1290" s="832" t="s">
        <v>622</v>
      </c>
      <c r="I1290" s="832" t="s">
        <v>2793</v>
      </c>
      <c r="J1290" s="832" t="s">
        <v>2791</v>
      </c>
      <c r="K1290" s="832" t="s">
        <v>2794</v>
      </c>
      <c r="L1290" s="835">
        <v>118.65</v>
      </c>
      <c r="M1290" s="835">
        <v>118.65</v>
      </c>
      <c r="N1290" s="832">
        <v>1</v>
      </c>
      <c r="O1290" s="836">
        <v>0.5</v>
      </c>
      <c r="P1290" s="835">
        <v>118.65</v>
      </c>
      <c r="Q1290" s="837">
        <v>1</v>
      </c>
      <c r="R1290" s="832">
        <v>1</v>
      </c>
      <c r="S1290" s="837">
        <v>1</v>
      </c>
      <c r="T1290" s="836">
        <v>0.5</v>
      </c>
      <c r="U1290" s="838">
        <v>1</v>
      </c>
    </row>
    <row r="1291" spans="1:21" ht="14.4" customHeight="1" x14ac:dyDescent="0.3">
      <c r="A1291" s="831">
        <v>12</v>
      </c>
      <c r="B1291" s="832" t="s">
        <v>1362</v>
      </c>
      <c r="C1291" s="832" t="s">
        <v>1368</v>
      </c>
      <c r="D1291" s="833" t="s">
        <v>2953</v>
      </c>
      <c r="E1291" s="834" t="s">
        <v>1399</v>
      </c>
      <c r="F1291" s="832" t="s">
        <v>1363</v>
      </c>
      <c r="G1291" s="832" t="s">
        <v>2795</v>
      </c>
      <c r="H1291" s="832" t="s">
        <v>622</v>
      </c>
      <c r="I1291" s="832" t="s">
        <v>2796</v>
      </c>
      <c r="J1291" s="832" t="s">
        <v>2797</v>
      </c>
      <c r="K1291" s="832" t="s">
        <v>2798</v>
      </c>
      <c r="L1291" s="835">
        <v>77.790000000000006</v>
      </c>
      <c r="M1291" s="835">
        <v>77.790000000000006</v>
      </c>
      <c r="N1291" s="832">
        <v>1</v>
      </c>
      <c r="O1291" s="836">
        <v>0.5</v>
      </c>
      <c r="P1291" s="835">
        <v>77.790000000000006</v>
      </c>
      <c r="Q1291" s="837">
        <v>1</v>
      </c>
      <c r="R1291" s="832">
        <v>1</v>
      </c>
      <c r="S1291" s="837">
        <v>1</v>
      </c>
      <c r="T1291" s="836">
        <v>0.5</v>
      </c>
      <c r="U1291" s="838">
        <v>1</v>
      </c>
    </row>
    <row r="1292" spans="1:21" ht="14.4" customHeight="1" x14ac:dyDescent="0.3">
      <c r="A1292" s="831">
        <v>12</v>
      </c>
      <c r="B1292" s="832" t="s">
        <v>1362</v>
      </c>
      <c r="C1292" s="832" t="s">
        <v>1368</v>
      </c>
      <c r="D1292" s="833" t="s">
        <v>2953</v>
      </c>
      <c r="E1292" s="834" t="s">
        <v>1399</v>
      </c>
      <c r="F1292" s="832" t="s">
        <v>1363</v>
      </c>
      <c r="G1292" s="832" t="s">
        <v>1633</v>
      </c>
      <c r="H1292" s="832" t="s">
        <v>622</v>
      </c>
      <c r="I1292" s="832" t="s">
        <v>1634</v>
      </c>
      <c r="J1292" s="832" t="s">
        <v>1635</v>
      </c>
      <c r="K1292" s="832" t="s">
        <v>624</v>
      </c>
      <c r="L1292" s="835">
        <v>48.42</v>
      </c>
      <c r="M1292" s="835">
        <v>48.42</v>
      </c>
      <c r="N1292" s="832">
        <v>1</v>
      </c>
      <c r="O1292" s="836">
        <v>0.5</v>
      </c>
      <c r="P1292" s="835">
        <v>48.42</v>
      </c>
      <c r="Q1292" s="837">
        <v>1</v>
      </c>
      <c r="R1292" s="832">
        <v>1</v>
      </c>
      <c r="S1292" s="837">
        <v>1</v>
      </c>
      <c r="T1292" s="836">
        <v>0.5</v>
      </c>
      <c r="U1292" s="838">
        <v>1</v>
      </c>
    </row>
    <row r="1293" spans="1:21" ht="14.4" customHeight="1" x14ac:dyDescent="0.3">
      <c r="A1293" s="831">
        <v>12</v>
      </c>
      <c r="B1293" s="832" t="s">
        <v>1362</v>
      </c>
      <c r="C1293" s="832" t="s">
        <v>1368</v>
      </c>
      <c r="D1293" s="833" t="s">
        <v>2953</v>
      </c>
      <c r="E1293" s="834" t="s">
        <v>1399</v>
      </c>
      <c r="F1293" s="832" t="s">
        <v>1363</v>
      </c>
      <c r="G1293" s="832" t="s">
        <v>2799</v>
      </c>
      <c r="H1293" s="832" t="s">
        <v>622</v>
      </c>
      <c r="I1293" s="832" t="s">
        <v>2800</v>
      </c>
      <c r="J1293" s="832" t="s">
        <v>2801</v>
      </c>
      <c r="K1293" s="832" t="s">
        <v>2802</v>
      </c>
      <c r="L1293" s="835">
        <v>245.91</v>
      </c>
      <c r="M1293" s="835">
        <v>983.64</v>
      </c>
      <c r="N1293" s="832">
        <v>4</v>
      </c>
      <c r="O1293" s="836">
        <v>0.5</v>
      </c>
      <c r="P1293" s="835">
        <v>983.64</v>
      </c>
      <c r="Q1293" s="837">
        <v>1</v>
      </c>
      <c r="R1293" s="832">
        <v>4</v>
      </c>
      <c r="S1293" s="837">
        <v>1</v>
      </c>
      <c r="T1293" s="836">
        <v>0.5</v>
      </c>
      <c r="U1293" s="838">
        <v>1</v>
      </c>
    </row>
    <row r="1294" spans="1:21" ht="14.4" customHeight="1" x14ac:dyDescent="0.3">
      <c r="A1294" s="831">
        <v>12</v>
      </c>
      <c r="B1294" s="832" t="s">
        <v>1362</v>
      </c>
      <c r="C1294" s="832" t="s">
        <v>1368</v>
      </c>
      <c r="D1294" s="833" t="s">
        <v>2953</v>
      </c>
      <c r="E1294" s="834" t="s">
        <v>1399</v>
      </c>
      <c r="F1294" s="832" t="s">
        <v>1363</v>
      </c>
      <c r="G1294" s="832" t="s">
        <v>1516</v>
      </c>
      <c r="H1294" s="832" t="s">
        <v>578</v>
      </c>
      <c r="I1294" s="832" t="s">
        <v>1663</v>
      </c>
      <c r="J1294" s="832" t="s">
        <v>1661</v>
      </c>
      <c r="K1294" s="832" t="s">
        <v>1519</v>
      </c>
      <c r="L1294" s="835">
        <v>3086.53</v>
      </c>
      <c r="M1294" s="835">
        <v>6173.06</v>
      </c>
      <c r="N1294" s="832">
        <v>2</v>
      </c>
      <c r="O1294" s="836">
        <v>2</v>
      </c>
      <c r="P1294" s="835"/>
      <c r="Q1294" s="837">
        <v>0</v>
      </c>
      <c r="R1294" s="832"/>
      <c r="S1294" s="837">
        <v>0</v>
      </c>
      <c r="T1294" s="836"/>
      <c r="U1294" s="838">
        <v>0</v>
      </c>
    </row>
    <row r="1295" spans="1:21" ht="14.4" customHeight="1" x14ac:dyDescent="0.3">
      <c r="A1295" s="831">
        <v>12</v>
      </c>
      <c r="B1295" s="832" t="s">
        <v>1362</v>
      </c>
      <c r="C1295" s="832" t="s">
        <v>1368</v>
      </c>
      <c r="D1295" s="833" t="s">
        <v>2953</v>
      </c>
      <c r="E1295" s="834" t="s">
        <v>1399</v>
      </c>
      <c r="F1295" s="832" t="s">
        <v>1363</v>
      </c>
      <c r="G1295" s="832" t="s">
        <v>1470</v>
      </c>
      <c r="H1295" s="832" t="s">
        <v>578</v>
      </c>
      <c r="I1295" s="832" t="s">
        <v>1959</v>
      </c>
      <c r="J1295" s="832" t="s">
        <v>992</v>
      </c>
      <c r="K1295" s="832" t="s">
        <v>1483</v>
      </c>
      <c r="L1295" s="835">
        <v>42.54</v>
      </c>
      <c r="M1295" s="835">
        <v>42.54</v>
      </c>
      <c r="N1295" s="832">
        <v>1</v>
      </c>
      <c r="O1295" s="836">
        <v>1</v>
      </c>
      <c r="P1295" s="835">
        <v>42.54</v>
      </c>
      <c r="Q1295" s="837">
        <v>1</v>
      </c>
      <c r="R1295" s="832">
        <v>1</v>
      </c>
      <c r="S1295" s="837">
        <v>1</v>
      </c>
      <c r="T1295" s="836">
        <v>1</v>
      </c>
      <c r="U1295" s="838">
        <v>1</v>
      </c>
    </row>
    <row r="1296" spans="1:21" ht="14.4" customHeight="1" x14ac:dyDescent="0.3">
      <c r="A1296" s="831">
        <v>12</v>
      </c>
      <c r="B1296" s="832" t="s">
        <v>1362</v>
      </c>
      <c r="C1296" s="832" t="s">
        <v>1368</v>
      </c>
      <c r="D1296" s="833" t="s">
        <v>2953</v>
      </c>
      <c r="E1296" s="834" t="s">
        <v>1399</v>
      </c>
      <c r="F1296" s="832" t="s">
        <v>1363</v>
      </c>
      <c r="G1296" s="832" t="s">
        <v>1520</v>
      </c>
      <c r="H1296" s="832" t="s">
        <v>622</v>
      </c>
      <c r="I1296" s="832" t="s">
        <v>1521</v>
      </c>
      <c r="J1296" s="832" t="s">
        <v>1522</v>
      </c>
      <c r="K1296" s="832" t="s">
        <v>1523</v>
      </c>
      <c r="L1296" s="835">
        <v>100.1</v>
      </c>
      <c r="M1296" s="835">
        <v>100.1</v>
      </c>
      <c r="N1296" s="832">
        <v>1</v>
      </c>
      <c r="O1296" s="836">
        <v>1</v>
      </c>
      <c r="P1296" s="835">
        <v>100.1</v>
      </c>
      <c r="Q1296" s="837">
        <v>1</v>
      </c>
      <c r="R1296" s="832">
        <v>1</v>
      </c>
      <c r="S1296" s="837">
        <v>1</v>
      </c>
      <c r="T1296" s="836">
        <v>1</v>
      </c>
      <c r="U1296" s="838">
        <v>1</v>
      </c>
    </row>
    <row r="1297" spans="1:21" ht="14.4" customHeight="1" x14ac:dyDescent="0.3">
      <c r="A1297" s="831">
        <v>12</v>
      </c>
      <c r="B1297" s="832" t="s">
        <v>1362</v>
      </c>
      <c r="C1297" s="832" t="s">
        <v>1368</v>
      </c>
      <c r="D1297" s="833" t="s">
        <v>2953</v>
      </c>
      <c r="E1297" s="834" t="s">
        <v>1399</v>
      </c>
      <c r="F1297" s="832" t="s">
        <v>1363</v>
      </c>
      <c r="G1297" s="832" t="s">
        <v>1520</v>
      </c>
      <c r="H1297" s="832" t="s">
        <v>622</v>
      </c>
      <c r="I1297" s="832" t="s">
        <v>1672</v>
      </c>
      <c r="J1297" s="832" t="s">
        <v>1522</v>
      </c>
      <c r="K1297" s="832" t="s">
        <v>1673</v>
      </c>
      <c r="L1297" s="835">
        <v>300.31</v>
      </c>
      <c r="M1297" s="835">
        <v>900.93000000000006</v>
      </c>
      <c r="N1297" s="832">
        <v>3</v>
      </c>
      <c r="O1297" s="836">
        <v>3</v>
      </c>
      <c r="P1297" s="835">
        <v>600.62</v>
      </c>
      <c r="Q1297" s="837">
        <v>0.66666666666666663</v>
      </c>
      <c r="R1297" s="832">
        <v>2</v>
      </c>
      <c r="S1297" s="837">
        <v>0.66666666666666663</v>
      </c>
      <c r="T1297" s="836">
        <v>2</v>
      </c>
      <c r="U1297" s="838">
        <v>0.66666666666666663</v>
      </c>
    </row>
    <row r="1298" spans="1:21" ht="14.4" customHeight="1" x14ac:dyDescent="0.3">
      <c r="A1298" s="831">
        <v>12</v>
      </c>
      <c r="B1298" s="832" t="s">
        <v>1362</v>
      </c>
      <c r="C1298" s="832" t="s">
        <v>1368</v>
      </c>
      <c r="D1298" s="833" t="s">
        <v>2953</v>
      </c>
      <c r="E1298" s="834" t="s">
        <v>1400</v>
      </c>
      <c r="F1298" s="832" t="s">
        <v>1363</v>
      </c>
      <c r="G1298" s="832" t="s">
        <v>1870</v>
      </c>
      <c r="H1298" s="832" t="s">
        <v>578</v>
      </c>
      <c r="I1298" s="832" t="s">
        <v>2803</v>
      </c>
      <c r="J1298" s="832" t="s">
        <v>2804</v>
      </c>
      <c r="K1298" s="832" t="s">
        <v>2805</v>
      </c>
      <c r="L1298" s="835">
        <v>462.73</v>
      </c>
      <c r="M1298" s="835">
        <v>462.73</v>
      </c>
      <c r="N1298" s="832">
        <v>1</v>
      </c>
      <c r="O1298" s="836">
        <v>1</v>
      </c>
      <c r="P1298" s="835">
        <v>462.73</v>
      </c>
      <c r="Q1298" s="837">
        <v>1</v>
      </c>
      <c r="R1298" s="832">
        <v>1</v>
      </c>
      <c r="S1298" s="837">
        <v>1</v>
      </c>
      <c r="T1298" s="836">
        <v>1</v>
      </c>
      <c r="U1298" s="838">
        <v>1</v>
      </c>
    </row>
    <row r="1299" spans="1:21" ht="14.4" customHeight="1" x14ac:dyDescent="0.3">
      <c r="A1299" s="831">
        <v>12</v>
      </c>
      <c r="B1299" s="832" t="s">
        <v>1362</v>
      </c>
      <c r="C1299" s="832" t="s">
        <v>1368</v>
      </c>
      <c r="D1299" s="833" t="s">
        <v>2953</v>
      </c>
      <c r="E1299" s="834" t="s">
        <v>1400</v>
      </c>
      <c r="F1299" s="832" t="s">
        <v>1363</v>
      </c>
      <c r="G1299" s="832" t="s">
        <v>1814</v>
      </c>
      <c r="H1299" s="832" t="s">
        <v>622</v>
      </c>
      <c r="I1299" s="832" t="s">
        <v>1815</v>
      </c>
      <c r="J1299" s="832" t="s">
        <v>1816</v>
      </c>
      <c r="K1299" s="832" t="s">
        <v>1817</v>
      </c>
      <c r="L1299" s="835">
        <v>70.540000000000006</v>
      </c>
      <c r="M1299" s="835">
        <v>70.540000000000006</v>
      </c>
      <c r="N1299" s="832">
        <v>1</v>
      </c>
      <c r="O1299" s="836">
        <v>1</v>
      </c>
      <c r="P1299" s="835">
        <v>70.540000000000006</v>
      </c>
      <c r="Q1299" s="837">
        <v>1</v>
      </c>
      <c r="R1299" s="832">
        <v>1</v>
      </c>
      <c r="S1299" s="837">
        <v>1</v>
      </c>
      <c r="T1299" s="836">
        <v>1</v>
      </c>
      <c r="U1299" s="838">
        <v>1</v>
      </c>
    </row>
    <row r="1300" spans="1:21" ht="14.4" customHeight="1" x14ac:dyDescent="0.3">
      <c r="A1300" s="831">
        <v>12</v>
      </c>
      <c r="B1300" s="832" t="s">
        <v>1362</v>
      </c>
      <c r="C1300" s="832" t="s">
        <v>1368</v>
      </c>
      <c r="D1300" s="833" t="s">
        <v>2953</v>
      </c>
      <c r="E1300" s="834" t="s">
        <v>1400</v>
      </c>
      <c r="F1300" s="832" t="s">
        <v>1363</v>
      </c>
      <c r="G1300" s="832" t="s">
        <v>1437</v>
      </c>
      <c r="H1300" s="832" t="s">
        <v>622</v>
      </c>
      <c r="I1300" s="832" t="s">
        <v>1228</v>
      </c>
      <c r="J1300" s="832" t="s">
        <v>1229</v>
      </c>
      <c r="K1300" s="832" t="s">
        <v>1230</v>
      </c>
      <c r="L1300" s="835">
        <v>272.83</v>
      </c>
      <c r="M1300" s="835">
        <v>818.49</v>
      </c>
      <c r="N1300" s="832">
        <v>3</v>
      </c>
      <c r="O1300" s="836">
        <v>3</v>
      </c>
      <c r="P1300" s="835">
        <v>818.49</v>
      </c>
      <c r="Q1300" s="837">
        <v>1</v>
      </c>
      <c r="R1300" s="832">
        <v>3</v>
      </c>
      <c r="S1300" s="837">
        <v>1</v>
      </c>
      <c r="T1300" s="836">
        <v>3</v>
      </c>
      <c r="U1300" s="838">
        <v>1</v>
      </c>
    </row>
    <row r="1301" spans="1:21" ht="14.4" customHeight="1" x14ac:dyDescent="0.3">
      <c r="A1301" s="831">
        <v>12</v>
      </c>
      <c r="B1301" s="832" t="s">
        <v>1362</v>
      </c>
      <c r="C1301" s="832" t="s">
        <v>1368</v>
      </c>
      <c r="D1301" s="833" t="s">
        <v>2953</v>
      </c>
      <c r="E1301" s="834" t="s">
        <v>1400</v>
      </c>
      <c r="F1301" s="832" t="s">
        <v>1363</v>
      </c>
      <c r="G1301" s="832" t="s">
        <v>2470</v>
      </c>
      <c r="H1301" s="832" t="s">
        <v>578</v>
      </c>
      <c r="I1301" s="832" t="s">
        <v>2471</v>
      </c>
      <c r="J1301" s="832" t="s">
        <v>2472</v>
      </c>
      <c r="K1301" s="832" t="s">
        <v>2473</v>
      </c>
      <c r="L1301" s="835">
        <v>208.39</v>
      </c>
      <c r="M1301" s="835">
        <v>416.78</v>
      </c>
      <c r="N1301" s="832">
        <v>2</v>
      </c>
      <c r="O1301" s="836">
        <v>1</v>
      </c>
      <c r="P1301" s="835">
        <v>416.78</v>
      </c>
      <c r="Q1301" s="837">
        <v>1</v>
      </c>
      <c r="R1301" s="832">
        <v>2</v>
      </c>
      <c r="S1301" s="837">
        <v>1</v>
      </c>
      <c r="T1301" s="836">
        <v>1</v>
      </c>
      <c r="U1301" s="838">
        <v>1</v>
      </c>
    </row>
    <row r="1302" spans="1:21" ht="14.4" customHeight="1" x14ac:dyDescent="0.3">
      <c r="A1302" s="831">
        <v>12</v>
      </c>
      <c r="B1302" s="832" t="s">
        <v>1362</v>
      </c>
      <c r="C1302" s="832" t="s">
        <v>1368</v>
      </c>
      <c r="D1302" s="833" t="s">
        <v>2953</v>
      </c>
      <c r="E1302" s="834" t="s">
        <v>1400</v>
      </c>
      <c r="F1302" s="832" t="s">
        <v>1363</v>
      </c>
      <c r="G1302" s="832" t="s">
        <v>1612</v>
      </c>
      <c r="H1302" s="832" t="s">
        <v>578</v>
      </c>
      <c r="I1302" s="832" t="s">
        <v>1613</v>
      </c>
      <c r="J1302" s="832" t="s">
        <v>798</v>
      </c>
      <c r="K1302" s="832" t="s">
        <v>1614</v>
      </c>
      <c r="L1302" s="835">
        <v>107.27</v>
      </c>
      <c r="M1302" s="835">
        <v>750.89</v>
      </c>
      <c r="N1302" s="832">
        <v>7</v>
      </c>
      <c r="O1302" s="836">
        <v>1.5</v>
      </c>
      <c r="P1302" s="835">
        <v>750.89</v>
      </c>
      <c r="Q1302" s="837">
        <v>1</v>
      </c>
      <c r="R1302" s="832">
        <v>7</v>
      </c>
      <c r="S1302" s="837">
        <v>1</v>
      </c>
      <c r="T1302" s="836">
        <v>1.5</v>
      </c>
      <c r="U1302" s="838">
        <v>1</v>
      </c>
    </row>
    <row r="1303" spans="1:21" ht="14.4" customHeight="1" x14ac:dyDescent="0.3">
      <c r="A1303" s="831">
        <v>12</v>
      </c>
      <c r="B1303" s="832" t="s">
        <v>1362</v>
      </c>
      <c r="C1303" s="832" t="s">
        <v>1368</v>
      </c>
      <c r="D1303" s="833" t="s">
        <v>2953</v>
      </c>
      <c r="E1303" s="834" t="s">
        <v>1400</v>
      </c>
      <c r="F1303" s="832" t="s">
        <v>1363</v>
      </c>
      <c r="G1303" s="832" t="s">
        <v>1441</v>
      </c>
      <c r="H1303" s="832" t="s">
        <v>578</v>
      </c>
      <c r="I1303" s="832" t="s">
        <v>1442</v>
      </c>
      <c r="J1303" s="832" t="s">
        <v>1443</v>
      </c>
      <c r="K1303" s="832" t="s">
        <v>1444</v>
      </c>
      <c r="L1303" s="835">
        <v>60.9</v>
      </c>
      <c r="M1303" s="835">
        <v>182.7</v>
      </c>
      <c r="N1303" s="832">
        <v>3</v>
      </c>
      <c r="O1303" s="836">
        <v>1.5</v>
      </c>
      <c r="P1303" s="835">
        <v>121.8</v>
      </c>
      <c r="Q1303" s="837">
        <v>0.66666666666666674</v>
      </c>
      <c r="R1303" s="832">
        <v>2</v>
      </c>
      <c r="S1303" s="837">
        <v>0.66666666666666663</v>
      </c>
      <c r="T1303" s="836">
        <v>1</v>
      </c>
      <c r="U1303" s="838">
        <v>0.66666666666666663</v>
      </c>
    </row>
    <row r="1304" spans="1:21" ht="14.4" customHeight="1" x14ac:dyDescent="0.3">
      <c r="A1304" s="831">
        <v>12</v>
      </c>
      <c r="B1304" s="832" t="s">
        <v>1362</v>
      </c>
      <c r="C1304" s="832" t="s">
        <v>1368</v>
      </c>
      <c r="D1304" s="833" t="s">
        <v>2953</v>
      </c>
      <c r="E1304" s="834" t="s">
        <v>1400</v>
      </c>
      <c r="F1304" s="832" t="s">
        <v>1363</v>
      </c>
      <c r="G1304" s="832" t="s">
        <v>1420</v>
      </c>
      <c r="H1304" s="832" t="s">
        <v>622</v>
      </c>
      <c r="I1304" s="832" t="s">
        <v>1534</v>
      </c>
      <c r="J1304" s="832" t="s">
        <v>1451</v>
      </c>
      <c r="K1304" s="832" t="s">
        <v>1535</v>
      </c>
      <c r="L1304" s="835">
        <v>147.26</v>
      </c>
      <c r="M1304" s="835">
        <v>147.26</v>
      </c>
      <c r="N1304" s="832">
        <v>1</v>
      </c>
      <c r="O1304" s="836">
        <v>1</v>
      </c>
      <c r="P1304" s="835">
        <v>147.26</v>
      </c>
      <c r="Q1304" s="837">
        <v>1</v>
      </c>
      <c r="R1304" s="832">
        <v>1</v>
      </c>
      <c r="S1304" s="837">
        <v>1</v>
      </c>
      <c r="T1304" s="836">
        <v>1</v>
      </c>
      <c r="U1304" s="838">
        <v>1</v>
      </c>
    </row>
    <row r="1305" spans="1:21" ht="14.4" customHeight="1" x14ac:dyDescent="0.3">
      <c r="A1305" s="831">
        <v>12</v>
      </c>
      <c r="B1305" s="832" t="s">
        <v>1362</v>
      </c>
      <c r="C1305" s="832" t="s">
        <v>1368</v>
      </c>
      <c r="D1305" s="833" t="s">
        <v>2953</v>
      </c>
      <c r="E1305" s="834" t="s">
        <v>1400</v>
      </c>
      <c r="F1305" s="832" t="s">
        <v>1363</v>
      </c>
      <c r="G1305" s="832" t="s">
        <v>1633</v>
      </c>
      <c r="H1305" s="832" t="s">
        <v>578</v>
      </c>
      <c r="I1305" s="832" t="s">
        <v>1636</v>
      </c>
      <c r="J1305" s="832" t="s">
        <v>1635</v>
      </c>
      <c r="K1305" s="832" t="s">
        <v>1637</v>
      </c>
      <c r="L1305" s="835">
        <v>48.42</v>
      </c>
      <c r="M1305" s="835">
        <v>145.26</v>
      </c>
      <c r="N1305" s="832">
        <v>3</v>
      </c>
      <c r="O1305" s="836">
        <v>1.5</v>
      </c>
      <c r="P1305" s="835">
        <v>145.26</v>
      </c>
      <c r="Q1305" s="837">
        <v>1</v>
      </c>
      <c r="R1305" s="832">
        <v>3</v>
      </c>
      <c r="S1305" s="837">
        <v>1</v>
      </c>
      <c r="T1305" s="836">
        <v>1.5</v>
      </c>
      <c r="U1305" s="838">
        <v>1</v>
      </c>
    </row>
    <row r="1306" spans="1:21" ht="14.4" customHeight="1" x14ac:dyDescent="0.3">
      <c r="A1306" s="831">
        <v>12</v>
      </c>
      <c r="B1306" s="832" t="s">
        <v>1362</v>
      </c>
      <c r="C1306" s="832" t="s">
        <v>1368</v>
      </c>
      <c r="D1306" s="833" t="s">
        <v>2953</v>
      </c>
      <c r="E1306" s="834" t="s">
        <v>1400</v>
      </c>
      <c r="F1306" s="832" t="s">
        <v>1363</v>
      </c>
      <c r="G1306" s="832" t="s">
        <v>1550</v>
      </c>
      <c r="H1306" s="832" t="s">
        <v>578</v>
      </c>
      <c r="I1306" s="832" t="s">
        <v>1551</v>
      </c>
      <c r="J1306" s="832" t="s">
        <v>1552</v>
      </c>
      <c r="K1306" s="832" t="s">
        <v>624</v>
      </c>
      <c r="L1306" s="835">
        <v>88.1</v>
      </c>
      <c r="M1306" s="835">
        <v>176.2</v>
      </c>
      <c r="N1306" s="832">
        <v>2</v>
      </c>
      <c r="O1306" s="836">
        <v>2</v>
      </c>
      <c r="P1306" s="835">
        <v>176.2</v>
      </c>
      <c r="Q1306" s="837">
        <v>1</v>
      </c>
      <c r="R1306" s="832">
        <v>2</v>
      </c>
      <c r="S1306" s="837">
        <v>1</v>
      </c>
      <c r="T1306" s="836">
        <v>2</v>
      </c>
      <c r="U1306" s="838">
        <v>1</v>
      </c>
    </row>
    <row r="1307" spans="1:21" ht="14.4" customHeight="1" x14ac:dyDescent="0.3">
      <c r="A1307" s="831">
        <v>12</v>
      </c>
      <c r="B1307" s="832" t="s">
        <v>1362</v>
      </c>
      <c r="C1307" s="832" t="s">
        <v>1368</v>
      </c>
      <c r="D1307" s="833" t="s">
        <v>2953</v>
      </c>
      <c r="E1307" s="834" t="s">
        <v>1400</v>
      </c>
      <c r="F1307" s="832" t="s">
        <v>1363</v>
      </c>
      <c r="G1307" s="832" t="s">
        <v>1550</v>
      </c>
      <c r="H1307" s="832" t="s">
        <v>578</v>
      </c>
      <c r="I1307" s="832" t="s">
        <v>1551</v>
      </c>
      <c r="J1307" s="832" t="s">
        <v>1552</v>
      </c>
      <c r="K1307" s="832" t="s">
        <v>624</v>
      </c>
      <c r="L1307" s="835">
        <v>174.59</v>
      </c>
      <c r="M1307" s="835">
        <v>174.59</v>
      </c>
      <c r="N1307" s="832">
        <v>1</v>
      </c>
      <c r="O1307" s="836">
        <v>1</v>
      </c>
      <c r="P1307" s="835">
        <v>174.59</v>
      </c>
      <c r="Q1307" s="837">
        <v>1</v>
      </c>
      <c r="R1307" s="832">
        <v>1</v>
      </c>
      <c r="S1307" s="837">
        <v>1</v>
      </c>
      <c r="T1307" s="836">
        <v>1</v>
      </c>
      <c r="U1307" s="838">
        <v>1</v>
      </c>
    </row>
    <row r="1308" spans="1:21" ht="14.4" customHeight="1" x14ac:dyDescent="0.3">
      <c r="A1308" s="831">
        <v>12</v>
      </c>
      <c r="B1308" s="832" t="s">
        <v>1362</v>
      </c>
      <c r="C1308" s="832" t="s">
        <v>1368</v>
      </c>
      <c r="D1308" s="833" t="s">
        <v>2953</v>
      </c>
      <c r="E1308" s="834" t="s">
        <v>1400</v>
      </c>
      <c r="F1308" s="832" t="s">
        <v>1363</v>
      </c>
      <c r="G1308" s="832" t="s">
        <v>2263</v>
      </c>
      <c r="H1308" s="832" t="s">
        <v>578</v>
      </c>
      <c r="I1308" s="832" t="s">
        <v>2347</v>
      </c>
      <c r="J1308" s="832" t="s">
        <v>2348</v>
      </c>
      <c r="K1308" s="832" t="s">
        <v>2349</v>
      </c>
      <c r="L1308" s="835">
        <v>69.44</v>
      </c>
      <c r="M1308" s="835">
        <v>347.2</v>
      </c>
      <c r="N1308" s="832">
        <v>5</v>
      </c>
      <c r="O1308" s="836">
        <v>1.5</v>
      </c>
      <c r="P1308" s="835">
        <v>138.88</v>
      </c>
      <c r="Q1308" s="837">
        <v>0.4</v>
      </c>
      <c r="R1308" s="832">
        <v>2</v>
      </c>
      <c r="S1308" s="837">
        <v>0.4</v>
      </c>
      <c r="T1308" s="836">
        <v>0.5</v>
      </c>
      <c r="U1308" s="838">
        <v>0.33333333333333331</v>
      </c>
    </row>
    <row r="1309" spans="1:21" ht="14.4" customHeight="1" x14ac:dyDescent="0.3">
      <c r="A1309" s="831">
        <v>12</v>
      </c>
      <c r="B1309" s="832" t="s">
        <v>1362</v>
      </c>
      <c r="C1309" s="832" t="s">
        <v>1368</v>
      </c>
      <c r="D1309" s="833" t="s">
        <v>2953</v>
      </c>
      <c r="E1309" s="834" t="s">
        <v>1400</v>
      </c>
      <c r="F1309" s="832" t="s">
        <v>1363</v>
      </c>
      <c r="G1309" s="832" t="s">
        <v>1458</v>
      </c>
      <c r="H1309" s="832" t="s">
        <v>578</v>
      </c>
      <c r="I1309" s="832" t="s">
        <v>1558</v>
      </c>
      <c r="J1309" s="832" t="s">
        <v>618</v>
      </c>
      <c r="K1309" s="832" t="s">
        <v>1559</v>
      </c>
      <c r="L1309" s="835">
        <v>108.44</v>
      </c>
      <c r="M1309" s="835">
        <v>108.44</v>
      </c>
      <c r="N1309" s="832">
        <v>1</v>
      </c>
      <c r="O1309" s="836">
        <v>0.5</v>
      </c>
      <c r="P1309" s="835">
        <v>108.44</v>
      </c>
      <c r="Q1309" s="837">
        <v>1</v>
      </c>
      <c r="R1309" s="832">
        <v>1</v>
      </c>
      <c r="S1309" s="837">
        <v>1</v>
      </c>
      <c r="T1309" s="836">
        <v>0.5</v>
      </c>
      <c r="U1309" s="838">
        <v>1</v>
      </c>
    </row>
    <row r="1310" spans="1:21" ht="14.4" customHeight="1" x14ac:dyDescent="0.3">
      <c r="A1310" s="831">
        <v>12</v>
      </c>
      <c r="B1310" s="832" t="s">
        <v>1362</v>
      </c>
      <c r="C1310" s="832" t="s">
        <v>1368</v>
      </c>
      <c r="D1310" s="833" t="s">
        <v>2953</v>
      </c>
      <c r="E1310" s="834" t="s">
        <v>1400</v>
      </c>
      <c r="F1310" s="832" t="s">
        <v>1363</v>
      </c>
      <c r="G1310" s="832" t="s">
        <v>1461</v>
      </c>
      <c r="H1310" s="832" t="s">
        <v>578</v>
      </c>
      <c r="I1310" s="832" t="s">
        <v>1641</v>
      </c>
      <c r="J1310" s="832" t="s">
        <v>1642</v>
      </c>
      <c r="K1310" s="832" t="s">
        <v>1643</v>
      </c>
      <c r="L1310" s="835">
        <v>432.12</v>
      </c>
      <c r="M1310" s="835">
        <v>432.12</v>
      </c>
      <c r="N1310" s="832">
        <v>1</v>
      </c>
      <c r="O1310" s="836">
        <v>1</v>
      </c>
      <c r="P1310" s="835">
        <v>432.12</v>
      </c>
      <c r="Q1310" s="837">
        <v>1</v>
      </c>
      <c r="R1310" s="832">
        <v>1</v>
      </c>
      <c r="S1310" s="837">
        <v>1</v>
      </c>
      <c r="T1310" s="836">
        <v>1</v>
      </c>
      <c r="U1310" s="838">
        <v>1</v>
      </c>
    </row>
    <row r="1311" spans="1:21" ht="14.4" customHeight="1" x14ac:dyDescent="0.3">
      <c r="A1311" s="831">
        <v>12</v>
      </c>
      <c r="B1311" s="832" t="s">
        <v>1362</v>
      </c>
      <c r="C1311" s="832" t="s">
        <v>1368</v>
      </c>
      <c r="D1311" s="833" t="s">
        <v>2953</v>
      </c>
      <c r="E1311" s="834" t="s">
        <v>1400</v>
      </c>
      <c r="F1311" s="832" t="s">
        <v>1363</v>
      </c>
      <c r="G1311" s="832" t="s">
        <v>1469</v>
      </c>
      <c r="H1311" s="832" t="s">
        <v>622</v>
      </c>
      <c r="I1311" s="832" t="s">
        <v>1280</v>
      </c>
      <c r="J1311" s="832" t="s">
        <v>1281</v>
      </c>
      <c r="K1311" s="832" t="s">
        <v>1282</v>
      </c>
      <c r="L1311" s="835">
        <v>0</v>
      </c>
      <c r="M1311" s="835">
        <v>0</v>
      </c>
      <c r="N1311" s="832">
        <v>2</v>
      </c>
      <c r="O1311" s="836">
        <v>0.5</v>
      </c>
      <c r="P1311" s="835">
        <v>0</v>
      </c>
      <c r="Q1311" s="837"/>
      <c r="R1311" s="832">
        <v>2</v>
      </c>
      <c r="S1311" s="837">
        <v>1</v>
      </c>
      <c r="T1311" s="836">
        <v>0.5</v>
      </c>
      <c r="U1311" s="838">
        <v>1</v>
      </c>
    </row>
    <row r="1312" spans="1:21" ht="14.4" customHeight="1" x14ac:dyDescent="0.3">
      <c r="A1312" s="831">
        <v>12</v>
      </c>
      <c r="B1312" s="832" t="s">
        <v>1362</v>
      </c>
      <c r="C1312" s="832" t="s">
        <v>1368</v>
      </c>
      <c r="D1312" s="833" t="s">
        <v>2953</v>
      </c>
      <c r="E1312" s="834" t="s">
        <v>1400</v>
      </c>
      <c r="F1312" s="832" t="s">
        <v>1363</v>
      </c>
      <c r="G1312" s="832" t="s">
        <v>1470</v>
      </c>
      <c r="H1312" s="832" t="s">
        <v>578</v>
      </c>
      <c r="I1312" s="832" t="s">
        <v>1482</v>
      </c>
      <c r="J1312" s="832" t="s">
        <v>1472</v>
      </c>
      <c r="K1312" s="832" t="s">
        <v>1483</v>
      </c>
      <c r="L1312" s="835">
        <v>42.54</v>
      </c>
      <c r="M1312" s="835">
        <v>382.86</v>
      </c>
      <c r="N1312" s="832">
        <v>9</v>
      </c>
      <c r="O1312" s="836">
        <v>7</v>
      </c>
      <c r="P1312" s="835">
        <v>212.7</v>
      </c>
      <c r="Q1312" s="837">
        <v>0.55555555555555547</v>
      </c>
      <c r="R1312" s="832">
        <v>5</v>
      </c>
      <c r="S1312" s="837">
        <v>0.55555555555555558</v>
      </c>
      <c r="T1312" s="836">
        <v>4.5</v>
      </c>
      <c r="U1312" s="838">
        <v>0.6428571428571429</v>
      </c>
    </row>
    <row r="1313" spans="1:21" ht="14.4" customHeight="1" x14ac:dyDescent="0.3">
      <c r="A1313" s="831">
        <v>12</v>
      </c>
      <c r="B1313" s="832" t="s">
        <v>1362</v>
      </c>
      <c r="C1313" s="832" t="s">
        <v>1368</v>
      </c>
      <c r="D1313" s="833" t="s">
        <v>2953</v>
      </c>
      <c r="E1313" s="834" t="s">
        <v>1400</v>
      </c>
      <c r="F1313" s="832" t="s">
        <v>1363</v>
      </c>
      <c r="G1313" s="832" t="s">
        <v>1470</v>
      </c>
      <c r="H1313" s="832" t="s">
        <v>578</v>
      </c>
      <c r="I1313" s="832" t="s">
        <v>1471</v>
      </c>
      <c r="J1313" s="832" t="s">
        <v>1472</v>
      </c>
      <c r="K1313" s="832" t="s">
        <v>1473</v>
      </c>
      <c r="L1313" s="835">
        <v>59.56</v>
      </c>
      <c r="M1313" s="835">
        <v>59.56</v>
      </c>
      <c r="N1313" s="832">
        <v>1</v>
      </c>
      <c r="O1313" s="836">
        <v>0.5</v>
      </c>
      <c r="P1313" s="835">
        <v>59.56</v>
      </c>
      <c r="Q1313" s="837">
        <v>1</v>
      </c>
      <c r="R1313" s="832">
        <v>1</v>
      </c>
      <c r="S1313" s="837">
        <v>1</v>
      </c>
      <c r="T1313" s="836">
        <v>0.5</v>
      </c>
      <c r="U1313" s="838">
        <v>1</v>
      </c>
    </row>
    <row r="1314" spans="1:21" ht="14.4" customHeight="1" x14ac:dyDescent="0.3">
      <c r="A1314" s="831">
        <v>12</v>
      </c>
      <c r="B1314" s="832" t="s">
        <v>1362</v>
      </c>
      <c r="C1314" s="832" t="s">
        <v>1368</v>
      </c>
      <c r="D1314" s="833" t="s">
        <v>2953</v>
      </c>
      <c r="E1314" s="834" t="s">
        <v>1400</v>
      </c>
      <c r="F1314" s="832" t="s">
        <v>1363</v>
      </c>
      <c r="G1314" s="832" t="s">
        <v>1520</v>
      </c>
      <c r="H1314" s="832" t="s">
        <v>622</v>
      </c>
      <c r="I1314" s="832" t="s">
        <v>1521</v>
      </c>
      <c r="J1314" s="832" t="s">
        <v>1522</v>
      </c>
      <c r="K1314" s="832" t="s">
        <v>1523</v>
      </c>
      <c r="L1314" s="835">
        <v>100.1</v>
      </c>
      <c r="M1314" s="835">
        <v>100.1</v>
      </c>
      <c r="N1314" s="832">
        <v>1</v>
      </c>
      <c r="O1314" s="836">
        <v>0.5</v>
      </c>
      <c r="P1314" s="835">
        <v>100.1</v>
      </c>
      <c r="Q1314" s="837">
        <v>1</v>
      </c>
      <c r="R1314" s="832">
        <v>1</v>
      </c>
      <c r="S1314" s="837">
        <v>1</v>
      </c>
      <c r="T1314" s="836">
        <v>0.5</v>
      </c>
      <c r="U1314" s="838">
        <v>1</v>
      </c>
    </row>
    <row r="1315" spans="1:21" ht="14.4" customHeight="1" x14ac:dyDescent="0.3">
      <c r="A1315" s="831">
        <v>12</v>
      </c>
      <c r="B1315" s="832" t="s">
        <v>1362</v>
      </c>
      <c r="C1315" s="832" t="s">
        <v>1368</v>
      </c>
      <c r="D1315" s="833" t="s">
        <v>2953</v>
      </c>
      <c r="E1315" s="834" t="s">
        <v>1400</v>
      </c>
      <c r="F1315" s="832" t="s">
        <v>1363</v>
      </c>
      <c r="G1315" s="832" t="s">
        <v>1520</v>
      </c>
      <c r="H1315" s="832" t="s">
        <v>622</v>
      </c>
      <c r="I1315" s="832" t="s">
        <v>1672</v>
      </c>
      <c r="J1315" s="832" t="s">
        <v>1522</v>
      </c>
      <c r="K1315" s="832" t="s">
        <v>1673</v>
      </c>
      <c r="L1315" s="835">
        <v>300.31</v>
      </c>
      <c r="M1315" s="835">
        <v>1201.24</v>
      </c>
      <c r="N1315" s="832">
        <v>4</v>
      </c>
      <c r="O1315" s="836">
        <v>3.5</v>
      </c>
      <c r="P1315" s="835">
        <v>1201.24</v>
      </c>
      <c r="Q1315" s="837">
        <v>1</v>
      </c>
      <c r="R1315" s="832">
        <v>4</v>
      </c>
      <c r="S1315" s="837">
        <v>1</v>
      </c>
      <c r="T1315" s="836">
        <v>3.5</v>
      </c>
      <c r="U1315" s="838">
        <v>1</v>
      </c>
    </row>
    <row r="1316" spans="1:21" ht="14.4" customHeight="1" x14ac:dyDescent="0.3">
      <c r="A1316" s="831">
        <v>12</v>
      </c>
      <c r="B1316" s="832" t="s">
        <v>1362</v>
      </c>
      <c r="C1316" s="832" t="s">
        <v>1368</v>
      </c>
      <c r="D1316" s="833" t="s">
        <v>2953</v>
      </c>
      <c r="E1316" s="834" t="s">
        <v>1400</v>
      </c>
      <c r="F1316" s="832" t="s">
        <v>1363</v>
      </c>
      <c r="G1316" s="832" t="s">
        <v>1567</v>
      </c>
      <c r="H1316" s="832" t="s">
        <v>578</v>
      </c>
      <c r="I1316" s="832" t="s">
        <v>1568</v>
      </c>
      <c r="J1316" s="832" t="s">
        <v>1569</v>
      </c>
      <c r="K1316" s="832" t="s">
        <v>1570</v>
      </c>
      <c r="L1316" s="835">
        <v>1514.87</v>
      </c>
      <c r="M1316" s="835">
        <v>1514.87</v>
      </c>
      <c r="N1316" s="832">
        <v>1</v>
      </c>
      <c r="O1316" s="836">
        <v>0.5</v>
      </c>
      <c r="P1316" s="835">
        <v>1514.87</v>
      </c>
      <c r="Q1316" s="837">
        <v>1</v>
      </c>
      <c r="R1316" s="832">
        <v>1</v>
      </c>
      <c r="S1316" s="837">
        <v>1</v>
      </c>
      <c r="T1316" s="836">
        <v>0.5</v>
      </c>
      <c r="U1316" s="838">
        <v>1</v>
      </c>
    </row>
    <row r="1317" spans="1:21" ht="14.4" customHeight="1" x14ac:dyDescent="0.3">
      <c r="A1317" s="831">
        <v>12</v>
      </c>
      <c r="B1317" s="832" t="s">
        <v>1362</v>
      </c>
      <c r="C1317" s="832" t="s">
        <v>1368</v>
      </c>
      <c r="D1317" s="833" t="s">
        <v>2953</v>
      </c>
      <c r="E1317" s="834" t="s">
        <v>1400</v>
      </c>
      <c r="F1317" s="832" t="s">
        <v>1363</v>
      </c>
      <c r="G1317" s="832" t="s">
        <v>1484</v>
      </c>
      <c r="H1317" s="832" t="s">
        <v>578</v>
      </c>
      <c r="I1317" s="832" t="s">
        <v>1485</v>
      </c>
      <c r="J1317" s="832" t="s">
        <v>1486</v>
      </c>
      <c r="K1317" s="832" t="s">
        <v>1487</v>
      </c>
      <c r="L1317" s="835">
        <v>88.97</v>
      </c>
      <c r="M1317" s="835">
        <v>88.97</v>
      </c>
      <c r="N1317" s="832">
        <v>1</v>
      </c>
      <c r="O1317" s="836">
        <v>0.5</v>
      </c>
      <c r="P1317" s="835">
        <v>88.97</v>
      </c>
      <c r="Q1317" s="837">
        <v>1</v>
      </c>
      <c r="R1317" s="832">
        <v>1</v>
      </c>
      <c r="S1317" s="837">
        <v>1</v>
      </c>
      <c r="T1317" s="836">
        <v>0.5</v>
      </c>
      <c r="U1317" s="838">
        <v>1</v>
      </c>
    </row>
    <row r="1318" spans="1:21" ht="14.4" customHeight="1" x14ac:dyDescent="0.3">
      <c r="A1318" s="831">
        <v>12</v>
      </c>
      <c r="B1318" s="832" t="s">
        <v>1362</v>
      </c>
      <c r="C1318" s="832" t="s">
        <v>1368</v>
      </c>
      <c r="D1318" s="833" t="s">
        <v>2953</v>
      </c>
      <c r="E1318" s="834" t="s">
        <v>1400</v>
      </c>
      <c r="F1318" s="832" t="s">
        <v>1363</v>
      </c>
      <c r="G1318" s="832" t="s">
        <v>2538</v>
      </c>
      <c r="H1318" s="832" t="s">
        <v>622</v>
      </c>
      <c r="I1318" s="832" t="s">
        <v>2694</v>
      </c>
      <c r="J1318" s="832" t="s">
        <v>904</v>
      </c>
      <c r="K1318" s="832" t="s">
        <v>2695</v>
      </c>
      <c r="L1318" s="835">
        <v>0</v>
      </c>
      <c r="M1318" s="835">
        <v>0</v>
      </c>
      <c r="N1318" s="832">
        <v>2</v>
      </c>
      <c r="O1318" s="836">
        <v>1.5</v>
      </c>
      <c r="P1318" s="835">
        <v>0</v>
      </c>
      <c r="Q1318" s="837"/>
      <c r="R1318" s="832">
        <v>2</v>
      </c>
      <c r="S1318" s="837">
        <v>1</v>
      </c>
      <c r="T1318" s="836">
        <v>1.5</v>
      </c>
      <c r="U1318" s="838">
        <v>1</v>
      </c>
    </row>
    <row r="1319" spans="1:21" ht="14.4" customHeight="1" x14ac:dyDescent="0.3">
      <c r="A1319" s="831">
        <v>12</v>
      </c>
      <c r="B1319" s="832" t="s">
        <v>1362</v>
      </c>
      <c r="C1319" s="832" t="s">
        <v>1368</v>
      </c>
      <c r="D1319" s="833" t="s">
        <v>2953</v>
      </c>
      <c r="E1319" s="834" t="s">
        <v>1400</v>
      </c>
      <c r="F1319" s="832" t="s">
        <v>1363</v>
      </c>
      <c r="G1319" s="832" t="s">
        <v>1685</v>
      </c>
      <c r="H1319" s="832" t="s">
        <v>578</v>
      </c>
      <c r="I1319" s="832" t="s">
        <v>1686</v>
      </c>
      <c r="J1319" s="832" t="s">
        <v>1687</v>
      </c>
      <c r="K1319" s="832" t="s">
        <v>1688</v>
      </c>
      <c r="L1319" s="835">
        <v>1546.98</v>
      </c>
      <c r="M1319" s="835">
        <v>1546.98</v>
      </c>
      <c r="N1319" s="832">
        <v>1</v>
      </c>
      <c r="O1319" s="836">
        <v>1</v>
      </c>
      <c r="P1319" s="835">
        <v>1546.98</v>
      </c>
      <c r="Q1319" s="837">
        <v>1</v>
      </c>
      <c r="R1319" s="832">
        <v>1</v>
      </c>
      <c r="S1319" s="837">
        <v>1</v>
      </c>
      <c r="T1319" s="836">
        <v>1</v>
      </c>
      <c r="U1319" s="838">
        <v>1</v>
      </c>
    </row>
    <row r="1320" spans="1:21" ht="14.4" customHeight="1" x14ac:dyDescent="0.3">
      <c r="A1320" s="831">
        <v>12</v>
      </c>
      <c r="B1320" s="832" t="s">
        <v>1362</v>
      </c>
      <c r="C1320" s="832" t="s">
        <v>1368</v>
      </c>
      <c r="D1320" s="833" t="s">
        <v>2953</v>
      </c>
      <c r="E1320" s="834" t="s">
        <v>1400</v>
      </c>
      <c r="F1320" s="832" t="s">
        <v>1365</v>
      </c>
      <c r="G1320" s="832" t="s">
        <v>1778</v>
      </c>
      <c r="H1320" s="832" t="s">
        <v>578</v>
      </c>
      <c r="I1320" s="832" t="s">
        <v>1799</v>
      </c>
      <c r="J1320" s="832" t="s">
        <v>1800</v>
      </c>
      <c r="K1320" s="832" t="s">
        <v>1801</v>
      </c>
      <c r="L1320" s="835">
        <v>1500</v>
      </c>
      <c r="M1320" s="835">
        <v>7500</v>
      </c>
      <c r="N1320" s="832">
        <v>5</v>
      </c>
      <c r="O1320" s="836">
        <v>1</v>
      </c>
      <c r="P1320" s="835">
        <v>7500</v>
      </c>
      <c r="Q1320" s="837">
        <v>1</v>
      </c>
      <c r="R1320" s="832">
        <v>5</v>
      </c>
      <c r="S1320" s="837">
        <v>1</v>
      </c>
      <c r="T1320" s="836">
        <v>1</v>
      </c>
      <c r="U1320" s="838">
        <v>1</v>
      </c>
    </row>
    <row r="1321" spans="1:21" ht="14.4" customHeight="1" x14ac:dyDescent="0.3">
      <c r="A1321" s="831">
        <v>12</v>
      </c>
      <c r="B1321" s="832" t="s">
        <v>1362</v>
      </c>
      <c r="C1321" s="832" t="s">
        <v>1368</v>
      </c>
      <c r="D1321" s="833" t="s">
        <v>2953</v>
      </c>
      <c r="E1321" s="834" t="s">
        <v>1387</v>
      </c>
      <c r="F1321" s="832" t="s">
        <v>1363</v>
      </c>
      <c r="G1321" s="832" t="s">
        <v>1581</v>
      </c>
      <c r="H1321" s="832" t="s">
        <v>578</v>
      </c>
      <c r="I1321" s="832" t="s">
        <v>1585</v>
      </c>
      <c r="J1321" s="832" t="s">
        <v>1586</v>
      </c>
      <c r="K1321" s="832" t="s">
        <v>1587</v>
      </c>
      <c r="L1321" s="835">
        <v>0</v>
      </c>
      <c r="M1321" s="835">
        <v>0</v>
      </c>
      <c r="N1321" s="832">
        <v>2</v>
      </c>
      <c r="O1321" s="836">
        <v>1</v>
      </c>
      <c r="P1321" s="835"/>
      <c r="Q1321" s="837"/>
      <c r="R1321" s="832"/>
      <c r="S1321" s="837">
        <v>0</v>
      </c>
      <c r="T1321" s="836"/>
      <c r="U1321" s="838">
        <v>0</v>
      </c>
    </row>
    <row r="1322" spans="1:21" ht="14.4" customHeight="1" x14ac:dyDescent="0.3">
      <c r="A1322" s="831">
        <v>12</v>
      </c>
      <c r="B1322" s="832" t="s">
        <v>1362</v>
      </c>
      <c r="C1322" s="832" t="s">
        <v>1368</v>
      </c>
      <c r="D1322" s="833" t="s">
        <v>2953</v>
      </c>
      <c r="E1322" s="834" t="s">
        <v>1387</v>
      </c>
      <c r="F1322" s="832" t="s">
        <v>1363</v>
      </c>
      <c r="G1322" s="832" t="s">
        <v>1437</v>
      </c>
      <c r="H1322" s="832" t="s">
        <v>578</v>
      </c>
      <c r="I1322" s="832" t="s">
        <v>1477</v>
      </c>
      <c r="J1322" s="832" t="s">
        <v>1439</v>
      </c>
      <c r="K1322" s="832" t="s">
        <v>1232</v>
      </c>
      <c r="L1322" s="835">
        <v>170.52</v>
      </c>
      <c r="M1322" s="835">
        <v>170.52</v>
      </c>
      <c r="N1322" s="832">
        <v>1</v>
      </c>
      <c r="O1322" s="836">
        <v>1</v>
      </c>
      <c r="P1322" s="835">
        <v>170.52</v>
      </c>
      <c r="Q1322" s="837">
        <v>1</v>
      </c>
      <c r="R1322" s="832">
        <v>1</v>
      </c>
      <c r="S1322" s="837">
        <v>1</v>
      </c>
      <c r="T1322" s="836">
        <v>1</v>
      </c>
      <c r="U1322" s="838">
        <v>1</v>
      </c>
    </row>
    <row r="1323" spans="1:21" ht="14.4" customHeight="1" x14ac:dyDescent="0.3">
      <c r="A1323" s="831">
        <v>12</v>
      </c>
      <c r="B1323" s="832" t="s">
        <v>1362</v>
      </c>
      <c r="C1323" s="832" t="s">
        <v>1368</v>
      </c>
      <c r="D1323" s="833" t="s">
        <v>2953</v>
      </c>
      <c r="E1323" s="834" t="s">
        <v>1387</v>
      </c>
      <c r="F1323" s="832" t="s">
        <v>1363</v>
      </c>
      <c r="G1323" s="832" t="s">
        <v>1532</v>
      </c>
      <c r="H1323" s="832" t="s">
        <v>578</v>
      </c>
      <c r="I1323" s="832" t="s">
        <v>2806</v>
      </c>
      <c r="J1323" s="832" t="s">
        <v>2807</v>
      </c>
      <c r="K1323" s="832" t="s">
        <v>2808</v>
      </c>
      <c r="L1323" s="835">
        <v>80.7</v>
      </c>
      <c r="M1323" s="835">
        <v>80.7</v>
      </c>
      <c r="N1323" s="832">
        <v>1</v>
      </c>
      <c r="O1323" s="836">
        <v>0.5</v>
      </c>
      <c r="P1323" s="835">
        <v>80.7</v>
      </c>
      <c r="Q1323" s="837">
        <v>1</v>
      </c>
      <c r="R1323" s="832">
        <v>1</v>
      </c>
      <c r="S1323" s="837">
        <v>1</v>
      </c>
      <c r="T1323" s="836">
        <v>0.5</v>
      </c>
      <c r="U1323" s="838">
        <v>1</v>
      </c>
    </row>
    <row r="1324" spans="1:21" ht="14.4" customHeight="1" x14ac:dyDescent="0.3">
      <c r="A1324" s="831">
        <v>12</v>
      </c>
      <c r="B1324" s="832" t="s">
        <v>1362</v>
      </c>
      <c r="C1324" s="832" t="s">
        <v>1368</v>
      </c>
      <c r="D1324" s="833" t="s">
        <v>2953</v>
      </c>
      <c r="E1324" s="834" t="s">
        <v>1387</v>
      </c>
      <c r="F1324" s="832" t="s">
        <v>1363</v>
      </c>
      <c r="G1324" s="832" t="s">
        <v>2470</v>
      </c>
      <c r="H1324" s="832" t="s">
        <v>578</v>
      </c>
      <c r="I1324" s="832" t="s">
        <v>2471</v>
      </c>
      <c r="J1324" s="832" t="s">
        <v>2472</v>
      </c>
      <c r="K1324" s="832" t="s">
        <v>2473</v>
      </c>
      <c r="L1324" s="835">
        <v>208.39</v>
      </c>
      <c r="M1324" s="835">
        <v>416.78</v>
      </c>
      <c r="N1324" s="832">
        <v>2</v>
      </c>
      <c r="O1324" s="836">
        <v>1</v>
      </c>
      <c r="P1324" s="835">
        <v>416.78</v>
      </c>
      <c r="Q1324" s="837">
        <v>1</v>
      </c>
      <c r="R1324" s="832">
        <v>2</v>
      </c>
      <c r="S1324" s="837">
        <v>1</v>
      </c>
      <c r="T1324" s="836">
        <v>1</v>
      </c>
      <c r="U1324" s="838">
        <v>1</v>
      </c>
    </row>
    <row r="1325" spans="1:21" ht="14.4" customHeight="1" x14ac:dyDescent="0.3">
      <c r="A1325" s="831">
        <v>12</v>
      </c>
      <c r="B1325" s="832" t="s">
        <v>1362</v>
      </c>
      <c r="C1325" s="832" t="s">
        <v>1368</v>
      </c>
      <c r="D1325" s="833" t="s">
        <v>2953</v>
      </c>
      <c r="E1325" s="834" t="s">
        <v>1387</v>
      </c>
      <c r="F1325" s="832" t="s">
        <v>1363</v>
      </c>
      <c r="G1325" s="832" t="s">
        <v>1560</v>
      </c>
      <c r="H1325" s="832" t="s">
        <v>578</v>
      </c>
      <c r="I1325" s="832" t="s">
        <v>1610</v>
      </c>
      <c r="J1325" s="832" t="s">
        <v>1562</v>
      </c>
      <c r="K1325" s="832" t="s">
        <v>1611</v>
      </c>
      <c r="L1325" s="835">
        <v>1296.3499999999999</v>
      </c>
      <c r="M1325" s="835">
        <v>1296.3499999999999</v>
      </c>
      <c r="N1325" s="832">
        <v>1</v>
      </c>
      <c r="O1325" s="836">
        <v>1</v>
      </c>
      <c r="P1325" s="835">
        <v>1296.3499999999999</v>
      </c>
      <c r="Q1325" s="837">
        <v>1</v>
      </c>
      <c r="R1325" s="832">
        <v>1</v>
      </c>
      <c r="S1325" s="837">
        <v>1</v>
      </c>
      <c r="T1325" s="836">
        <v>1</v>
      </c>
      <c r="U1325" s="838">
        <v>1</v>
      </c>
    </row>
    <row r="1326" spans="1:21" ht="14.4" customHeight="1" x14ac:dyDescent="0.3">
      <c r="A1326" s="831">
        <v>12</v>
      </c>
      <c r="B1326" s="832" t="s">
        <v>1362</v>
      </c>
      <c r="C1326" s="832" t="s">
        <v>1368</v>
      </c>
      <c r="D1326" s="833" t="s">
        <v>2953</v>
      </c>
      <c r="E1326" s="834" t="s">
        <v>1387</v>
      </c>
      <c r="F1326" s="832" t="s">
        <v>1363</v>
      </c>
      <c r="G1326" s="832" t="s">
        <v>2809</v>
      </c>
      <c r="H1326" s="832" t="s">
        <v>578</v>
      </c>
      <c r="I1326" s="832" t="s">
        <v>2810</v>
      </c>
      <c r="J1326" s="832" t="s">
        <v>706</v>
      </c>
      <c r="K1326" s="832" t="s">
        <v>1282</v>
      </c>
      <c r="L1326" s="835">
        <v>163.54</v>
      </c>
      <c r="M1326" s="835">
        <v>163.54</v>
      </c>
      <c r="N1326" s="832">
        <v>1</v>
      </c>
      <c r="O1326" s="836">
        <v>0.5</v>
      </c>
      <c r="P1326" s="835">
        <v>163.54</v>
      </c>
      <c r="Q1326" s="837">
        <v>1</v>
      </c>
      <c r="R1326" s="832">
        <v>1</v>
      </c>
      <c r="S1326" s="837">
        <v>1</v>
      </c>
      <c r="T1326" s="836">
        <v>0.5</v>
      </c>
      <c r="U1326" s="838">
        <v>1</v>
      </c>
    </row>
    <row r="1327" spans="1:21" ht="14.4" customHeight="1" x14ac:dyDescent="0.3">
      <c r="A1327" s="831">
        <v>12</v>
      </c>
      <c r="B1327" s="832" t="s">
        <v>1362</v>
      </c>
      <c r="C1327" s="832" t="s">
        <v>1368</v>
      </c>
      <c r="D1327" s="833" t="s">
        <v>2953</v>
      </c>
      <c r="E1327" s="834" t="s">
        <v>1387</v>
      </c>
      <c r="F1327" s="832" t="s">
        <v>1363</v>
      </c>
      <c r="G1327" s="832" t="s">
        <v>1550</v>
      </c>
      <c r="H1327" s="832" t="s">
        <v>578</v>
      </c>
      <c r="I1327" s="832" t="s">
        <v>1551</v>
      </c>
      <c r="J1327" s="832" t="s">
        <v>1552</v>
      </c>
      <c r="K1327" s="832" t="s">
        <v>624</v>
      </c>
      <c r="L1327" s="835">
        <v>88.1</v>
      </c>
      <c r="M1327" s="835">
        <v>176.2</v>
      </c>
      <c r="N1327" s="832">
        <v>2</v>
      </c>
      <c r="O1327" s="836">
        <v>1.5</v>
      </c>
      <c r="P1327" s="835">
        <v>176.2</v>
      </c>
      <c r="Q1327" s="837">
        <v>1</v>
      </c>
      <c r="R1327" s="832">
        <v>2</v>
      </c>
      <c r="S1327" s="837">
        <v>1</v>
      </c>
      <c r="T1327" s="836">
        <v>1.5</v>
      </c>
      <c r="U1327" s="838">
        <v>1</v>
      </c>
    </row>
    <row r="1328" spans="1:21" ht="14.4" customHeight="1" x14ac:dyDescent="0.3">
      <c r="A1328" s="831">
        <v>12</v>
      </c>
      <c r="B1328" s="832" t="s">
        <v>1362</v>
      </c>
      <c r="C1328" s="832" t="s">
        <v>1368</v>
      </c>
      <c r="D1328" s="833" t="s">
        <v>2953</v>
      </c>
      <c r="E1328" s="834" t="s">
        <v>1387</v>
      </c>
      <c r="F1328" s="832" t="s">
        <v>1363</v>
      </c>
      <c r="G1328" s="832" t="s">
        <v>1498</v>
      </c>
      <c r="H1328" s="832" t="s">
        <v>578</v>
      </c>
      <c r="I1328" s="832" t="s">
        <v>1499</v>
      </c>
      <c r="J1328" s="832" t="s">
        <v>731</v>
      </c>
      <c r="K1328" s="832" t="s">
        <v>1500</v>
      </c>
      <c r="L1328" s="835">
        <v>103.67</v>
      </c>
      <c r="M1328" s="835">
        <v>103.67</v>
      </c>
      <c r="N1328" s="832">
        <v>1</v>
      </c>
      <c r="O1328" s="836">
        <v>1</v>
      </c>
      <c r="P1328" s="835">
        <v>103.67</v>
      </c>
      <c r="Q1328" s="837">
        <v>1</v>
      </c>
      <c r="R1328" s="832">
        <v>1</v>
      </c>
      <c r="S1328" s="837">
        <v>1</v>
      </c>
      <c r="T1328" s="836">
        <v>1</v>
      </c>
      <c r="U1328" s="838">
        <v>1</v>
      </c>
    </row>
    <row r="1329" spans="1:21" ht="14.4" customHeight="1" x14ac:dyDescent="0.3">
      <c r="A1329" s="831">
        <v>12</v>
      </c>
      <c r="B1329" s="832" t="s">
        <v>1362</v>
      </c>
      <c r="C1329" s="832" t="s">
        <v>1368</v>
      </c>
      <c r="D1329" s="833" t="s">
        <v>2953</v>
      </c>
      <c r="E1329" s="834" t="s">
        <v>1387</v>
      </c>
      <c r="F1329" s="832" t="s">
        <v>1363</v>
      </c>
      <c r="G1329" s="832" t="s">
        <v>1458</v>
      </c>
      <c r="H1329" s="832" t="s">
        <v>578</v>
      </c>
      <c r="I1329" s="832" t="s">
        <v>1558</v>
      </c>
      <c r="J1329" s="832" t="s">
        <v>618</v>
      </c>
      <c r="K1329" s="832" t="s">
        <v>1559</v>
      </c>
      <c r="L1329" s="835">
        <v>108.44</v>
      </c>
      <c r="M1329" s="835">
        <v>108.44</v>
      </c>
      <c r="N1329" s="832">
        <v>1</v>
      </c>
      <c r="O1329" s="836">
        <v>0.5</v>
      </c>
      <c r="P1329" s="835">
        <v>108.44</v>
      </c>
      <c r="Q1329" s="837">
        <v>1</v>
      </c>
      <c r="R1329" s="832">
        <v>1</v>
      </c>
      <c r="S1329" s="837">
        <v>1</v>
      </c>
      <c r="T1329" s="836">
        <v>0.5</v>
      </c>
      <c r="U1329" s="838">
        <v>1</v>
      </c>
    </row>
    <row r="1330" spans="1:21" ht="14.4" customHeight="1" x14ac:dyDescent="0.3">
      <c r="A1330" s="831">
        <v>12</v>
      </c>
      <c r="B1330" s="832" t="s">
        <v>1362</v>
      </c>
      <c r="C1330" s="832" t="s">
        <v>1368</v>
      </c>
      <c r="D1330" s="833" t="s">
        <v>2953</v>
      </c>
      <c r="E1330" s="834" t="s">
        <v>1387</v>
      </c>
      <c r="F1330" s="832" t="s">
        <v>1363</v>
      </c>
      <c r="G1330" s="832" t="s">
        <v>1461</v>
      </c>
      <c r="H1330" s="832" t="s">
        <v>578</v>
      </c>
      <c r="I1330" s="832" t="s">
        <v>1641</v>
      </c>
      <c r="J1330" s="832" t="s">
        <v>1642</v>
      </c>
      <c r="K1330" s="832" t="s">
        <v>1643</v>
      </c>
      <c r="L1330" s="835">
        <v>432.12</v>
      </c>
      <c r="M1330" s="835">
        <v>1728.48</v>
      </c>
      <c r="N1330" s="832">
        <v>4</v>
      </c>
      <c r="O1330" s="836">
        <v>2</v>
      </c>
      <c r="P1330" s="835">
        <v>432.12</v>
      </c>
      <c r="Q1330" s="837">
        <v>0.25</v>
      </c>
      <c r="R1330" s="832">
        <v>1</v>
      </c>
      <c r="S1330" s="837">
        <v>0.25</v>
      </c>
      <c r="T1330" s="836">
        <v>1</v>
      </c>
      <c r="U1330" s="838">
        <v>0.5</v>
      </c>
    </row>
    <row r="1331" spans="1:21" ht="14.4" customHeight="1" x14ac:dyDescent="0.3">
      <c r="A1331" s="831">
        <v>12</v>
      </c>
      <c r="B1331" s="832" t="s">
        <v>1362</v>
      </c>
      <c r="C1331" s="832" t="s">
        <v>1368</v>
      </c>
      <c r="D1331" s="833" t="s">
        <v>2953</v>
      </c>
      <c r="E1331" s="834" t="s">
        <v>1387</v>
      </c>
      <c r="F1331" s="832" t="s">
        <v>1363</v>
      </c>
      <c r="G1331" s="832" t="s">
        <v>1652</v>
      </c>
      <c r="H1331" s="832" t="s">
        <v>578</v>
      </c>
      <c r="I1331" s="832" t="s">
        <v>1653</v>
      </c>
      <c r="J1331" s="832" t="s">
        <v>1654</v>
      </c>
      <c r="K1331" s="832" t="s">
        <v>1655</v>
      </c>
      <c r="L1331" s="835">
        <v>0</v>
      </c>
      <c r="M1331" s="835">
        <v>0</v>
      </c>
      <c r="N1331" s="832">
        <v>4</v>
      </c>
      <c r="O1331" s="836">
        <v>1.5</v>
      </c>
      <c r="P1331" s="835">
        <v>0</v>
      </c>
      <c r="Q1331" s="837"/>
      <c r="R1331" s="832">
        <v>1</v>
      </c>
      <c r="S1331" s="837">
        <v>0.25</v>
      </c>
      <c r="T1331" s="836">
        <v>0.5</v>
      </c>
      <c r="U1331" s="838">
        <v>0.33333333333333331</v>
      </c>
    </row>
    <row r="1332" spans="1:21" ht="14.4" customHeight="1" x14ac:dyDescent="0.3">
      <c r="A1332" s="831">
        <v>12</v>
      </c>
      <c r="B1332" s="832" t="s">
        <v>1362</v>
      </c>
      <c r="C1332" s="832" t="s">
        <v>1368</v>
      </c>
      <c r="D1332" s="833" t="s">
        <v>2953</v>
      </c>
      <c r="E1332" s="834" t="s">
        <v>1387</v>
      </c>
      <c r="F1332" s="832" t="s">
        <v>1363</v>
      </c>
      <c r="G1332" s="832" t="s">
        <v>1516</v>
      </c>
      <c r="H1332" s="832" t="s">
        <v>578</v>
      </c>
      <c r="I1332" s="832" t="s">
        <v>1660</v>
      </c>
      <c r="J1332" s="832" t="s">
        <v>1661</v>
      </c>
      <c r="K1332" s="832" t="s">
        <v>1662</v>
      </c>
      <c r="L1332" s="835">
        <v>1543.27</v>
      </c>
      <c r="M1332" s="835">
        <v>1543.27</v>
      </c>
      <c r="N1332" s="832">
        <v>1</v>
      </c>
      <c r="O1332" s="836">
        <v>1</v>
      </c>
      <c r="P1332" s="835">
        <v>1543.27</v>
      </c>
      <c r="Q1332" s="837">
        <v>1</v>
      </c>
      <c r="R1332" s="832">
        <v>1</v>
      </c>
      <c r="S1332" s="837">
        <v>1</v>
      </c>
      <c r="T1332" s="836">
        <v>1</v>
      </c>
      <c r="U1332" s="838">
        <v>1</v>
      </c>
    </row>
    <row r="1333" spans="1:21" ht="14.4" customHeight="1" x14ac:dyDescent="0.3">
      <c r="A1333" s="831">
        <v>12</v>
      </c>
      <c r="B1333" s="832" t="s">
        <v>1362</v>
      </c>
      <c r="C1333" s="832" t="s">
        <v>1368</v>
      </c>
      <c r="D1333" s="833" t="s">
        <v>2953</v>
      </c>
      <c r="E1333" s="834" t="s">
        <v>1387</v>
      </c>
      <c r="F1333" s="832" t="s">
        <v>1363</v>
      </c>
      <c r="G1333" s="832" t="s">
        <v>1470</v>
      </c>
      <c r="H1333" s="832" t="s">
        <v>578</v>
      </c>
      <c r="I1333" s="832" t="s">
        <v>1564</v>
      </c>
      <c r="J1333" s="832" t="s">
        <v>1565</v>
      </c>
      <c r="K1333" s="832" t="s">
        <v>1566</v>
      </c>
      <c r="L1333" s="835">
        <v>33.44</v>
      </c>
      <c r="M1333" s="835">
        <v>66.88</v>
      </c>
      <c r="N1333" s="832">
        <v>2</v>
      </c>
      <c r="O1333" s="836">
        <v>1.5</v>
      </c>
      <c r="P1333" s="835">
        <v>33.44</v>
      </c>
      <c r="Q1333" s="837">
        <v>0.5</v>
      </c>
      <c r="R1333" s="832">
        <v>1</v>
      </c>
      <c r="S1333" s="837">
        <v>0.5</v>
      </c>
      <c r="T1333" s="836">
        <v>0.5</v>
      </c>
      <c r="U1333" s="838">
        <v>0.33333333333333331</v>
      </c>
    </row>
    <row r="1334" spans="1:21" ht="14.4" customHeight="1" x14ac:dyDescent="0.3">
      <c r="A1334" s="831">
        <v>12</v>
      </c>
      <c r="B1334" s="832" t="s">
        <v>1362</v>
      </c>
      <c r="C1334" s="832" t="s">
        <v>1368</v>
      </c>
      <c r="D1334" s="833" t="s">
        <v>2953</v>
      </c>
      <c r="E1334" s="834" t="s">
        <v>1387</v>
      </c>
      <c r="F1334" s="832" t="s">
        <v>1363</v>
      </c>
      <c r="G1334" s="832" t="s">
        <v>1520</v>
      </c>
      <c r="H1334" s="832" t="s">
        <v>578</v>
      </c>
      <c r="I1334" s="832" t="s">
        <v>1669</v>
      </c>
      <c r="J1334" s="832" t="s">
        <v>1670</v>
      </c>
      <c r="K1334" s="832" t="s">
        <v>1671</v>
      </c>
      <c r="L1334" s="835">
        <v>333.68</v>
      </c>
      <c r="M1334" s="835">
        <v>333.68</v>
      </c>
      <c r="N1334" s="832">
        <v>1</v>
      </c>
      <c r="O1334" s="836">
        <v>1</v>
      </c>
      <c r="P1334" s="835">
        <v>333.68</v>
      </c>
      <c r="Q1334" s="837">
        <v>1</v>
      </c>
      <c r="R1334" s="832">
        <v>1</v>
      </c>
      <c r="S1334" s="837">
        <v>1</v>
      </c>
      <c r="T1334" s="836">
        <v>1</v>
      </c>
      <c r="U1334" s="838">
        <v>1</v>
      </c>
    </row>
    <row r="1335" spans="1:21" ht="14.4" customHeight="1" x14ac:dyDescent="0.3">
      <c r="A1335" s="831">
        <v>12</v>
      </c>
      <c r="B1335" s="832" t="s">
        <v>1362</v>
      </c>
      <c r="C1335" s="832" t="s">
        <v>1368</v>
      </c>
      <c r="D1335" s="833" t="s">
        <v>2953</v>
      </c>
      <c r="E1335" s="834" t="s">
        <v>1387</v>
      </c>
      <c r="F1335" s="832" t="s">
        <v>1363</v>
      </c>
      <c r="G1335" s="832" t="s">
        <v>1520</v>
      </c>
      <c r="H1335" s="832" t="s">
        <v>622</v>
      </c>
      <c r="I1335" s="832" t="s">
        <v>1579</v>
      </c>
      <c r="J1335" s="832" t="s">
        <v>1522</v>
      </c>
      <c r="K1335" s="832" t="s">
        <v>1580</v>
      </c>
      <c r="L1335" s="835">
        <v>333.68</v>
      </c>
      <c r="M1335" s="835">
        <v>333.68</v>
      </c>
      <c r="N1335" s="832">
        <v>1</v>
      </c>
      <c r="O1335" s="836">
        <v>0.5</v>
      </c>
      <c r="P1335" s="835">
        <v>333.68</v>
      </c>
      <c r="Q1335" s="837">
        <v>1</v>
      </c>
      <c r="R1335" s="832">
        <v>1</v>
      </c>
      <c r="S1335" s="837">
        <v>1</v>
      </c>
      <c r="T1335" s="836">
        <v>0.5</v>
      </c>
      <c r="U1335" s="838">
        <v>1</v>
      </c>
    </row>
    <row r="1336" spans="1:21" ht="14.4" customHeight="1" x14ac:dyDescent="0.3">
      <c r="A1336" s="831">
        <v>12</v>
      </c>
      <c r="B1336" s="832" t="s">
        <v>1362</v>
      </c>
      <c r="C1336" s="832" t="s">
        <v>1368</v>
      </c>
      <c r="D1336" s="833" t="s">
        <v>2953</v>
      </c>
      <c r="E1336" s="834" t="s">
        <v>1387</v>
      </c>
      <c r="F1336" s="832" t="s">
        <v>1363</v>
      </c>
      <c r="G1336" s="832" t="s">
        <v>1412</v>
      </c>
      <c r="H1336" s="832" t="s">
        <v>622</v>
      </c>
      <c r="I1336" s="832" t="s">
        <v>1425</v>
      </c>
      <c r="J1336" s="832" t="s">
        <v>950</v>
      </c>
      <c r="K1336" s="832" t="s">
        <v>1414</v>
      </c>
      <c r="L1336" s="835">
        <v>154.36000000000001</v>
      </c>
      <c r="M1336" s="835">
        <v>154.36000000000001</v>
      </c>
      <c r="N1336" s="832">
        <v>1</v>
      </c>
      <c r="O1336" s="836">
        <v>0.5</v>
      </c>
      <c r="P1336" s="835">
        <v>154.36000000000001</v>
      </c>
      <c r="Q1336" s="837">
        <v>1</v>
      </c>
      <c r="R1336" s="832">
        <v>1</v>
      </c>
      <c r="S1336" s="837">
        <v>1</v>
      </c>
      <c r="T1336" s="836">
        <v>0.5</v>
      </c>
      <c r="U1336" s="838">
        <v>1</v>
      </c>
    </row>
    <row r="1337" spans="1:21" ht="14.4" customHeight="1" x14ac:dyDescent="0.3">
      <c r="A1337" s="831">
        <v>12</v>
      </c>
      <c r="B1337" s="832" t="s">
        <v>1362</v>
      </c>
      <c r="C1337" s="832" t="s">
        <v>1368</v>
      </c>
      <c r="D1337" s="833" t="s">
        <v>2953</v>
      </c>
      <c r="E1337" s="834" t="s">
        <v>1387</v>
      </c>
      <c r="F1337" s="832" t="s">
        <v>1365</v>
      </c>
      <c r="G1337" s="832" t="s">
        <v>1978</v>
      </c>
      <c r="H1337" s="832" t="s">
        <v>578</v>
      </c>
      <c r="I1337" s="832" t="s">
        <v>2811</v>
      </c>
      <c r="J1337" s="832" t="s">
        <v>2812</v>
      </c>
      <c r="K1337" s="832" t="s">
        <v>1716</v>
      </c>
      <c r="L1337" s="835">
        <v>193.9</v>
      </c>
      <c r="M1337" s="835">
        <v>387.8</v>
      </c>
      <c r="N1337" s="832">
        <v>2</v>
      </c>
      <c r="O1337" s="836">
        <v>1</v>
      </c>
      <c r="P1337" s="835"/>
      <c r="Q1337" s="837">
        <v>0</v>
      </c>
      <c r="R1337" s="832"/>
      <c r="S1337" s="837">
        <v>0</v>
      </c>
      <c r="T1337" s="836"/>
      <c r="U1337" s="838">
        <v>0</v>
      </c>
    </row>
    <row r="1338" spans="1:21" ht="14.4" customHeight="1" x14ac:dyDescent="0.3">
      <c r="A1338" s="831">
        <v>12</v>
      </c>
      <c r="B1338" s="832" t="s">
        <v>1362</v>
      </c>
      <c r="C1338" s="832" t="s">
        <v>1368</v>
      </c>
      <c r="D1338" s="833" t="s">
        <v>2953</v>
      </c>
      <c r="E1338" s="834" t="s">
        <v>1387</v>
      </c>
      <c r="F1338" s="832" t="s">
        <v>1365</v>
      </c>
      <c r="G1338" s="832" t="s">
        <v>1978</v>
      </c>
      <c r="H1338" s="832" t="s">
        <v>578</v>
      </c>
      <c r="I1338" s="832" t="s">
        <v>2059</v>
      </c>
      <c r="J1338" s="832" t="s">
        <v>2060</v>
      </c>
      <c r="K1338" s="832" t="s">
        <v>2061</v>
      </c>
      <c r="L1338" s="835">
        <v>370.4</v>
      </c>
      <c r="M1338" s="835">
        <v>740.8</v>
      </c>
      <c r="N1338" s="832">
        <v>2</v>
      </c>
      <c r="O1338" s="836">
        <v>1</v>
      </c>
      <c r="P1338" s="835">
        <v>740.8</v>
      </c>
      <c r="Q1338" s="837">
        <v>1</v>
      </c>
      <c r="R1338" s="832">
        <v>2</v>
      </c>
      <c r="S1338" s="837">
        <v>1</v>
      </c>
      <c r="T1338" s="836">
        <v>1</v>
      </c>
      <c r="U1338" s="838">
        <v>1</v>
      </c>
    </row>
    <row r="1339" spans="1:21" ht="14.4" customHeight="1" x14ac:dyDescent="0.3">
      <c r="A1339" s="831">
        <v>12</v>
      </c>
      <c r="B1339" s="832" t="s">
        <v>1362</v>
      </c>
      <c r="C1339" s="832" t="s">
        <v>1368</v>
      </c>
      <c r="D1339" s="833" t="s">
        <v>2953</v>
      </c>
      <c r="E1339" s="834" t="s">
        <v>1387</v>
      </c>
      <c r="F1339" s="832" t="s">
        <v>1365</v>
      </c>
      <c r="G1339" s="832" t="s">
        <v>1978</v>
      </c>
      <c r="H1339" s="832" t="s">
        <v>578</v>
      </c>
      <c r="I1339" s="832" t="s">
        <v>2062</v>
      </c>
      <c r="J1339" s="832" t="s">
        <v>2063</v>
      </c>
      <c r="K1339" s="832" t="s">
        <v>2064</v>
      </c>
      <c r="L1339" s="835">
        <v>453.2</v>
      </c>
      <c r="M1339" s="835">
        <v>453.2</v>
      </c>
      <c r="N1339" s="832">
        <v>1</v>
      </c>
      <c r="O1339" s="836">
        <v>1</v>
      </c>
      <c r="P1339" s="835">
        <v>453.2</v>
      </c>
      <c r="Q1339" s="837">
        <v>1</v>
      </c>
      <c r="R1339" s="832">
        <v>1</v>
      </c>
      <c r="S1339" s="837">
        <v>1</v>
      </c>
      <c r="T1339" s="836">
        <v>1</v>
      </c>
      <c r="U1339" s="838">
        <v>1</v>
      </c>
    </row>
    <row r="1340" spans="1:21" ht="14.4" customHeight="1" x14ac:dyDescent="0.3">
      <c r="A1340" s="831">
        <v>12</v>
      </c>
      <c r="B1340" s="832" t="s">
        <v>1362</v>
      </c>
      <c r="C1340" s="832" t="s">
        <v>1368</v>
      </c>
      <c r="D1340" s="833" t="s">
        <v>2953</v>
      </c>
      <c r="E1340" s="834" t="s">
        <v>1387</v>
      </c>
      <c r="F1340" s="832" t="s">
        <v>1365</v>
      </c>
      <c r="G1340" s="832" t="s">
        <v>1978</v>
      </c>
      <c r="H1340" s="832" t="s">
        <v>578</v>
      </c>
      <c r="I1340" s="832" t="s">
        <v>2099</v>
      </c>
      <c r="J1340" s="832" t="s">
        <v>2100</v>
      </c>
      <c r="K1340" s="832" t="s">
        <v>2101</v>
      </c>
      <c r="L1340" s="835">
        <v>1124.9000000000001</v>
      </c>
      <c r="M1340" s="835">
        <v>6749.4000000000005</v>
      </c>
      <c r="N1340" s="832">
        <v>6</v>
      </c>
      <c r="O1340" s="836">
        <v>1</v>
      </c>
      <c r="P1340" s="835">
        <v>6749.4000000000005</v>
      </c>
      <c r="Q1340" s="837">
        <v>1</v>
      </c>
      <c r="R1340" s="832">
        <v>6</v>
      </c>
      <c r="S1340" s="837">
        <v>1</v>
      </c>
      <c r="T1340" s="836">
        <v>1</v>
      </c>
      <c r="U1340" s="838">
        <v>1</v>
      </c>
    </row>
    <row r="1341" spans="1:21" ht="14.4" customHeight="1" x14ac:dyDescent="0.3">
      <c r="A1341" s="831">
        <v>12</v>
      </c>
      <c r="B1341" s="832" t="s">
        <v>1362</v>
      </c>
      <c r="C1341" s="832" t="s">
        <v>1368</v>
      </c>
      <c r="D1341" s="833" t="s">
        <v>2953</v>
      </c>
      <c r="E1341" s="834" t="s">
        <v>1387</v>
      </c>
      <c r="F1341" s="832" t="s">
        <v>1365</v>
      </c>
      <c r="G1341" s="832" t="s">
        <v>1978</v>
      </c>
      <c r="H1341" s="832" t="s">
        <v>578</v>
      </c>
      <c r="I1341" s="832" t="s">
        <v>2136</v>
      </c>
      <c r="J1341" s="832" t="s">
        <v>2137</v>
      </c>
      <c r="K1341" s="832" t="s">
        <v>2138</v>
      </c>
      <c r="L1341" s="835">
        <v>300</v>
      </c>
      <c r="M1341" s="835">
        <v>600</v>
      </c>
      <c r="N1341" s="832">
        <v>2</v>
      </c>
      <c r="O1341" s="836">
        <v>1</v>
      </c>
      <c r="P1341" s="835">
        <v>600</v>
      </c>
      <c r="Q1341" s="837">
        <v>1</v>
      </c>
      <c r="R1341" s="832">
        <v>2</v>
      </c>
      <c r="S1341" s="837">
        <v>1</v>
      </c>
      <c r="T1341" s="836">
        <v>1</v>
      </c>
      <c r="U1341" s="838">
        <v>1</v>
      </c>
    </row>
    <row r="1342" spans="1:21" ht="14.4" customHeight="1" x14ac:dyDescent="0.3">
      <c r="A1342" s="831">
        <v>12</v>
      </c>
      <c r="B1342" s="832" t="s">
        <v>1362</v>
      </c>
      <c r="C1342" s="832" t="s">
        <v>1368</v>
      </c>
      <c r="D1342" s="833" t="s">
        <v>2953</v>
      </c>
      <c r="E1342" s="834" t="s">
        <v>1387</v>
      </c>
      <c r="F1342" s="832" t="s">
        <v>1365</v>
      </c>
      <c r="G1342" s="832" t="s">
        <v>1978</v>
      </c>
      <c r="H1342" s="832" t="s">
        <v>578</v>
      </c>
      <c r="I1342" s="832" t="s">
        <v>2145</v>
      </c>
      <c r="J1342" s="832" t="s">
        <v>2146</v>
      </c>
      <c r="K1342" s="832" t="s">
        <v>2147</v>
      </c>
      <c r="L1342" s="835">
        <v>175</v>
      </c>
      <c r="M1342" s="835">
        <v>525</v>
      </c>
      <c r="N1342" s="832">
        <v>3</v>
      </c>
      <c r="O1342" s="836">
        <v>1</v>
      </c>
      <c r="P1342" s="835">
        <v>525</v>
      </c>
      <c r="Q1342" s="837">
        <v>1</v>
      </c>
      <c r="R1342" s="832">
        <v>3</v>
      </c>
      <c r="S1342" s="837">
        <v>1</v>
      </c>
      <c r="T1342" s="836">
        <v>1</v>
      </c>
      <c r="U1342" s="838">
        <v>1</v>
      </c>
    </row>
    <row r="1343" spans="1:21" ht="14.4" customHeight="1" x14ac:dyDescent="0.3">
      <c r="A1343" s="831">
        <v>12</v>
      </c>
      <c r="B1343" s="832" t="s">
        <v>1362</v>
      </c>
      <c r="C1343" s="832" t="s">
        <v>1368</v>
      </c>
      <c r="D1343" s="833" t="s">
        <v>2953</v>
      </c>
      <c r="E1343" s="834" t="s">
        <v>1387</v>
      </c>
      <c r="F1343" s="832" t="s">
        <v>1365</v>
      </c>
      <c r="G1343" s="832" t="s">
        <v>1978</v>
      </c>
      <c r="H1343" s="832" t="s">
        <v>578</v>
      </c>
      <c r="I1343" s="832" t="s">
        <v>2167</v>
      </c>
      <c r="J1343" s="832" t="s">
        <v>2168</v>
      </c>
      <c r="K1343" s="832" t="s">
        <v>2169</v>
      </c>
      <c r="L1343" s="835">
        <v>1027.5</v>
      </c>
      <c r="M1343" s="835">
        <v>2055</v>
      </c>
      <c r="N1343" s="832">
        <v>2</v>
      </c>
      <c r="O1343" s="836">
        <v>1</v>
      </c>
      <c r="P1343" s="835">
        <v>2055</v>
      </c>
      <c r="Q1343" s="837">
        <v>1</v>
      </c>
      <c r="R1343" s="832">
        <v>2</v>
      </c>
      <c r="S1343" s="837">
        <v>1</v>
      </c>
      <c r="T1343" s="836">
        <v>1</v>
      </c>
      <c r="U1343" s="838">
        <v>1</v>
      </c>
    </row>
    <row r="1344" spans="1:21" ht="14.4" customHeight="1" x14ac:dyDescent="0.3">
      <c r="A1344" s="831">
        <v>12</v>
      </c>
      <c r="B1344" s="832" t="s">
        <v>1362</v>
      </c>
      <c r="C1344" s="832" t="s">
        <v>1368</v>
      </c>
      <c r="D1344" s="833" t="s">
        <v>2953</v>
      </c>
      <c r="E1344" s="834" t="s">
        <v>1387</v>
      </c>
      <c r="F1344" s="832" t="s">
        <v>1365</v>
      </c>
      <c r="G1344" s="832" t="s">
        <v>1978</v>
      </c>
      <c r="H1344" s="832" t="s">
        <v>578</v>
      </c>
      <c r="I1344" s="832" t="s">
        <v>2813</v>
      </c>
      <c r="J1344" s="832" t="s">
        <v>2814</v>
      </c>
      <c r="K1344" s="832" t="s">
        <v>2815</v>
      </c>
      <c r="L1344" s="835">
        <v>295.88</v>
      </c>
      <c r="M1344" s="835">
        <v>591.76</v>
      </c>
      <c r="N1344" s="832">
        <v>2</v>
      </c>
      <c r="O1344" s="836">
        <v>1</v>
      </c>
      <c r="P1344" s="835">
        <v>591.76</v>
      </c>
      <c r="Q1344" s="837">
        <v>1</v>
      </c>
      <c r="R1344" s="832">
        <v>2</v>
      </c>
      <c r="S1344" s="837">
        <v>1</v>
      </c>
      <c r="T1344" s="836">
        <v>1</v>
      </c>
      <c r="U1344" s="838">
        <v>1</v>
      </c>
    </row>
    <row r="1345" spans="1:21" ht="14.4" customHeight="1" x14ac:dyDescent="0.3">
      <c r="A1345" s="831">
        <v>12</v>
      </c>
      <c r="B1345" s="832" t="s">
        <v>1362</v>
      </c>
      <c r="C1345" s="832" t="s">
        <v>1368</v>
      </c>
      <c r="D1345" s="833" t="s">
        <v>2953</v>
      </c>
      <c r="E1345" s="834" t="s">
        <v>1387</v>
      </c>
      <c r="F1345" s="832" t="s">
        <v>1365</v>
      </c>
      <c r="G1345" s="832" t="s">
        <v>1978</v>
      </c>
      <c r="H1345" s="832" t="s">
        <v>578</v>
      </c>
      <c r="I1345" s="832" t="s">
        <v>2816</v>
      </c>
      <c r="J1345" s="832" t="s">
        <v>2205</v>
      </c>
      <c r="K1345" s="832" t="s">
        <v>2817</v>
      </c>
      <c r="L1345" s="835">
        <v>1062.48</v>
      </c>
      <c r="M1345" s="835">
        <v>6374.88</v>
      </c>
      <c r="N1345" s="832">
        <v>6</v>
      </c>
      <c r="O1345" s="836">
        <v>1</v>
      </c>
      <c r="P1345" s="835">
        <v>6374.88</v>
      </c>
      <c r="Q1345" s="837">
        <v>1</v>
      </c>
      <c r="R1345" s="832">
        <v>6</v>
      </c>
      <c r="S1345" s="837">
        <v>1</v>
      </c>
      <c r="T1345" s="836">
        <v>1</v>
      </c>
      <c r="U1345" s="838">
        <v>1</v>
      </c>
    </row>
    <row r="1346" spans="1:21" ht="14.4" customHeight="1" x14ac:dyDescent="0.3">
      <c r="A1346" s="831">
        <v>12</v>
      </c>
      <c r="B1346" s="832" t="s">
        <v>1362</v>
      </c>
      <c r="C1346" s="832" t="s">
        <v>1368</v>
      </c>
      <c r="D1346" s="833" t="s">
        <v>2953</v>
      </c>
      <c r="E1346" s="834" t="s">
        <v>1387</v>
      </c>
      <c r="F1346" s="832" t="s">
        <v>1365</v>
      </c>
      <c r="G1346" s="832" t="s">
        <v>1978</v>
      </c>
      <c r="H1346" s="832" t="s">
        <v>578</v>
      </c>
      <c r="I1346" s="832" t="s">
        <v>2818</v>
      </c>
      <c r="J1346" s="832" t="s">
        <v>2819</v>
      </c>
      <c r="K1346" s="832" t="s">
        <v>2820</v>
      </c>
      <c r="L1346" s="835">
        <v>1027.45</v>
      </c>
      <c r="M1346" s="835">
        <v>6164.7000000000007</v>
      </c>
      <c r="N1346" s="832">
        <v>6</v>
      </c>
      <c r="O1346" s="836">
        <v>1</v>
      </c>
      <c r="P1346" s="835">
        <v>6164.7000000000007</v>
      </c>
      <c r="Q1346" s="837">
        <v>1</v>
      </c>
      <c r="R1346" s="832">
        <v>6</v>
      </c>
      <c r="S1346" s="837">
        <v>1</v>
      </c>
      <c r="T1346" s="836">
        <v>1</v>
      </c>
      <c r="U1346" s="838">
        <v>1</v>
      </c>
    </row>
    <row r="1347" spans="1:21" ht="14.4" customHeight="1" x14ac:dyDescent="0.3">
      <c r="A1347" s="831">
        <v>12</v>
      </c>
      <c r="B1347" s="832" t="s">
        <v>1362</v>
      </c>
      <c r="C1347" s="832" t="s">
        <v>1368</v>
      </c>
      <c r="D1347" s="833" t="s">
        <v>2953</v>
      </c>
      <c r="E1347" s="834" t="s">
        <v>1387</v>
      </c>
      <c r="F1347" s="832" t="s">
        <v>1365</v>
      </c>
      <c r="G1347" s="832" t="s">
        <v>1525</v>
      </c>
      <c r="H1347" s="832" t="s">
        <v>578</v>
      </c>
      <c r="I1347" s="832" t="s">
        <v>2226</v>
      </c>
      <c r="J1347" s="832" t="s">
        <v>2227</v>
      </c>
      <c r="K1347" s="832" t="s">
        <v>2228</v>
      </c>
      <c r="L1347" s="835">
        <v>99</v>
      </c>
      <c r="M1347" s="835">
        <v>396</v>
      </c>
      <c r="N1347" s="832">
        <v>4</v>
      </c>
      <c r="O1347" s="836">
        <v>1</v>
      </c>
      <c r="P1347" s="835">
        <v>396</v>
      </c>
      <c r="Q1347" s="837">
        <v>1</v>
      </c>
      <c r="R1347" s="832">
        <v>4</v>
      </c>
      <c r="S1347" s="837">
        <v>1</v>
      </c>
      <c r="T1347" s="836">
        <v>1</v>
      </c>
      <c r="U1347" s="838">
        <v>1</v>
      </c>
    </row>
    <row r="1348" spans="1:21" ht="14.4" customHeight="1" x14ac:dyDescent="0.3">
      <c r="A1348" s="831">
        <v>12</v>
      </c>
      <c r="B1348" s="832" t="s">
        <v>1362</v>
      </c>
      <c r="C1348" s="832" t="s">
        <v>1368</v>
      </c>
      <c r="D1348" s="833" t="s">
        <v>2953</v>
      </c>
      <c r="E1348" s="834" t="s">
        <v>1387</v>
      </c>
      <c r="F1348" s="832" t="s">
        <v>1365</v>
      </c>
      <c r="G1348" s="832" t="s">
        <v>1525</v>
      </c>
      <c r="H1348" s="832" t="s">
        <v>578</v>
      </c>
      <c r="I1348" s="832" t="s">
        <v>2229</v>
      </c>
      <c r="J1348" s="832" t="s">
        <v>2230</v>
      </c>
      <c r="K1348" s="832" t="s">
        <v>2231</v>
      </c>
      <c r="L1348" s="835">
        <v>50</v>
      </c>
      <c r="M1348" s="835">
        <v>100</v>
      </c>
      <c r="N1348" s="832">
        <v>2</v>
      </c>
      <c r="O1348" s="836">
        <v>1</v>
      </c>
      <c r="P1348" s="835">
        <v>100</v>
      </c>
      <c r="Q1348" s="837">
        <v>1</v>
      </c>
      <c r="R1348" s="832">
        <v>2</v>
      </c>
      <c r="S1348" s="837">
        <v>1</v>
      </c>
      <c r="T1348" s="836">
        <v>1</v>
      </c>
      <c r="U1348" s="838">
        <v>1</v>
      </c>
    </row>
    <row r="1349" spans="1:21" ht="14.4" customHeight="1" x14ac:dyDescent="0.3">
      <c r="A1349" s="831">
        <v>12</v>
      </c>
      <c r="B1349" s="832" t="s">
        <v>1362</v>
      </c>
      <c r="C1349" s="832" t="s">
        <v>1368</v>
      </c>
      <c r="D1349" s="833" t="s">
        <v>2953</v>
      </c>
      <c r="E1349" s="834" t="s">
        <v>1387</v>
      </c>
      <c r="F1349" s="832" t="s">
        <v>1365</v>
      </c>
      <c r="G1349" s="832" t="s">
        <v>1416</v>
      </c>
      <c r="H1349" s="832" t="s">
        <v>578</v>
      </c>
      <c r="I1349" s="832" t="s">
        <v>1714</v>
      </c>
      <c r="J1349" s="832" t="s">
        <v>1715</v>
      </c>
      <c r="K1349" s="832" t="s">
        <v>1716</v>
      </c>
      <c r="L1349" s="835">
        <v>87</v>
      </c>
      <c r="M1349" s="835">
        <v>87</v>
      </c>
      <c r="N1349" s="832">
        <v>1</v>
      </c>
      <c r="O1349" s="836">
        <v>1</v>
      </c>
      <c r="P1349" s="835"/>
      <c r="Q1349" s="837">
        <v>0</v>
      </c>
      <c r="R1349" s="832"/>
      <c r="S1349" s="837">
        <v>0</v>
      </c>
      <c r="T1349" s="836"/>
      <c r="U1349" s="838">
        <v>0</v>
      </c>
    </row>
    <row r="1350" spans="1:21" ht="14.4" customHeight="1" x14ac:dyDescent="0.3">
      <c r="A1350" s="831">
        <v>12</v>
      </c>
      <c r="B1350" s="832" t="s">
        <v>1362</v>
      </c>
      <c r="C1350" s="832" t="s">
        <v>1368</v>
      </c>
      <c r="D1350" s="833" t="s">
        <v>2953</v>
      </c>
      <c r="E1350" s="834" t="s">
        <v>1392</v>
      </c>
      <c r="F1350" s="832" t="s">
        <v>1363</v>
      </c>
      <c r="G1350" s="832" t="s">
        <v>2821</v>
      </c>
      <c r="H1350" s="832" t="s">
        <v>578</v>
      </c>
      <c r="I1350" s="832" t="s">
        <v>2822</v>
      </c>
      <c r="J1350" s="832" t="s">
        <v>2823</v>
      </c>
      <c r="K1350" s="832" t="s">
        <v>2824</v>
      </c>
      <c r="L1350" s="835">
        <v>0</v>
      </c>
      <c r="M1350" s="835">
        <v>0</v>
      </c>
      <c r="N1350" s="832">
        <v>1</v>
      </c>
      <c r="O1350" s="836">
        <v>1</v>
      </c>
      <c r="P1350" s="835"/>
      <c r="Q1350" s="837"/>
      <c r="R1350" s="832"/>
      <c r="S1350" s="837">
        <v>0</v>
      </c>
      <c r="T1350" s="836"/>
      <c r="U1350" s="838">
        <v>0</v>
      </c>
    </row>
    <row r="1351" spans="1:21" ht="14.4" customHeight="1" x14ac:dyDescent="0.3">
      <c r="A1351" s="831">
        <v>12</v>
      </c>
      <c r="B1351" s="832" t="s">
        <v>1362</v>
      </c>
      <c r="C1351" s="832" t="s">
        <v>1368</v>
      </c>
      <c r="D1351" s="833" t="s">
        <v>2953</v>
      </c>
      <c r="E1351" s="834" t="s">
        <v>1392</v>
      </c>
      <c r="F1351" s="832" t="s">
        <v>1363</v>
      </c>
      <c r="G1351" s="832" t="s">
        <v>1581</v>
      </c>
      <c r="H1351" s="832" t="s">
        <v>578</v>
      </c>
      <c r="I1351" s="832" t="s">
        <v>1582</v>
      </c>
      <c r="J1351" s="832" t="s">
        <v>1583</v>
      </c>
      <c r="K1351" s="832" t="s">
        <v>1584</v>
      </c>
      <c r="L1351" s="835">
        <v>0</v>
      </c>
      <c r="M1351" s="835">
        <v>0</v>
      </c>
      <c r="N1351" s="832">
        <v>2</v>
      </c>
      <c r="O1351" s="836">
        <v>1</v>
      </c>
      <c r="P1351" s="835"/>
      <c r="Q1351" s="837"/>
      <c r="R1351" s="832"/>
      <c r="S1351" s="837">
        <v>0</v>
      </c>
      <c r="T1351" s="836"/>
      <c r="U1351" s="838">
        <v>0</v>
      </c>
    </row>
    <row r="1352" spans="1:21" ht="14.4" customHeight="1" x14ac:dyDescent="0.3">
      <c r="A1352" s="831">
        <v>12</v>
      </c>
      <c r="B1352" s="832" t="s">
        <v>1362</v>
      </c>
      <c r="C1352" s="832" t="s">
        <v>1368</v>
      </c>
      <c r="D1352" s="833" t="s">
        <v>2953</v>
      </c>
      <c r="E1352" s="834" t="s">
        <v>1392</v>
      </c>
      <c r="F1352" s="832" t="s">
        <v>1363</v>
      </c>
      <c r="G1352" s="832" t="s">
        <v>1437</v>
      </c>
      <c r="H1352" s="832" t="s">
        <v>622</v>
      </c>
      <c r="I1352" s="832" t="s">
        <v>1231</v>
      </c>
      <c r="J1352" s="832" t="s">
        <v>1229</v>
      </c>
      <c r="K1352" s="832" t="s">
        <v>1232</v>
      </c>
      <c r="L1352" s="835">
        <v>170.52</v>
      </c>
      <c r="M1352" s="835">
        <v>341.04</v>
      </c>
      <c r="N1352" s="832">
        <v>2</v>
      </c>
      <c r="O1352" s="836">
        <v>1</v>
      </c>
      <c r="P1352" s="835">
        <v>341.04</v>
      </c>
      <c r="Q1352" s="837">
        <v>1</v>
      </c>
      <c r="R1352" s="832">
        <v>2</v>
      </c>
      <c r="S1352" s="837">
        <v>1</v>
      </c>
      <c r="T1352" s="836">
        <v>1</v>
      </c>
      <c r="U1352" s="838">
        <v>1</v>
      </c>
    </row>
    <row r="1353" spans="1:21" ht="14.4" customHeight="1" x14ac:dyDescent="0.3">
      <c r="A1353" s="831">
        <v>12</v>
      </c>
      <c r="B1353" s="832" t="s">
        <v>1362</v>
      </c>
      <c r="C1353" s="832" t="s">
        <v>1368</v>
      </c>
      <c r="D1353" s="833" t="s">
        <v>2953</v>
      </c>
      <c r="E1353" s="834" t="s">
        <v>1392</v>
      </c>
      <c r="F1353" s="832" t="s">
        <v>1363</v>
      </c>
      <c r="G1353" s="832" t="s">
        <v>1595</v>
      </c>
      <c r="H1353" s="832" t="s">
        <v>578</v>
      </c>
      <c r="I1353" s="832" t="s">
        <v>1596</v>
      </c>
      <c r="J1353" s="832" t="s">
        <v>1597</v>
      </c>
      <c r="K1353" s="832" t="s">
        <v>1598</v>
      </c>
      <c r="L1353" s="835">
        <v>741.88</v>
      </c>
      <c r="M1353" s="835">
        <v>2225.64</v>
      </c>
      <c r="N1353" s="832">
        <v>3</v>
      </c>
      <c r="O1353" s="836">
        <v>1</v>
      </c>
      <c r="P1353" s="835"/>
      <c r="Q1353" s="837">
        <v>0</v>
      </c>
      <c r="R1353" s="832"/>
      <c r="S1353" s="837">
        <v>0</v>
      </c>
      <c r="T1353" s="836"/>
      <c r="U1353" s="838">
        <v>0</v>
      </c>
    </row>
    <row r="1354" spans="1:21" ht="14.4" customHeight="1" x14ac:dyDescent="0.3">
      <c r="A1354" s="831">
        <v>12</v>
      </c>
      <c r="B1354" s="832" t="s">
        <v>1362</v>
      </c>
      <c r="C1354" s="832" t="s">
        <v>1368</v>
      </c>
      <c r="D1354" s="833" t="s">
        <v>2953</v>
      </c>
      <c r="E1354" s="834" t="s">
        <v>1392</v>
      </c>
      <c r="F1354" s="832" t="s">
        <v>1363</v>
      </c>
      <c r="G1354" s="832" t="s">
        <v>1532</v>
      </c>
      <c r="H1354" s="832" t="s">
        <v>578</v>
      </c>
      <c r="I1354" s="832" t="s">
        <v>2825</v>
      </c>
      <c r="J1354" s="832" t="s">
        <v>2807</v>
      </c>
      <c r="K1354" s="832" t="s">
        <v>2826</v>
      </c>
      <c r="L1354" s="835">
        <v>161.4</v>
      </c>
      <c r="M1354" s="835">
        <v>161.4</v>
      </c>
      <c r="N1354" s="832">
        <v>1</v>
      </c>
      <c r="O1354" s="836">
        <v>0.5</v>
      </c>
      <c r="P1354" s="835">
        <v>161.4</v>
      </c>
      <c r="Q1354" s="837">
        <v>1</v>
      </c>
      <c r="R1354" s="832">
        <v>1</v>
      </c>
      <c r="S1354" s="837">
        <v>1</v>
      </c>
      <c r="T1354" s="836">
        <v>0.5</v>
      </c>
      <c r="U1354" s="838">
        <v>1</v>
      </c>
    </row>
    <row r="1355" spans="1:21" ht="14.4" customHeight="1" x14ac:dyDescent="0.3">
      <c r="A1355" s="831">
        <v>12</v>
      </c>
      <c r="B1355" s="832" t="s">
        <v>1362</v>
      </c>
      <c r="C1355" s="832" t="s">
        <v>1368</v>
      </c>
      <c r="D1355" s="833" t="s">
        <v>2953</v>
      </c>
      <c r="E1355" s="834" t="s">
        <v>1392</v>
      </c>
      <c r="F1355" s="832" t="s">
        <v>1363</v>
      </c>
      <c r="G1355" s="832" t="s">
        <v>1560</v>
      </c>
      <c r="H1355" s="832" t="s">
        <v>578</v>
      </c>
      <c r="I1355" s="832" t="s">
        <v>1561</v>
      </c>
      <c r="J1355" s="832" t="s">
        <v>1562</v>
      </c>
      <c r="K1355" s="832" t="s">
        <v>1563</v>
      </c>
      <c r="L1355" s="835">
        <v>2592.6799999999998</v>
      </c>
      <c r="M1355" s="835">
        <v>2592.6799999999998</v>
      </c>
      <c r="N1355" s="832">
        <v>1</v>
      </c>
      <c r="O1355" s="836">
        <v>1</v>
      </c>
      <c r="P1355" s="835">
        <v>2592.6799999999998</v>
      </c>
      <c r="Q1355" s="837">
        <v>1</v>
      </c>
      <c r="R1355" s="832">
        <v>1</v>
      </c>
      <c r="S1355" s="837">
        <v>1</v>
      </c>
      <c r="T1355" s="836">
        <v>1</v>
      </c>
      <c r="U1355" s="838">
        <v>1</v>
      </c>
    </row>
    <row r="1356" spans="1:21" ht="14.4" customHeight="1" x14ac:dyDescent="0.3">
      <c r="A1356" s="831">
        <v>12</v>
      </c>
      <c r="B1356" s="832" t="s">
        <v>1362</v>
      </c>
      <c r="C1356" s="832" t="s">
        <v>1368</v>
      </c>
      <c r="D1356" s="833" t="s">
        <v>2953</v>
      </c>
      <c r="E1356" s="834" t="s">
        <v>1392</v>
      </c>
      <c r="F1356" s="832" t="s">
        <v>1363</v>
      </c>
      <c r="G1356" s="832" t="s">
        <v>1560</v>
      </c>
      <c r="H1356" s="832" t="s">
        <v>578</v>
      </c>
      <c r="I1356" s="832" t="s">
        <v>1610</v>
      </c>
      <c r="J1356" s="832" t="s">
        <v>1562</v>
      </c>
      <c r="K1356" s="832" t="s">
        <v>1611</v>
      </c>
      <c r="L1356" s="835">
        <v>1296.3499999999999</v>
      </c>
      <c r="M1356" s="835">
        <v>1296.3499999999999</v>
      </c>
      <c r="N1356" s="832">
        <v>1</v>
      </c>
      <c r="O1356" s="836">
        <v>1</v>
      </c>
      <c r="P1356" s="835">
        <v>1296.3499999999999</v>
      </c>
      <c r="Q1356" s="837">
        <v>1</v>
      </c>
      <c r="R1356" s="832">
        <v>1</v>
      </c>
      <c r="S1356" s="837">
        <v>1</v>
      </c>
      <c r="T1356" s="836">
        <v>1</v>
      </c>
      <c r="U1356" s="838">
        <v>1</v>
      </c>
    </row>
    <row r="1357" spans="1:21" ht="14.4" customHeight="1" x14ac:dyDescent="0.3">
      <c r="A1357" s="831">
        <v>12</v>
      </c>
      <c r="B1357" s="832" t="s">
        <v>1362</v>
      </c>
      <c r="C1357" s="832" t="s">
        <v>1368</v>
      </c>
      <c r="D1357" s="833" t="s">
        <v>2953</v>
      </c>
      <c r="E1357" s="834" t="s">
        <v>1392</v>
      </c>
      <c r="F1357" s="832" t="s">
        <v>1363</v>
      </c>
      <c r="G1357" s="832" t="s">
        <v>1550</v>
      </c>
      <c r="H1357" s="832" t="s">
        <v>578</v>
      </c>
      <c r="I1357" s="832" t="s">
        <v>1551</v>
      </c>
      <c r="J1357" s="832" t="s">
        <v>1552</v>
      </c>
      <c r="K1357" s="832" t="s">
        <v>624</v>
      </c>
      <c r="L1357" s="835">
        <v>88.1</v>
      </c>
      <c r="M1357" s="835">
        <v>88.1</v>
      </c>
      <c r="N1357" s="832">
        <v>1</v>
      </c>
      <c r="O1357" s="836">
        <v>1</v>
      </c>
      <c r="P1357" s="835">
        <v>88.1</v>
      </c>
      <c r="Q1357" s="837">
        <v>1</v>
      </c>
      <c r="R1357" s="832">
        <v>1</v>
      </c>
      <c r="S1357" s="837">
        <v>1</v>
      </c>
      <c r="T1357" s="836">
        <v>1</v>
      </c>
      <c r="U1357" s="838">
        <v>1</v>
      </c>
    </row>
    <row r="1358" spans="1:21" ht="14.4" customHeight="1" x14ac:dyDescent="0.3">
      <c r="A1358" s="831">
        <v>12</v>
      </c>
      <c r="B1358" s="832" t="s">
        <v>1362</v>
      </c>
      <c r="C1358" s="832" t="s">
        <v>1368</v>
      </c>
      <c r="D1358" s="833" t="s">
        <v>2953</v>
      </c>
      <c r="E1358" s="834" t="s">
        <v>1392</v>
      </c>
      <c r="F1358" s="832" t="s">
        <v>1363</v>
      </c>
      <c r="G1358" s="832" t="s">
        <v>1505</v>
      </c>
      <c r="H1358" s="832" t="s">
        <v>578</v>
      </c>
      <c r="I1358" s="832" t="s">
        <v>1506</v>
      </c>
      <c r="J1358" s="832" t="s">
        <v>988</v>
      </c>
      <c r="K1358" s="832" t="s">
        <v>1507</v>
      </c>
      <c r="L1358" s="835">
        <v>78.33</v>
      </c>
      <c r="M1358" s="835">
        <v>234.99</v>
      </c>
      <c r="N1358" s="832">
        <v>3</v>
      </c>
      <c r="O1358" s="836">
        <v>1</v>
      </c>
      <c r="P1358" s="835"/>
      <c r="Q1358" s="837">
        <v>0</v>
      </c>
      <c r="R1358" s="832"/>
      <c r="S1358" s="837">
        <v>0</v>
      </c>
      <c r="T1358" s="836"/>
      <c r="U1358" s="838">
        <v>0</v>
      </c>
    </row>
    <row r="1359" spans="1:21" ht="14.4" customHeight="1" x14ac:dyDescent="0.3">
      <c r="A1359" s="831">
        <v>12</v>
      </c>
      <c r="B1359" s="832" t="s">
        <v>1362</v>
      </c>
      <c r="C1359" s="832" t="s">
        <v>1368</v>
      </c>
      <c r="D1359" s="833" t="s">
        <v>2953</v>
      </c>
      <c r="E1359" s="834" t="s">
        <v>1392</v>
      </c>
      <c r="F1359" s="832" t="s">
        <v>1363</v>
      </c>
      <c r="G1359" s="832" t="s">
        <v>1498</v>
      </c>
      <c r="H1359" s="832" t="s">
        <v>578</v>
      </c>
      <c r="I1359" s="832" t="s">
        <v>2827</v>
      </c>
      <c r="J1359" s="832" t="s">
        <v>2828</v>
      </c>
      <c r="K1359" s="832" t="s">
        <v>2829</v>
      </c>
      <c r="L1359" s="835">
        <v>34.56</v>
      </c>
      <c r="M1359" s="835">
        <v>34.56</v>
      </c>
      <c r="N1359" s="832">
        <v>1</v>
      </c>
      <c r="O1359" s="836">
        <v>0.5</v>
      </c>
      <c r="P1359" s="835">
        <v>34.56</v>
      </c>
      <c r="Q1359" s="837">
        <v>1</v>
      </c>
      <c r="R1359" s="832">
        <v>1</v>
      </c>
      <c r="S1359" s="837">
        <v>1</v>
      </c>
      <c r="T1359" s="836">
        <v>0.5</v>
      </c>
      <c r="U1359" s="838">
        <v>1</v>
      </c>
    </row>
    <row r="1360" spans="1:21" ht="14.4" customHeight="1" x14ac:dyDescent="0.3">
      <c r="A1360" s="831">
        <v>12</v>
      </c>
      <c r="B1360" s="832" t="s">
        <v>1362</v>
      </c>
      <c r="C1360" s="832" t="s">
        <v>1368</v>
      </c>
      <c r="D1360" s="833" t="s">
        <v>2953</v>
      </c>
      <c r="E1360" s="834" t="s">
        <v>1392</v>
      </c>
      <c r="F1360" s="832" t="s">
        <v>1363</v>
      </c>
      <c r="G1360" s="832" t="s">
        <v>1652</v>
      </c>
      <c r="H1360" s="832" t="s">
        <v>578</v>
      </c>
      <c r="I1360" s="832" t="s">
        <v>1653</v>
      </c>
      <c r="J1360" s="832" t="s">
        <v>1654</v>
      </c>
      <c r="K1360" s="832" t="s">
        <v>1655</v>
      </c>
      <c r="L1360" s="835">
        <v>0</v>
      </c>
      <c r="M1360" s="835">
        <v>0</v>
      </c>
      <c r="N1360" s="832">
        <v>1</v>
      </c>
      <c r="O1360" s="836">
        <v>1</v>
      </c>
      <c r="P1360" s="835"/>
      <c r="Q1360" s="837"/>
      <c r="R1360" s="832"/>
      <c r="S1360" s="837">
        <v>0</v>
      </c>
      <c r="T1360" s="836"/>
      <c r="U1360" s="838">
        <v>0</v>
      </c>
    </row>
    <row r="1361" spans="1:21" ht="14.4" customHeight="1" x14ac:dyDescent="0.3">
      <c r="A1361" s="831">
        <v>12</v>
      </c>
      <c r="B1361" s="832" t="s">
        <v>1362</v>
      </c>
      <c r="C1361" s="832" t="s">
        <v>1368</v>
      </c>
      <c r="D1361" s="833" t="s">
        <v>2953</v>
      </c>
      <c r="E1361" s="834" t="s">
        <v>1392</v>
      </c>
      <c r="F1361" s="832" t="s">
        <v>1363</v>
      </c>
      <c r="G1361" s="832" t="s">
        <v>1652</v>
      </c>
      <c r="H1361" s="832" t="s">
        <v>578</v>
      </c>
      <c r="I1361" s="832" t="s">
        <v>2830</v>
      </c>
      <c r="J1361" s="832" t="s">
        <v>1654</v>
      </c>
      <c r="K1361" s="832" t="s">
        <v>2831</v>
      </c>
      <c r="L1361" s="835">
        <v>0</v>
      </c>
      <c r="M1361" s="835">
        <v>0</v>
      </c>
      <c r="N1361" s="832">
        <v>2</v>
      </c>
      <c r="O1361" s="836">
        <v>2</v>
      </c>
      <c r="P1361" s="835">
        <v>0</v>
      </c>
      <c r="Q1361" s="837"/>
      <c r="R1361" s="832">
        <v>2</v>
      </c>
      <c r="S1361" s="837">
        <v>1</v>
      </c>
      <c r="T1361" s="836">
        <v>2</v>
      </c>
      <c r="U1361" s="838">
        <v>1</v>
      </c>
    </row>
    <row r="1362" spans="1:21" ht="14.4" customHeight="1" x14ac:dyDescent="0.3">
      <c r="A1362" s="831">
        <v>12</v>
      </c>
      <c r="B1362" s="832" t="s">
        <v>1362</v>
      </c>
      <c r="C1362" s="832" t="s">
        <v>1368</v>
      </c>
      <c r="D1362" s="833" t="s">
        <v>2953</v>
      </c>
      <c r="E1362" s="834" t="s">
        <v>1392</v>
      </c>
      <c r="F1362" s="832" t="s">
        <v>1363</v>
      </c>
      <c r="G1362" s="832" t="s">
        <v>1516</v>
      </c>
      <c r="H1362" s="832" t="s">
        <v>578</v>
      </c>
      <c r="I1362" s="832" t="s">
        <v>1660</v>
      </c>
      <c r="J1362" s="832" t="s">
        <v>1661</v>
      </c>
      <c r="K1362" s="832" t="s">
        <v>1662</v>
      </c>
      <c r="L1362" s="835">
        <v>1543.27</v>
      </c>
      <c r="M1362" s="835">
        <v>1543.27</v>
      </c>
      <c r="N1362" s="832">
        <v>1</v>
      </c>
      <c r="O1362" s="836">
        <v>1</v>
      </c>
      <c r="P1362" s="835"/>
      <c r="Q1362" s="837">
        <v>0</v>
      </c>
      <c r="R1362" s="832"/>
      <c r="S1362" s="837">
        <v>0</v>
      </c>
      <c r="T1362" s="836"/>
      <c r="U1362" s="838">
        <v>0</v>
      </c>
    </row>
    <row r="1363" spans="1:21" ht="14.4" customHeight="1" x14ac:dyDescent="0.3">
      <c r="A1363" s="831">
        <v>12</v>
      </c>
      <c r="B1363" s="832" t="s">
        <v>1362</v>
      </c>
      <c r="C1363" s="832" t="s">
        <v>1368</v>
      </c>
      <c r="D1363" s="833" t="s">
        <v>2953</v>
      </c>
      <c r="E1363" s="834" t="s">
        <v>1392</v>
      </c>
      <c r="F1363" s="832" t="s">
        <v>1363</v>
      </c>
      <c r="G1363" s="832" t="s">
        <v>1516</v>
      </c>
      <c r="H1363" s="832" t="s">
        <v>578</v>
      </c>
      <c r="I1363" s="832" t="s">
        <v>1663</v>
      </c>
      <c r="J1363" s="832" t="s">
        <v>1661</v>
      </c>
      <c r="K1363" s="832" t="s">
        <v>1519</v>
      </c>
      <c r="L1363" s="835">
        <v>3086.53</v>
      </c>
      <c r="M1363" s="835">
        <v>3086.53</v>
      </c>
      <c r="N1363" s="832">
        <v>1</v>
      </c>
      <c r="O1363" s="836">
        <v>1</v>
      </c>
      <c r="P1363" s="835">
        <v>3086.53</v>
      </c>
      <c r="Q1363" s="837">
        <v>1</v>
      </c>
      <c r="R1363" s="832">
        <v>1</v>
      </c>
      <c r="S1363" s="837">
        <v>1</v>
      </c>
      <c r="T1363" s="836">
        <v>1</v>
      </c>
      <c r="U1363" s="838">
        <v>1</v>
      </c>
    </row>
    <row r="1364" spans="1:21" ht="14.4" customHeight="1" x14ac:dyDescent="0.3">
      <c r="A1364" s="831">
        <v>12</v>
      </c>
      <c r="B1364" s="832" t="s">
        <v>1362</v>
      </c>
      <c r="C1364" s="832" t="s">
        <v>1368</v>
      </c>
      <c r="D1364" s="833" t="s">
        <v>2953</v>
      </c>
      <c r="E1364" s="834" t="s">
        <v>1392</v>
      </c>
      <c r="F1364" s="832" t="s">
        <v>1363</v>
      </c>
      <c r="G1364" s="832" t="s">
        <v>1470</v>
      </c>
      <c r="H1364" s="832" t="s">
        <v>578</v>
      </c>
      <c r="I1364" s="832" t="s">
        <v>1482</v>
      </c>
      <c r="J1364" s="832" t="s">
        <v>1472</v>
      </c>
      <c r="K1364" s="832" t="s">
        <v>1483</v>
      </c>
      <c r="L1364" s="835">
        <v>42.54</v>
      </c>
      <c r="M1364" s="835">
        <v>85.08</v>
      </c>
      <c r="N1364" s="832">
        <v>2</v>
      </c>
      <c r="O1364" s="836">
        <v>2</v>
      </c>
      <c r="P1364" s="835">
        <v>85.08</v>
      </c>
      <c r="Q1364" s="837">
        <v>1</v>
      </c>
      <c r="R1364" s="832">
        <v>2</v>
      </c>
      <c r="S1364" s="837">
        <v>1</v>
      </c>
      <c r="T1364" s="836">
        <v>2</v>
      </c>
      <c r="U1364" s="838">
        <v>1</v>
      </c>
    </row>
    <row r="1365" spans="1:21" ht="14.4" customHeight="1" x14ac:dyDescent="0.3">
      <c r="A1365" s="831">
        <v>12</v>
      </c>
      <c r="B1365" s="832" t="s">
        <v>1362</v>
      </c>
      <c r="C1365" s="832" t="s">
        <v>1368</v>
      </c>
      <c r="D1365" s="833" t="s">
        <v>2953</v>
      </c>
      <c r="E1365" s="834" t="s">
        <v>1392</v>
      </c>
      <c r="F1365" s="832" t="s">
        <v>1363</v>
      </c>
      <c r="G1365" s="832" t="s">
        <v>1520</v>
      </c>
      <c r="H1365" s="832" t="s">
        <v>622</v>
      </c>
      <c r="I1365" s="832" t="s">
        <v>1672</v>
      </c>
      <c r="J1365" s="832" t="s">
        <v>1522</v>
      </c>
      <c r="K1365" s="832" t="s">
        <v>1673</v>
      </c>
      <c r="L1365" s="835">
        <v>300.31</v>
      </c>
      <c r="M1365" s="835">
        <v>900.93000000000006</v>
      </c>
      <c r="N1365" s="832">
        <v>3</v>
      </c>
      <c r="O1365" s="836">
        <v>2.5</v>
      </c>
      <c r="P1365" s="835">
        <v>600.62</v>
      </c>
      <c r="Q1365" s="837">
        <v>0.66666666666666663</v>
      </c>
      <c r="R1365" s="832">
        <v>2</v>
      </c>
      <c r="S1365" s="837">
        <v>0.66666666666666663</v>
      </c>
      <c r="T1365" s="836">
        <v>1.5</v>
      </c>
      <c r="U1365" s="838">
        <v>0.6</v>
      </c>
    </row>
    <row r="1366" spans="1:21" ht="14.4" customHeight="1" x14ac:dyDescent="0.3">
      <c r="A1366" s="831">
        <v>12</v>
      </c>
      <c r="B1366" s="832" t="s">
        <v>1362</v>
      </c>
      <c r="C1366" s="832" t="s">
        <v>1368</v>
      </c>
      <c r="D1366" s="833" t="s">
        <v>2953</v>
      </c>
      <c r="E1366" s="834" t="s">
        <v>1392</v>
      </c>
      <c r="F1366" s="832" t="s">
        <v>1363</v>
      </c>
      <c r="G1366" s="832" t="s">
        <v>1567</v>
      </c>
      <c r="H1366" s="832" t="s">
        <v>578</v>
      </c>
      <c r="I1366" s="832" t="s">
        <v>1568</v>
      </c>
      <c r="J1366" s="832" t="s">
        <v>1569</v>
      </c>
      <c r="K1366" s="832" t="s">
        <v>1570</v>
      </c>
      <c r="L1366" s="835">
        <v>1514.87</v>
      </c>
      <c r="M1366" s="835">
        <v>7574.3499999999995</v>
      </c>
      <c r="N1366" s="832">
        <v>5</v>
      </c>
      <c r="O1366" s="836">
        <v>5</v>
      </c>
      <c r="P1366" s="835">
        <v>4544.6099999999997</v>
      </c>
      <c r="Q1366" s="837">
        <v>0.6</v>
      </c>
      <c r="R1366" s="832">
        <v>3</v>
      </c>
      <c r="S1366" s="837">
        <v>0.6</v>
      </c>
      <c r="T1366" s="836">
        <v>3</v>
      </c>
      <c r="U1366" s="838">
        <v>0.6</v>
      </c>
    </row>
    <row r="1367" spans="1:21" ht="14.4" customHeight="1" x14ac:dyDescent="0.3">
      <c r="A1367" s="831">
        <v>12</v>
      </c>
      <c r="B1367" s="832" t="s">
        <v>1362</v>
      </c>
      <c r="C1367" s="832" t="s">
        <v>1368</v>
      </c>
      <c r="D1367" s="833" t="s">
        <v>2953</v>
      </c>
      <c r="E1367" s="834" t="s">
        <v>1392</v>
      </c>
      <c r="F1367" s="832" t="s">
        <v>1363</v>
      </c>
      <c r="G1367" s="832" t="s">
        <v>1677</v>
      </c>
      <c r="H1367" s="832" t="s">
        <v>578</v>
      </c>
      <c r="I1367" s="832" t="s">
        <v>1960</v>
      </c>
      <c r="J1367" s="832" t="s">
        <v>1679</v>
      </c>
      <c r="K1367" s="832" t="s">
        <v>1961</v>
      </c>
      <c r="L1367" s="835">
        <v>260.42</v>
      </c>
      <c r="M1367" s="835">
        <v>260.42</v>
      </c>
      <c r="N1367" s="832">
        <v>1</v>
      </c>
      <c r="O1367" s="836">
        <v>0.5</v>
      </c>
      <c r="P1367" s="835">
        <v>260.42</v>
      </c>
      <c r="Q1367" s="837">
        <v>1</v>
      </c>
      <c r="R1367" s="832">
        <v>1</v>
      </c>
      <c r="S1367" s="837">
        <v>1</v>
      </c>
      <c r="T1367" s="836">
        <v>0.5</v>
      </c>
      <c r="U1367" s="838">
        <v>1</v>
      </c>
    </row>
    <row r="1368" spans="1:21" ht="14.4" customHeight="1" x14ac:dyDescent="0.3">
      <c r="A1368" s="831">
        <v>12</v>
      </c>
      <c r="B1368" s="832" t="s">
        <v>1362</v>
      </c>
      <c r="C1368" s="832" t="s">
        <v>1368</v>
      </c>
      <c r="D1368" s="833" t="s">
        <v>2953</v>
      </c>
      <c r="E1368" s="834" t="s">
        <v>1392</v>
      </c>
      <c r="F1368" s="832" t="s">
        <v>1363</v>
      </c>
      <c r="G1368" s="832" t="s">
        <v>1701</v>
      </c>
      <c r="H1368" s="832" t="s">
        <v>578</v>
      </c>
      <c r="I1368" s="832" t="s">
        <v>1962</v>
      </c>
      <c r="J1368" s="832" t="s">
        <v>1703</v>
      </c>
      <c r="K1368" s="832" t="s">
        <v>1963</v>
      </c>
      <c r="L1368" s="835">
        <v>837.19</v>
      </c>
      <c r="M1368" s="835">
        <v>1674.38</v>
      </c>
      <c r="N1368" s="832">
        <v>2</v>
      </c>
      <c r="O1368" s="836">
        <v>0.5</v>
      </c>
      <c r="P1368" s="835">
        <v>1674.38</v>
      </c>
      <c r="Q1368" s="837">
        <v>1</v>
      </c>
      <c r="R1368" s="832">
        <v>2</v>
      </c>
      <c r="S1368" s="837">
        <v>1</v>
      </c>
      <c r="T1368" s="836">
        <v>0.5</v>
      </c>
      <c r="U1368" s="838">
        <v>1</v>
      </c>
    </row>
    <row r="1369" spans="1:21" ht="14.4" customHeight="1" x14ac:dyDescent="0.3">
      <c r="A1369" s="831">
        <v>12</v>
      </c>
      <c r="B1369" s="832" t="s">
        <v>1362</v>
      </c>
      <c r="C1369" s="832" t="s">
        <v>1368</v>
      </c>
      <c r="D1369" s="833" t="s">
        <v>2953</v>
      </c>
      <c r="E1369" s="834" t="s">
        <v>1392</v>
      </c>
      <c r="F1369" s="832" t="s">
        <v>1363</v>
      </c>
      <c r="G1369" s="832" t="s">
        <v>1701</v>
      </c>
      <c r="H1369" s="832" t="s">
        <v>578</v>
      </c>
      <c r="I1369" s="832" t="s">
        <v>1864</v>
      </c>
      <c r="J1369" s="832" t="s">
        <v>1703</v>
      </c>
      <c r="K1369" s="832" t="s">
        <v>1865</v>
      </c>
      <c r="L1369" s="835">
        <v>3024.8</v>
      </c>
      <c r="M1369" s="835">
        <v>3024.8</v>
      </c>
      <c r="N1369" s="832">
        <v>1</v>
      </c>
      <c r="O1369" s="836">
        <v>0.5</v>
      </c>
      <c r="P1369" s="835">
        <v>3024.8</v>
      </c>
      <c r="Q1369" s="837">
        <v>1</v>
      </c>
      <c r="R1369" s="832">
        <v>1</v>
      </c>
      <c r="S1369" s="837">
        <v>1</v>
      </c>
      <c r="T1369" s="836">
        <v>0.5</v>
      </c>
      <c r="U1369" s="838">
        <v>1</v>
      </c>
    </row>
    <row r="1370" spans="1:21" ht="14.4" customHeight="1" x14ac:dyDescent="0.3">
      <c r="A1370" s="831">
        <v>12</v>
      </c>
      <c r="B1370" s="832" t="s">
        <v>1362</v>
      </c>
      <c r="C1370" s="832" t="s">
        <v>1368</v>
      </c>
      <c r="D1370" s="833" t="s">
        <v>2953</v>
      </c>
      <c r="E1370" s="834" t="s">
        <v>1392</v>
      </c>
      <c r="F1370" s="832" t="s">
        <v>1363</v>
      </c>
      <c r="G1370" s="832" t="s">
        <v>1412</v>
      </c>
      <c r="H1370" s="832" t="s">
        <v>622</v>
      </c>
      <c r="I1370" s="832" t="s">
        <v>1425</v>
      </c>
      <c r="J1370" s="832" t="s">
        <v>950</v>
      </c>
      <c r="K1370" s="832" t="s">
        <v>1414</v>
      </c>
      <c r="L1370" s="835">
        <v>154.36000000000001</v>
      </c>
      <c r="M1370" s="835">
        <v>154.36000000000001</v>
      </c>
      <c r="N1370" s="832">
        <v>1</v>
      </c>
      <c r="O1370" s="836">
        <v>1</v>
      </c>
      <c r="P1370" s="835">
        <v>154.36000000000001</v>
      </c>
      <c r="Q1370" s="837">
        <v>1</v>
      </c>
      <c r="R1370" s="832">
        <v>1</v>
      </c>
      <c r="S1370" s="837">
        <v>1</v>
      </c>
      <c r="T1370" s="836">
        <v>1</v>
      </c>
      <c r="U1370" s="838">
        <v>1</v>
      </c>
    </row>
    <row r="1371" spans="1:21" ht="14.4" customHeight="1" x14ac:dyDescent="0.3">
      <c r="A1371" s="831">
        <v>12</v>
      </c>
      <c r="B1371" s="832" t="s">
        <v>1362</v>
      </c>
      <c r="C1371" s="832" t="s">
        <v>1368</v>
      </c>
      <c r="D1371" s="833" t="s">
        <v>2953</v>
      </c>
      <c r="E1371" s="834" t="s">
        <v>1392</v>
      </c>
      <c r="F1371" s="832" t="s">
        <v>1365</v>
      </c>
      <c r="G1371" s="832" t="s">
        <v>1778</v>
      </c>
      <c r="H1371" s="832" t="s">
        <v>578</v>
      </c>
      <c r="I1371" s="832" t="s">
        <v>1779</v>
      </c>
      <c r="J1371" s="832" t="s">
        <v>1780</v>
      </c>
      <c r="K1371" s="832" t="s">
        <v>1781</v>
      </c>
      <c r="L1371" s="835">
        <v>1496</v>
      </c>
      <c r="M1371" s="835">
        <v>22440</v>
      </c>
      <c r="N1371" s="832">
        <v>15</v>
      </c>
      <c r="O1371" s="836">
        <v>1</v>
      </c>
      <c r="P1371" s="835">
        <v>22440</v>
      </c>
      <c r="Q1371" s="837">
        <v>1</v>
      </c>
      <c r="R1371" s="832">
        <v>15</v>
      </c>
      <c r="S1371" s="837">
        <v>1</v>
      </c>
      <c r="T1371" s="836">
        <v>1</v>
      </c>
      <c r="U1371" s="838">
        <v>1</v>
      </c>
    </row>
    <row r="1372" spans="1:21" ht="14.4" customHeight="1" x14ac:dyDescent="0.3">
      <c r="A1372" s="831">
        <v>12</v>
      </c>
      <c r="B1372" s="832" t="s">
        <v>1362</v>
      </c>
      <c r="C1372" s="832" t="s">
        <v>1368</v>
      </c>
      <c r="D1372" s="833" t="s">
        <v>2953</v>
      </c>
      <c r="E1372" s="834" t="s">
        <v>1391</v>
      </c>
      <c r="F1372" s="832" t="s">
        <v>1363</v>
      </c>
      <c r="G1372" s="832" t="s">
        <v>1529</v>
      </c>
      <c r="H1372" s="832" t="s">
        <v>578</v>
      </c>
      <c r="I1372" s="832" t="s">
        <v>1530</v>
      </c>
      <c r="J1372" s="832" t="s">
        <v>1531</v>
      </c>
      <c r="K1372" s="832" t="s">
        <v>1232</v>
      </c>
      <c r="L1372" s="835">
        <v>78.33</v>
      </c>
      <c r="M1372" s="835">
        <v>78.33</v>
      </c>
      <c r="N1372" s="832">
        <v>1</v>
      </c>
      <c r="O1372" s="836">
        <v>1</v>
      </c>
      <c r="P1372" s="835">
        <v>78.33</v>
      </c>
      <c r="Q1372" s="837">
        <v>1</v>
      </c>
      <c r="R1372" s="832">
        <v>1</v>
      </c>
      <c r="S1372" s="837">
        <v>1</v>
      </c>
      <c r="T1372" s="836">
        <v>1</v>
      </c>
      <c r="U1372" s="838">
        <v>1</v>
      </c>
    </row>
    <row r="1373" spans="1:21" ht="14.4" customHeight="1" x14ac:dyDescent="0.3">
      <c r="A1373" s="831">
        <v>12</v>
      </c>
      <c r="B1373" s="832" t="s">
        <v>1362</v>
      </c>
      <c r="C1373" s="832" t="s">
        <v>1368</v>
      </c>
      <c r="D1373" s="833" t="s">
        <v>2953</v>
      </c>
      <c r="E1373" s="834" t="s">
        <v>1391</v>
      </c>
      <c r="F1373" s="832" t="s">
        <v>1363</v>
      </c>
      <c r="G1373" s="832" t="s">
        <v>2832</v>
      </c>
      <c r="H1373" s="832" t="s">
        <v>578</v>
      </c>
      <c r="I1373" s="832" t="s">
        <v>2833</v>
      </c>
      <c r="J1373" s="832" t="s">
        <v>2834</v>
      </c>
      <c r="K1373" s="832" t="s">
        <v>2835</v>
      </c>
      <c r="L1373" s="835">
        <v>0</v>
      </c>
      <c r="M1373" s="835">
        <v>0</v>
      </c>
      <c r="N1373" s="832">
        <v>1</v>
      </c>
      <c r="O1373" s="836">
        <v>1</v>
      </c>
      <c r="P1373" s="835">
        <v>0</v>
      </c>
      <c r="Q1373" s="837"/>
      <c r="R1373" s="832">
        <v>1</v>
      </c>
      <c r="S1373" s="837">
        <v>1</v>
      </c>
      <c r="T1373" s="836">
        <v>1</v>
      </c>
      <c r="U1373" s="838">
        <v>1</v>
      </c>
    </row>
    <row r="1374" spans="1:21" ht="14.4" customHeight="1" x14ac:dyDescent="0.3">
      <c r="A1374" s="831">
        <v>12</v>
      </c>
      <c r="B1374" s="832" t="s">
        <v>1362</v>
      </c>
      <c r="C1374" s="832" t="s">
        <v>1368</v>
      </c>
      <c r="D1374" s="833" t="s">
        <v>2953</v>
      </c>
      <c r="E1374" s="834" t="s">
        <v>1391</v>
      </c>
      <c r="F1374" s="832" t="s">
        <v>1363</v>
      </c>
      <c r="G1374" s="832" t="s">
        <v>1612</v>
      </c>
      <c r="H1374" s="832" t="s">
        <v>578</v>
      </c>
      <c r="I1374" s="832" t="s">
        <v>1613</v>
      </c>
      <c r="J1374" s="832" t="s">
        <v>798</v>
      </c>
      <c r="K1374" s="832" t="s">
        <v>1614</v>
      </c>
      <c r="L1374" s="835">
        <v>107.27</v>
      </c>
      <c r="M1374" s="835">
        <v>321.81</v>
      </c>
      <c r="N1374" s="832">
        <v>3</v>
      </c>
      <c r="O1374" s="836">
        <v>2</v>
      </c>
      <c r="P1374" s="835">
        <v>321.81</v>
      </c>
      <c r="Q1374" s="837">
        <v>1</v>
      </c>
      <c r="R1374" s="832">
        <v>3</v>
      </c>
      <c r="S1374" s="837">
        <v>1</v>
      </c>
      <c r="T1374" s="836">
        <v>2</v>
      </c>
      <c r="U1374" s="838">
        <v>1</v>
      </c>
    </row>
    <row r="1375" spans="1:21" ht="14.4" customHeight="1" x14ac:dyDescent="0.3">
      <c r="A1375" s="831">
        <v>12</v>
      </c>
      <c r="B1375" s="832" t="s">
        <v>1362</v>
      </c>
      <c r="C1375" s="832" t="s">
        <v>1368</v>
      </c>
      <c r="D1375" s="833" t="s">
        <v>2953</v>
      </c>
      <c r="E1375" s="834" t="s">
        <v>1391</v>
      </c>
      <c r="F1375" s="832" t="s">
        <v>1363</v>
      </c>
      <c r="G1375" s="832" t="s">
        <v>1405</v>
      </c>
      <c r="H1375" s="832" t="s">
        <v>578</v>
      </c>
      <c r="I1375" s="832" t="s">
        <v>1406</v>
      </c>
      <c r="J1375" s="832" t="s">
        <v>1407</v>
      </c>
      <c r="K1375" s="832" t="s">
        <v>1408</v>
      </c>
      <c r="L1375" s="835">
        <v>48.09</v>
      </c>
      <c r="M1375" s="835">
        <v>48.09</v>
      </c>
      <c r="N1375" s="832">
        <v>1</v>
      </c>
      <c r="O1375" s="836">
        <v>1</v>
      </c>
      <c r="P1375" s="835">
        <v>48.09</v>
      </c>
      <c r="Q1375" s="837">
        <v>1</v>
      </c>
      <c r="R1375" s="832">
        <v>1</v>
      </c>
      <c r="S1375" s="837">
        <v>1</v>
      </c>
      <c r="T1375" s="836">
        <v>1</v>
      </c>
      <c r="U1375" s="838">
        <v>1</v>
      </c>
    </row>
    <row r="1376" spans="1:21" ht="14.4" customHeight="1" x14ac:dyDescent="0.3">
      <c r="A1376" s="831">
        <v>12</v>
      </c>
      <c r="B1376" s="832" t="s">
        <v>1362</v>
      </c>
      <c r="C1376" s="832" t="s">
        <v>1368</v>
      </c>
      <c r="D1376" s="833" t="s">
        <v>2953</v>
      </c>
      <c r="E1376" s="834" t="s">
        <v>1391</v>
      </c>
      <c r="F1376" s="832" t="s">
        <v>1363</v>
      </c>
      <c r="G1376" s="832" t="s">
        <v>1409</v>
      </c>
      <c r="H1376" s="832" t="s">
        <v>578</v>
      </c>
      <c r="I1376" s="832" t="s">
        <v>1410</v>
      </c>
      <c r="J1376" s="832" t="s">
        <v>829</v>
      </c>
      <c r="K1376" s="832" t="s">
        <v>1411</v>
      </c>
      <c r="L1376" s="835">
        <v>163.54</v>
      </c>
      <c r="M1376" s="835">
        <v>163.54</v>
      </c>
      <c r="N1376" s="832">
        <v>1</v>
      </c>
      <c r="O1376" s="836">
        <v>0.5</v>
      </c>
      <c r="P1376" s="835">
        <v>163.54</v>
      </c>
      <c r="Q1376" s="837">
        <v>1</v>
      </c>
      <c r="R1376" s="832">
        <v>1</v>
      </c>
      <c r="S1376" s="837">
        <v>1</v>
      </c>
      <c r="T1376" s="836">
        <v>0.5</v>
      </c>
      <c r="U1376" s="838">
        <v>1</v>
      </c>
    </row>
    <row r="1377" spans="1:21" ht="14.4" customHeight="1" x14ac:dyDescent="0.3">
      <c r="A1377" s="831">
        <v>12</v>
      </c>
      <c r="B1377" s="832" t="s">
        <v>1362</v>
      </c>
      <c r="C1377" s="832" t="s">
        <v>1368</v>
      </c>
      <c r="D1377" s="833" t="s">
        <v>2953</v>
      </c>
      <c r="E1377" s="834" t="s">
        <v>1391</v>
      </c>
      <c r="F1377" s="832" t="s">
        <v>1363</v>
      </c>
      <c r="G1377" s="832" t="s">
        <v>1458</v>
      </c>
      <c r="H1377" s="832" t="s">
        <v>578</v>
      </c>
      <c r="I1377" s="832" t="s">
        <v>1558</v>
      </c>
      <c r="J1377" s="832" t="s">
        <v>618</v>
      </c>
      <c r="K1377" s="832" t="s">
        <v>1559</v>
      </c>
      <c r="L1377" s="835">
        <v>108.44</v>
      </c>
      <c r="M1377" s="835">
        <v>108.44</v>
      </c>
      <c r="N1377" s="832">
        <v>1</v>
      </c>
      <c r="O1377" s="836">
        <v>1</v>
      </c>
      <c r="P1377" s="835"/>
      <c r="Q1377" s="837">
        <v>0</v>
      </c>
      <c r="R1377" s="832"/>
      <c r="S1377" s="837">
        <v>0</v>
      </c>
      <c r="T1377" s="836"/>
      <c r="U1377" s="838">
        <v>0</v>
      </c>
    </row>
    <row r="1378" spans="1:21" ht="14.4" customHeight="1" x14ac:dyDescent="0.3">
      <c r="A1378" s="831">
        <v>12</v>
      </c>
      <c r="B1378" s="832" t="s">
        <v>1362</v>
      </c>
      <c r="C1378" s="832" t="s">
        <v>1368</v>
      </c>
      <c r="D1378" s="833" t="s">
        <v>2953</v>
      </c>
      <c r="E1378" s="834" t="s">
        <v>1391</v>
      </c>
      <c r="F1378" s="832" t="s">
        <v>1363</v>
      </c>
      <c r="G1378" s="832" t="s">
        <v>1461</v>
      </c>
      <c r="H1378" s="832" t="s">
        <v>578</v>
      </c>
      <c r="I1378" s="832" t="s">
        <v>1641</v>
      </c>
      <c r="J1378" s="832" t="s">
        <v>1642</v>
      </c>
      <c r="K1378" s="832" t="s">
        <v>1643</v>
      </c>
      <c r="L1378" s="835">
        <v>432.12</v>
      </c>
      <c r="M1378" s="835">
        <v>5185.4400000000005</v>
      </c>
      <c r="N1378" s="832">
        <v>12</v>
      </c>
      <c r="O1378" s="836">
        <v>2</v>
      </c>
      <c r="P1378" s="835">
        <v>5185.4400000000005</v>
      </c>
      <c r="Q1378" s="837">
        <v>1</v>
      </c>
      <c r="R1378" s="832">
        <v>12</v>
      </c>
      <c r="S1378" s="837">
        <v>1</v>
      </c>
      <c r="T1378" s="836">
        <v>2</v>
      </c>
      <c r="U1378" s="838">
        <v>1</v>
      </c>
    </row>
    <row r="1379" spans="1:21" ht="14.4" customHeight="1" x14ac:dyDescent="0.3">
      <c r="A1379" s="831">
        <v>12</v>
      </c>
      <c r="B1379" s="832" t="s">
        <v>1362</v>
      </c>
      <c r="C1379" s="832" t="s">
        <v>1368</v>
      </c>
      <c r="D1379" s="833" t="s">
        <v>2953</v>
      </c>
      <c r="E1379" s="834" t="s">
        <v>1391</v>
      </c>
      <c r="F1379" s="832" t="s">
        <v>1363</v>
      </c>
      <c r="G1379" s="832" t="s">
        <v>1461</v>
      </c>
      <c r="H1379" s="832" t="s">
        <v>578</v>
      </c>
      <c r="I1379" s="832" t="s">
        <v>1837</v>
      </c>
      <c r="J1379" s="832" t="s">
        <v>1642</v>
      </c>
      <c r="K1379" s="832" t="s">
        <v>1643</v>
      </c>
      <c r="L1379" s="835">
        <v>432.12</v>
      </c>
      <c r="M1379" s="835">
        <v>1296.3600000000001</v>
      </c>
      <c r="N1379" s="832">
        <v>3</v>
      </c>
      <c r="O1379" s="836">
        <v>1</v>
      </c>
      <c r="P1379" s="835">
        <v>1296.3600000000001</v>
      </c>
      <c r="Q1379" s="837">
        <v>1</v>
      </c>
      <c r="R1379" s="832">
        <v>3</v>
      </c>
      <c r="S1379" s="837">
        <v>1</v>
      </c>
      <c r="T1379" s="836">
        <v>1</v>
      </c>
      <c r="U1379" s="838">
        <v>1</v>
      </c>
    </row>
    <row r="1380" spans="1:21" ht="14.4" customHeight="1" x14ac:dyDescent="0.3">
      <c r="A1380" s="831">
        <v>12</v>
      </c>
      <c r="B1380" s="832" t="s">
        <v>1362</v>
      </c>
      <c r="C1380" s="832" t="s">
        <v>1368</v>
      </c>
      <c r="D1380" s="833" t="s">
        <v>2953</v>
      </c>
      <c r="E1380" s="834" t="s">
        <v>1391</v>
      </c>
      <c r="F1380" s="832" t="s">
        <v>1363</v>
      </c>
      <c r="G1380" s="832" t="s">
        <v>1469</v>
      </c>
      <c r="H1380" s="832" t="s">
        <v>622</v>
      </c>
      <c r="I1380" s="832" t="s">
        <v>1280</v>
      </c>
      <c r="J1380" s="832" t="s">
        <v>1281</v>
      </c>
      <c r="K1380" s="832" t="s">
        <v>1282</v>
      </c>
      <c r="L1380" s="835">
        <v>0</v>
      </c>
      <c r="M1380" s="835">
        <v>0</v>
      </c>
      <c r="N1380" s="832">
        <v>1</v>
      </c>
      <c r="O1380" s="836">
        <v>1</v>
      </c>
      <c r="P1380" s="835">
        <v>0</v>
      </c>
      <c r="Q1380" s="837"/>
      <c r="R1380" s="832">
        <v>1</v>
      </c>
      <c r="S1380" s="837">
        <v>1</v>
      </c>
      <c r="T1380" s="836">
        <v>1</v>
      </c>
      <c r="U1380" s="838">
        <v>1</v>
      </c>
    </row>
    <row r="1381" spans="1:21" ht="14.4" customHeight="1" x14ac:dyDescent="0.3">
      <c r="A1381" s="831">
        <v>12</v>
      </c>
      <c r="B1381" s="832" t="s">
        <v>1362</v>
      </c>
      <c r="C1381" s="832" t="s">
        <v>1368</v>
      </c>
      <c r="D1381" s="833" t="s">
        <v>2953</v>
      </c>
      <c r="E1381" s="834" t="s">
        <v>1391</v>
      </c>
      <c r="F1381" s="832" t="s">
        <v>1363</v>
      </c>
      <c r="G1381" s="832" t="s">
        <v>1516</v>
      </c>
      <c r="H1381" s="832" t="s">
        <v>578</v>
      </c>
      <c r="I1381" s="832" t="s">
        <v>1660</v>
      </c>
      <c r="J1381" s="832" t="s">
        <v>1661</v>
      </c>
      <c r="K1381" s="832" t="s">
        <v>1662</v>
      </c>
      <c r="L1381" s="835">
        <v>1543.27</v>
      </c>
      <c r="M1381" s="835">
        <v>1543.27</v>
      </c>
      <c r="N1381" s="832">
        <v>1</v>
      </c>
      <c r="O1381" s="836">
        <v>1</v>
      </c>
      <c r="P1381" s="835"/>
      <c r="Q1381" s="837">
        <v>0</v>
      </c>
      <c r="R1381" s="832"/>
      <c r="S1381" s="837">
        <v>0</v>
      </c>
      <c r="T1381" s="836"/>
      <c r="U1381" s="838">
        <v>0</v>
      </c>
    </row>
    <row r="1382" spans="1:21" ht="14.4" customHeight="1" x14ac:dyDescent="0.3">
      <c r="A1382" s="831">
        <v>12</v>
      </c>
      <c r="B1382" s="832" t="s">
        <v>1362</v>
      </c>
      <c r="C1382" s="832" t="s">
        <v>1368</v>
      </c>
      <c r="D1382" s="833" t="s">
        <v>2953</v>
      </c>
      <c r="E1382" s="834" t="s">
        <v>1391</v>
      </c>
      <c r="F1382" s="832" t="s">
        <v>1363</v>
      </c>
      <c r="G1382" s="832" t="s">
        <v>1470</v>
      </c>
      <c r="H1382" s="832" t="s">
        <v>578</v>
      </c>
      <c r="I1382" s="832" t="s">
        <v>1482</v>
      </c>
      <c r="J1382" s="832" t="s">
        <v>1472</v>
      </c>
      <c r="K1382" s="832" t="s">
        <v>1483</v>
      </c>
      <c r="L1382" s="835">
        <v>42.54</v>
      </c>
      <c r="M1382" s="835">
        <v>42.54</v>
      </c>
      <c r="N1382" s="832">
        <v>1</v>
      </c>
      <c r="O1382" s="836">
        <v>0.5</v>
      </c>
      <c r="P1382" s="835">
        <v>42.54</v>
      </c>
      <c r="Q1382" s="837">
        <v>1</v>
      </c>
      <c r="R1382" s="832">
        <v>1</v>
      </c>
      <c r="S1382" s="837">
        <v>1</v>
      </c>
      <c r="T1382" s="836">
        <v>0.5</v>
      </c>
      <c r="U1382" s="838">
        <v>1</v>
      </c>
    </row>
    <row r="1383" spans="1:21" ht="14.4" customHeight="1" x14ac:dyDescent="0.3">
      <c r="A1383" s="831">
        <v>12</v>
      </c>
      <c r="B1383" s="832" t="s">
        <v>1362</v>
      </c>
      <c r="C1383" s="832" t="s">
        <v>1368</v>
      </c>
      <c r="D1383" s="833" t="s">
        <v>2953</v>
      </c>
      <c r="E1383" s="834" t="s">
        <v>1391</v>
      </c>
      <c r="F1383" s="832" t="s">
        <v>1363</v>
      </c>
      <c r="G1383" s="832" t="s">
        <v>1470</v>
      </c>
      <c r="H1383" s="832" t="s">
        <v>578</v>
      </c>
      <c r="I1383" s="832" t="s">
        <v>2276</v>
      </c>
      <c r="J1383" s="832" t="s">
        <v>1472</v>
      </c>
      <c r="K1383" s="832" t="s">
        <v>2277</v>
      </c>
      <c r="L1383" s="835">
        <v>24.05</v>
      </c>
      <c r="M1383" s="835">
        <v>96.2</v>
      </c>
      <c r="N1383" s="832">
        <v>4</v>
      </c>
      <c r="O1383" s="836">
        <v>1</v>
      </c>
      <c r="P1383" s="835">
        <v>96.2</v>
      </c>
      <c r="Q1383" s="837">
        <v>1</v>
      </c>
      <c r="R1383" s="832">
        <v>4</v>
      </c>
      <c r="S1383" s="837">
        <v>1</v>
      </c>
      <c r="T1383" s="836">
        <v>1</v>
      </c>
      <c r="U1383" s="838">
        <v>1</v>
      </c>
    </row>
    <row r="1384" spans="1:21" ht="14.4" customHeight="1" x14ac:dyDescent="0.3">
      <c r="A1384" s="831">
        <v>12</v>
      </c>
      <c r="B1384" s="832" t="s">
        <v>1362</v>
      </c>
      <c r="C1384" s="832" t="s">
        <v>1368</v>
      </c>
      <c r="D1384" s="833" t="s">
        <v>2953</v>
      </c>
      <c r="E1384" s="834" t="s">
        <v>1391</v>
      </c>
      <c r="F1384" s="832" t="s">
        <v>1363</v>
      </c>
      <c r="G1384" s="832" t="s">
        <v>1470</v>
      </c>
      <c r="H1384" s="832" t="s">
        <v>578</v>
      </c>
      <c r="I1384" s="832" t="s">
        <v>1471</v>
      </c>
      <c r="J1384" s="832" t="s">
        <v>1472</v>
      </c>
      <c r="K1384" s="832" t="s">
        <v>1473</v>
      </c>
      <c r="L1384" s="835">
        <v>59.56</v>
      </c>
      <c r="M1384" s="835">
        <v>119.12</v>
      </c>
      <c r="N1384" s="832">
        <v>2</v>
      </c>
      <c r="O1384" s="836">
        <v>2</v>
      </c>
      <c r="P1384" s="835">
        <v>119.12</v>
      </c>
      <c r="Q1384" s="837">
        <v>1</v>
      </c>
      <c r="R1384" s="832">
        <v>2</v>
      </c>
      <c r="S1384" s="837">
        <v>1</v>
      </c>
      <c r="T1384" s="836">
        <v>2</v>
      </c>
      <c r="U1384" s="838">
        <v>1</v>
      </c>
    </row>
    <row r="1385" spans="1:21" ht="14.4" customHeight="1" x14ac:dyDescent="0.3">
      <c r="A1385" s="831">
        <v>12</v>
      </c>
      <c r="B1385" s="832" t="s">
        <v>1362</v>
      </c>
      <c r="C1385" s="832" t="s">
        <v>1368</v>
      </c>
      <c r="D1385" s="833" t="s">
        <v>2953</v>
      </c>
      <c r="E1385" s="834" t="s">
        <v>1391</v>
      </c>
      <c r="F1385" s="832" t="s">
        <v>1363</v>
      </c>
      <c r="G1385" s="832" t="s">
        <v>1412</v>
      </c>
      <c r="H1385" s="832" t="s">
        <v>578</v>
      </c>
      <c r="I1385" s="832" t="s">
        <v>2662</v>
      </c>
      <c r="J1385" s="832" t="s">
        <v>2663</v>
      </c>
      <c r="K1385" s="832" t="s">
        <v>2664</v>
      </c>
      <c r="L1385" s="835">
        <v>154.36000000000001</v>
      </c>
      <c r="M1385" s="835">
        <v>308.72000000000003</v>
      </c>
      <c r="N1385" s="832">
        <v>2</v>
      </c>
      <c r="O1385" s="836">
        <v>1</v>
      </c>
      <c r="P1385" s="835">
        <v>308.72000000000003</v>
      </c>
      <c r="Q1385" s="837">
        <v>1</v>
      </c>
      <c r="R1385" s="832">
        <v>2</v>
      </c>
      <c r="S1385" s="837">
        <v>1</v>
      </c>
      <c r="T1385" s="836">
        <v>1</v>
      </c>
      <c r="U1385" s="838">
        <v>1</v>
      </c>
    </row>
    <row r="1386" spans="1:21" ht="14.4" customHeight="1" x14ac:dyDescent="0.3">
      <c r="A1386" s="831">
        <v>12</v>
      </c>
      <c r="B1386" s="832" t="s">
        <v>1362</v>
      </c>
      <c r="C1386" s="832" t="s">
        <v>1368</v>
      </c>
      <c r="D1386" s="833" t="s">
        <v>2953</v>
      </c>
      <c r="E1386" s="834" t="s">
        <v>1396</v>
      </c>
      <c r="F1386" s="832" t="s">
        <v>1363</v>
      </c>
      <c r="G1386" s="832" t="s">
        <v>1685</v>
      </c>
      <c r="H1386" s="832" t="s">
        <v>578</v>
      </c>
      <c r="I1386" s="832" t="s">
        <v>1686</v>
      </c>
      <c r="J1386" s="832" t="s">
        <v>1687</v>
      </c>
      <c r="K1386" s="832" t="s">
        <v>1688</v>
      </c>
      <c r="L1386" s="835">
        <v>1546.98</v>
      </c>
      <c r="M1386" s="835">
        <v>1546.98</v>
      </c>
      <c r="N1386" s="832">
        <v>1</v>
      </c>
      <c r="O1386" s="836">
        <v>1</v>
      </c>
      <c r="P1386" s="835"/>
      <c r="Q1386" s="837">
        <v>0</v>
      </c>
      <c r="R1386" s="832"/>
      <c r="S1386" s="837">
        <v>0</v>
      </c>
      <c r="T1386" s="836"/>
      <c r="U1386" s="838">
        <v>0</v>
      </c>
    </row>
    <row r="1387" spans="1:21" ht="14.4" customHeight="1" x14ac:dyDescent="0.3">
      <c r="A1387" s="831">
        <v>12</v>
      </c>
      <c r="B1387" s="832" t="s">
        <v>1362</v>
      </c>
      <c r="C1387" s="832" t="s">
        <v>1370</v>
      </c>
      <c r="D1387" s="833" t="s">
        <v>2954</v>
      </c>
      <c r="E1387" s="834" t="s">
        <v>1377</v>
      </c>
      <c r="F1387" s="832" t="s">
        <v>1363</v>
      </c>
      <c r="G1387" s="832" t="s">
        <v>1588</v>
      </c>
      <c r="H1387" s="832" t="s">
        <v>578</v>
      </c>
      <c r="I1387" s="832" t="s">
        <v>1589</v>
      </c>
      <c r="J1387" s="832" t="s">
        <v>1590</v>
      </c>
      <c r="K1387" s="832" t="s">
        <v>1591</v>
      </c>
      <c r="L1387" s="835">
        <v>55.95</v>
      </c>
      <c r="M1387" s="835">
        <v>167.85000000000002</v>
      </c>
      <c r="N1387" s="832">
        <v>3</v>
      </c>
      <c r="O1387" s="836">
        <v>1</v>
      </c>
      <c r="P1387" s="835"/>
      <c r="Q1387" s="837">
        <v>0</v>
      </c>
      <c r="R1387" s="832"/>
      <c r="S1387" s="837">
        <v>0</v>
      </c>
      <c r="T1387" s="836"/>
      <c r="U1387" s="838">
        <v>0</v>
      </c>
    </row>
    <row r="1388" spans="1:21" ht="14.4" customHeight="1" x14ac:dyDescent="0.3">
      <c r="A1388" s="831">
        <v>12</v>
      </c>
      <c r="B1388" s="832" t="s">
        <v>1362</v>
      </c>
      <c r="C1388" s="832" t="s">
        <v>1370</v>
      </c>
      <c r="D1388" s="833" t="s">
        <v>2954</v>
      </c>
      <c r="E1388" s="834" t="s">
        <v>1377</v>
      </c>
      <c r="F1388" s="832" t="s">
        <v>1363</v>
      </c>
      <c r="G1388" s="832" t="s">
        <v>1433</v>
      </c>
      <c r="H1388" s="832" t="s">
        <v>578</v>
      </c>
      <c r="I1388" s="832" t="s">
        <v>2836</v>
      </c>
      <c r="J1388" s="832" t="s">
        <v>2837</v>
      </c>
      <c r="K1388" s="832" t="s">
        <v>2838</v>
      </c>
      <c r="L1388" s="835">
        <v>102.31</v>
      </c>
      <c r="M1388" s="835">
        <v>102.31</v>
      </c>
      <c r="N1388" s="832">
        <v>1</v>
      </c>
      <c r="O1388" s="836">
        <v>1</v>
      </c>
      <c r="P1388" s="835">
        <v>102.31</v>
      </c>
      <c r="Q1388" s="837">
        <v>1</v>
      </c>
      <c r="R1388" s="832">
        <v>1</v>
      </c>
      <c r="S1388" s="837">
        <v>1</v>
      </c>
      <c r="T1388" s="836">
        <v>1</v>
      </c>
      <c r="U1388" s="838">
        <v>1</v>
      </c>
    </row>
    <row r="1389" spans="1:21" ht="14.4" customHeight="1" x14ac:dyDescent="0.3">
      <c r="A1389" s="831">
        <v>12</v>
      </c>
      <c r="B1389" s="832" t="s">
        <v>1362</v>
      </c>
      <c r="C1389" s="832" t="s">
        <v>1370</v>
      </c>
      <c r="D1389" s="833" t="s">
        <v>2954</v>
      </c>
      <c r="E1389" s="834" t="s">
        <v>1377</v>
      </c>
      <c r="F1389" s="832" t="s">
        <v>1363</v>
      </c>
      <c r="G1389" s="832" t="s">
        <v>2306</v>
      </c>
      <c r="H1389" s="832" t="s">
        <v>622</v>
      </c>
      <c r="I1389" s="832" t="s">
        <v>2839</v>
      </c>
      <c r="J1389" s="832" t="s">
        <v>2308</v>
      </c>
      <c r="K1389" s="832" t="s">
        <v>1662</v>
      </c>
      <c r="L1389" s="835">
        <v>679.54</v>
      </c>
      <c r="M1389" s="835">
        <v>679.54</v>
      </c>
      <c r="N1389" s="832">
        <v>1</v>
      </c>
      <c r="O1389" s="836">
        <v>0.5</v>
      </c>
      <c r="P1389" s="835"/>
      <c r="Q1389" s="837">
        <v>0</v>
      </c>
      <c r="R1389" s="832"/>
      <c r="S1389" s="837">
        <v>0</v>
      </c>
      <c r="T1389" s="836"/>
      <c r="U1389" s="838">
        <v>0</v>
      </c>
    </row>
    <row r="1390" spans="1:21" ht="14.4" customHeight="1" x14ac:dyDescent="0.3">
      <c r="A1390" s="831">
        <v>12</v>
      </c>
      <c r="B1390" s="832" t="s">
        <v>1362</v>
      </c>
      <c r="C1390" s="832" t="s">
        <v>1370</v>
      </c>
      <c r="D1390" s="833" t="s">
        <v>2954</v>
      </c>
      <c r="E1390" s="834" t="s">
        <v>1377</v>
      </c>
      <c r="F1390" s="832" t="s">
        <v>1363</v>
      </c>
      <c r="G1390" s="832" t="s">
        <v>1612</v>
      </c>
      <c r="H1390" s="832" t="s">
        <v>578</v>
      </c>
      <c r="I1390" s="832" t="s">
        <v>1613</v>
      </c>
      <c r="J1390" s="832" t="s">
        <v>798</v>
      </c>
      <c r="K1390" s="832" t="s">
        <v>1614</v>
      </c>
      <c r="L1390" s="835">
        <v>107.27</v>
      </c>
      <c r="M1390" s="835">
        <v>321.81</v>
      </c>
      <c r="N1390" s="832">
        <v>3</v>
      </c>
      <c r="O1390" s="836">
        <v>1</v>
      </c>
      <c r="P1390" s="835"/>
      <c r="Q1390" s="837">
        <v>0</v>
      </c>
      <c r="R1390" s="832"/>
      <c r="S1390" s="837">
        <v>0</v>
      </c>
      <c r="T1390" s="836"/>
      <c r="U1390" s="838">
        <v>0</v>
      </c>
    </row>
    <row r="1391" spans="1:21" ht="14.4" customHeight="1" x14ac:dyDescent="0.3">
      <c r="A1391" s="831">
        <v>12</v>
      </c>
      <c r="B1391" s="832" t="s">
        <v>1362</v>
      </c>
      <c r="C1391" s="832" t="s">
        <v>1370</v>
      </c>
      <c r="D1391" s="833" t="s">
        <v>2954</v>
      </c>
      <c r="E1391" s="834" t="s">
        <v>1377</v>
      </c>
      <c r="F1391" s="832" t="s">
        <v>1363</v>
      </c>
      <c r="G1391" s="832" t="s">
        <v>1629</v>
      </c>
      <c r="H1391" s="832" t="s">
        <v>578</v>
      </c>
      <c r="I1391" s="832" t="s">
        <v>1630</v>
      </c>
      <c r="J1391" s="832" t="s">
        <v>1631</v>
      </c>
      <c r="K1391" s="832" t="s">
        <v>1632</v>
      </c>
      <c r="L1391" s="835">
        <v>39.15</v>
      </c>
      <c r="M1391" s="835">
        <v>78.3</v>
      </c>
      <c r="N1391" s="832">
        <v>2</v>
      </c>
      <c r="O1391" s="836">
        <v>1</v>
      </c>
      <c r="P1391" s="835"/>
      <c r="Q1391" s="837">
        <v>0</v>
      </c>
      <c r="R1391" s="832"/>
      <c r="S1391" s="837">
        <v>0</v>
      </c>
      <c r="T1391" s="836"/>
      <c r="U1391" s="838">
        <v>0</v>
      </c>
    </row>
    <row r="1392" spans="1:21" ht="14.4" customHeight="1" x14ac:dyDescent="0.3">
      <c r="A1392" s="831">
        <v>12</v>
      </c>
      <c r="B1392" s="832" t="s">
        <v>1362</v>
      </c>
      <c r="C1392" s="832" t="s">
        <v>1370</v>
      </c>
      <c r="D1392" s="833" t="s">
        <v>2954</v>
      </c>
      <c r="E1392" s="834" t="s">
        <v>1377</v>
      </c>
      <c r="F1392" s="832" t="s">
        <v>1363</v>
      </c>
      <c r="G1392" s="832" t="s">
        <v>1550</v>
      </c>
      <c r="H1392" s="832" t="s">
        <v>578</v>
      </c>
      <c r="I1392" s="832" t="s">
        <v>1551</v>
      </c>
      <c r="J1392" s="832" t="s">
        <v>1552</v>
      </c>
      <c r="K1392" s="832" t="s">
        <v>624</v>
      </c>
      <c r="L1392" s="835">
        <v>88.1</v>
      </c>
      <c r="M1392" s="835">
        <v>352.4</v>
      </c>
      <c r="N1392" s="832">
        <v>4</v>
      </c>
      <c r="O1392" s="836">
        <v>2.5</v>
      </c>
      <c r="P1392" s="835">
        <v>264.29999999999995</v>
      </c>
      <c r="Q1392" s="837">
        <v>0.74999999999999989</v>
      </c>
      <c r="R1392" s="832">
        <v>3</v>
      </c>
      <c r="S1392" s="837">
        <v>0.75</v>
      </c>
      <c r="T1392" s="836">
        <v>1.5</v>
      </c>
      <c r="U1392" s="838">
        <v>0.6</v>
      </c>
    </row>
    <row r="1393" spans="1:21" ht="14.4" customHeight="1" x14ac:dyDescent="0.3">
      <c r="A1393" s="831">
        <v>12</v>
      </c>
      <c r="B1393" s="832" t="s">
        <v>1362</v>
      </c>
      <c r="C1393" s="832" t="s">
        <v>1370</v>
      </c>
      <c r="D1393" s="833" t="s">
        <v>2954</v>
      </c>
      <c r="E1393" s="834" t="s">
        <v>1377</v>
      </c>
      <c r="F1393" s="832" t="s">
        <v>1363</v>
      </c>
      <c r="G1393" s="832" t="s">
        <v>1638</v>
      </c>
      <c r="H1393" s="832" t="s">
        <v>578</v>
      </c>
      <c r="I1393" s="832" t="s">
        <v>1639</v>
      </c>
      <c r="J1393" s="832" t="s">
        <v>986</v>
      </c>
      <c r="K1393" s="832" t="s">
        <v>1640</v>
      </c>
      <c r="L1393" s="835">
        <v>75.739999999999995</v>
      </c>
      <c r="M1393" s="835">
        <v>75.739999999999995</v>
      </c>
      <c r="N1393" s="832">
        <v>1</v>
      </c>
      <c r="O1393" s="836">
        <v>1</v>
      </c>
      <c r="P1393" s="835"/>
      <c r="Q1393" s="837">
        <v>0</v>
      </c>
      <c r="R1393" s="832"/>
      <c r="S1393" s="837">
        <v>0</v>
      </c>
      <c r="T1393" s="836"/>
      <c r="U1393" s="838">
        <v>0</v>
      </c>
    </row>
    <row r="1394" spans="1:21" ht="14.4" customHeight="1" x14ac:dyDescent="0.3">
      <c r="A1394" s="831">
        <v>12</v>
      </c>
      <c r="B1394" s="832" t="s">
        <v>1362</v>
      </c>
      <c r="C1394" s="832" t="s">
        <v>1370</v>
      </c>
      <c r="D1394" s="833" t="s">
        <v>2954</v>
      </c>
      <c r="E1394" s="834" t="s">
        <v>1377</v>
      </c>
      <c r="F1394" s="832" t="s">
        <v>1363</v>
      </c>
      <c r="G1394" s="832" t="s">
        <v>1505</v>
      </c>
      <c r="H1394" s="832" t="s">
        <v>578</v>
      </c>
      <c r="I1394" s="832" t="s">
        <v>1506</v>
      </c>
      <c r="J1394" s="832" t="s">
        <v>988</v>
      </c>
      <c r="K1394" s="832" t="s">
        <v>1507</v>
      </c>
      <c r="L1394" s="835">
        <v>78.33</v>
      </c>
      <c r="M1394" s="835">
        <v>78.33</v>
      </c>
      <c r="N1394" s="832">
        <v>1</v>
      </c>
      <c r="O1394" s="836">
        <v>1</v>
      </c>
      <c r="P1394" s="835">
        <v>78.33</v>
      </c>
      <c r="Q1394" s="837">
        <v>1</v>
      </c>
      <c r="R1394" s="832">
        <v>1</v>
      </c>
      <c r="S1394" s="837">
        <v>1</v>
      </c>
      <c r="T1394" s="836">
        <v>1</v>
      </c>
      <c r="U1394" s="838">
        <v>1</v>
      </c>
    </row>
    <row r="1395" spans="1:21" ht="14.4" customHeight="1" x14ac:dyDescent="0.3">
      <c r="A1395" s="831">
        <v>12</v>
      </c>
      <c r="B1395" s="832" t="s">
        <v>1362</v>
      </c>
      <c r="C1395" s="832" t="s">
        <v>1370</v>
      </c>
      <c r="D1395" s="833" t="s">
        <v>2954</v>
      </c>
      <c r="E1395" s="834" t="s">
        <v>1377</v>
      </c>
      <c r="F1395" s="832" t="s">
        <v>1363</v>
      </c>
      <c r="G1395" s="832" t="s">
        <v>1458</v>
      </c>
      <c r="H1395" s="832" t="s">
        <v>578</v>
      </c>
      <c r="I1395" s="832" t="s">
        <v>1459</v>
      </c>
      <c r="J1395" s="832" t="s">
        <v>618</v>
      </c>
      <c r="K1395" s="832" t="s">
        <v>1460</v>
      </c>
      <c r="L1395" s="835">
        <v>52.61</v>
      </c>
      <c r="M1395" s="835">
        <v>157.82999999999998</v>
      </c>
      <c r="N1395" s="832">
        <v>3</v>
      </c>
      <c r="O1395" s="836">
        <v>2.5</v>
      </c>
      <c r="P1395" s="835">
        <v>157.82999999999998</v>
      </c>
      <c r="Q1395" s="837">
        <v>1</v>
      </c>
      <c r="R1395" s="832">
        <v>3</v>
      </c>
      <c r="S1395" s="837">
        <v>1</v>
      </c>
      <c r="T1395" s="836">
        <v>2.5</v>
      </c>
      <c r="U1395" s="838">
        <v>1</v>
      </c>
    </row>
    <row r="1396" spans="1:21" ht="14.4" customHeight="1" x14ac:dyDescent="0.3">
      <c r="A1396" s="831">
        <v>12</v>
      </c>
      <c r="B1396" s="832" t="s">
        <v>1362</v>
      </c>
      <c r="C1396" s="832" t="s">
        <v>1370</v>
      </c>
      <c r="D1396" s="833" t="s">
        <v>2954</v>
      </c>
      <c r="E1396" s="834" t="s">
        <v>1377</v>
      </c>
      <c r="F1396" s="832" t="s">
        <v>1363</v>
      </c>
      <c r="G1396" s="832" t="s">
        <v>1461</v>
      </c>
      <c r="H1396" s="832" t="s">
        <v>578</v>
      </c>
      <c r="I1396" s="832" t="s">
        <v>1641</v>
      </c>
      <c r="J1396" s="832" t="s">
        <v>1642</v>
      </c>
      <c r="K1396" s="832" t="s">
        <v>1643</v>
      </c>
      <c r="L1396" s="835">
        <v>432.12</v>
      </c>
      <c r="M1396" s="835">
        <v>1296.3600000000001</v>
      </c>
      <c r="N1396" s="832">
        <v>3</v>
      </c>
      <c r="O1396" s="836">
        <v>1</v>
      </c>
      <c r="P1396" s="835">
        <v>1296.3600000000001</v>
      </c>
      <c r="Q1396" s="837">
        <v>1</v>
      </c>
      <c r="R1396" s="832">
        <v>3</v>
      </c>
      <c r="S1396" s="837">
        <v>1</v>
      </c>
      <c r="T1396" s="836">
        <v>1</v>
      </c>
      <c r="U1396" s="838">
        <v>1</v>
      </c>
    </row>
    <row r="1397" spans="1:21" ht="14.4" customHeight="1" x14ac:dyDescent="0.3">
      <c r="A1397" s="831">
        <v>12</v>
      </c>
      <c r="B1397" s="832" t="s">
        <v>1362</v>
      </c>
      <c r="C1397" s="832" t="s">
        <v>1370</v>
      </c>
      <c r="D1397" s="833" t="s">
        <v>2954</v>
      </c>
      <c r="E1397" s="834" t="s">
        <v>1377</v>
      </c>
      <c r="F1397" s="832" t="s">
        <v>1363</v>
      </c>
      <c r="G1397" s="832" t="s">
        <v>1461</v>
      </c>
      <c r="H1397" s="832" t="s">
        <v>578</v>
      </c>
      <c r="I1397" s="832" t="s">
        <v>1647</v>
      </c>
      <c r="J1397" s="832" t="s">
        <v>1642</v>
      </c>
      <c r="K1397" s="832" t="s">
        <v>1648</v>
      </c>
      <c r="L1397" s="835">
        <v>648.16999999999996</v>
      </c>
      <c r="M1397" s="835">
        <v>1296.3399999999999</v>
      </c>
      <c r="N1397" s="832">
        <v>2</v>
      </c>
      <c r="O1397" s="836">
        <v>0.5</v>
      </c>
      <c r="P1397" s="835">
        <v>1296.3399999999999</v>
      </c>
      <c r="Q1397" s="837">
        <v>1</v>
      </c>
      <c r="R1397" s="832">
        <v>2</v>
      </c>
      <c r="S1397" s="837">
        <v>1</v>
      </c>
      <c r="T1397" s="836">
        <v>0.5</v>
      </c>
      <c r="U1397" s="838">
        <v>1</v>
      </c>
    </row>
    <row r="1398" spans="1:21" ht="14.4" customHeight="1" x14ac:dyDescent="0.3">
      <c r="A1398" s="831">
        <v>12</v>
      </c>
      <c r="B1398" s="832" t="s">
        <v>1362</v>
      </c>
      <c r="C1398" s="832" t="s">
        <v>1370</v>
      </c>
      <c r="D1398" s="833" t="s">
        <v>2954</v>
      </c>
      <c r="E1398" s="834" t="s">
        <v>1377</v>
      </c>
      <c r="F1398" s="832" t="s">
        <v>1363</v>
      </c>
      <c r="G1398" s="832" t="s">
        <v>1470</v>
      </c>
      <c r="H1398" s="832" t="s">
        <v>578</v>
      </c>
      <c r="I1398" s="832" t="s">
        <v>1482</v>
      </c>
      <c r="J1398" s="832" t="s">
        <v>1472</v>
      </c>
      <c r="K1398" s="832" t="s">
        <v>1483</v>
      </c>
      <c r="L1398" s="835">
        <v>42.54</v>
      </c>
      <c r="M1398" s="835">
        <v>340.32</v>
      </c>
      <c r="N1398" s="832">
        <v>8</v>
      </c>
      <c r="O1398" s="836">
        <v>6</v>
      </c>
      <c r="P1398" s="835">
        <v>170.16</v>
      </c>
      <c r="Q1398" s="837">
        <v>0.5</v>
      </c>
      <c r="R1398" s="832">
        <v>4</v>
      </c>
      <c r="S1398" s="837">
        <v>0.5</v>
      </c>
      <c r="T1398" s="836">
        <v>3</v>
      </c>
      <c r="U1398" s="838">
        <v>0.5</v>
      </c>
    </row>
    <row r="1399" spans="1:21" ht="14.4" customHeight="1" x14ac:dyDescent="0.3">
      <c r="A1399" s="831">
        <v>12</v>
      </c>
      <c r="B1399" s="832" t="s">
        <v>1362</v>
      </c>
      <c r="C1399" s="832" t="s">
        <v>1370</v>
      </c>
      <c r="D1399" s="833" t="s">
        <v>2954</v>
      </c>
      <c r="E1399" s="834" t="s">
        <v>1377</v>
      </c>
      <c r="F1399" s="832" t="s">
        <v>1363</v>
      </c>
      <c r="G1399" s="832" t="s">
        <v>1520</v>
      </c>
      <c r="H1399" s="832" t="s">
        <v>622</v>
      </c>
      <c r="I1399" s="832" t="s">
        <v>1672</v>
      </c>
      <c r="J1399" s="832" t="s">
        <v>1522</v>
      </c>
      <c r="K1399" s="832" t="s">
        <v>1673</v>
      </c>
      <c r="L1399" s="835">
        <v>300.31</v>
      </c>
      <c r="M1399" s="835">
        <v>600.62</v>
      </c>
      <c r="N1399" s="832">
        <v>2</v>
      </c>
      <c r="O1399" s="836">
        <v>1.5</v>
      </c>
      <c r="P1399" s="835">
        <v>300.31</v>
      </c>
      <c r="Q1399" s="837">
        <v>0.5</v>
      </c>
      <c r="R1399" s="832">
        <v>1</v>
      </c>
      <c r="S1399" s="837">
        <v>0.5</v>
      </c>
      <c r="T1399" s="836">
        <v>1</v>
      </c>
      <c r="U1399" s="838">
        <v>0.66666666666666663</v>
      </c>
    </row>
    <row r="1400" spans="1:21" ht="14.4" customHeight="1" x14ac:dyDescent="0.3">
      <c r="A1400" s="831">
        <v>12</v>
      </c>
      <c r="B1400" s="832" t="s">
        <v>1362</v>
      </c>
      <c r="C1400" s="832" t="s">
        <v>1370</v>
      </c>
      <c r="D1400" s="833" t="s">
        <v>2954</v>
      </c>
      <c r="E1400" s="834" t="s">
        <v>1377</v>
      </c>
      <c r="F1400" s="832" t="s">
        <v>1363</v>
      </c>
      <c r="G1400" s="832" t="s">
        <v>1677</v>
      </c>
      <c r="H1400" s="832" t="s">
        <v>578</v>
      </c>
      <c r="I1400" s="832" t="s">
        <v>2399</v>
      </c>
      <c r="J1400" s="832" t="s">
        <v>2400</v>
      </c>
      <c r="K1400" s="832" t="s">
        <v>2401</v>
      </c>
      <c r="L1400" s="835">
        <v>260.42</v>
      </c>
      <c r="M1400" s="835">
        <v>1562.52</v>
      </c>
      <c r="N1400" s="832">
        <v>6</v>
      </c>
      <c r="O1400" s="836">
        <v>0.5</v>
      </c>
      <c r="P1400" s="835">
        <v>1562.52</v>
      </c>
      <c r="Q1400" s="837">
        <v>1</v>
      </c>
      <c r="R1400" s="832">
        <v>6</v>
      </c>
      <c r="S1400" s="837">
        <v>1</v>
      </c>
      <c r="T1400" s="836">
        <v>0.5</v>
      </c>
      <c r="U1400" s="838">
        <v>1</v>
      </c>
    </row>
    <row r="1401" spans="1:21" ht="14.4" customHeight="1" x14ac:dyDescent="0.3">
      <c r="A1401" s="831">
        <v>12</v>
      </c>
      <c r="B1401" s="832" t="s">
        <v>1362</v>
      </c>
      <c r="C1401" s="832" t="s">
        <v>1370</v>
      </c>
      <c r="D1401" s="833" t="s">
        <v>2954</v>
      </c>
      <c r="E1401" s="834" t="s">
        <v>1377</v>
      </c>
      <c r="F1401" s="832" t="s">
        <v>1363</v>
      </c>
      <c r="G1401" s="832" t="s">
        <v>1681</v>
      </c>
      <c r="H1401" s="832" t="s">
        <v>578</v>
      </c>
      <c r="I1401" s="832" t="s">
        <v>1682</v>
      </c>
      <c r="J1401" s="832" t="s">
        <v>1683</v>
      </c>
      <c r="K1401" s="832" t="s">
        <v>1684</v>
      </c>
      <c r="L1401" s="835">
        <v>0</v>
      </c>
      <c r="M1401" s="835">
        <v>0</v>
      </c>
      <c r="N1401" s="832">
        <v>2</v>
      </c>
      <c r="O1401" s="836">
        <v>2</v>
      </c>
      <c r="P1401" s="835"/>
      <c r="Q1401" s="837"/>
      <c r="R1401" s="832"/>
      <c r="S1401" s="837">
        <v>0</v>
      </c>
      <c r="T1401" s="836"/>
      <c r="U1401" s="838">
        <v>0</v>
      </c>
    </row>
    <row r="1402" spans="1:21" ht="14.4" customHeight="1" x14ac:dyDescent="0.3">
      <c r="A1402" s="831">
        <v>12</v>
      </c>
      <c r="B1402" s="832" t="s">
        <v>1362</v>
      </c>
      <c r="C1402" s="832" t="s">
        <v>1370</v>
      </c>
      <c r="D1402" s="833" t="s">
        <v>2954</v>
      </c>
      <c r="E1402" s="834" t="s">
        <v>1377</v>
      </c>
      <c r="F1402" s="832" t="s">
        <v>1363</v>
      </c>
      <c r="G1402" s="832" t="s">
        <v>2331</v>
      </c>
      <c r="H1402" s="832" t="s">
        <v>578</v>
      </c>
      <c r="I1402" s="832" t="s">
        <v>2840</v>
      </c>
      <c r="J1402" s="832" t="s">
        <v>900</v>
      </c>
      <c r="K1402" s="832" t="s">
        <v>2841</v>
      </c>
      <c r="L1402" s="835">
        <v>50.32</v>
      </c>
      <c r="M1402" s="835">
        <v>50.32</v>
      </c>
      <c r="N1402" s="832">
        <v>1</v>
      </c>
      <c r="O1402" s="836">
        <v>0.5</v>
      </c>
      <c r="P1402" s="835">
        <v>50.32</v>
      </c>
      <c r="Q1402" s="837">
        <v>1</v>
      </c>
      <c r="R1402" s="832">
        <v>1</v>
      </c>
      <c r="S1402" s="837">
        <v>1</v>
      </c>
      <c r="T1402" s="836">
        <v>0.5</v>
      </c>
      <c r="U1402" s="838">
        <v>1</v>
      </c>
    </row>
    <row r="1403" spans="1:21" ht="14.4" customHeight="1" x14ac:dyDescent="0.3">
      <c r="A1403" s="831">
        <v>12</v>
      </c>
      <c r="B1403" s="832" t="s">
        <v>1362</v>
      </c>
      <c r="C1403" s="832" t="s">
        <v>1370</v>
      </c>
      <c r="D1403" s="833" t="s">
        <v>2954</v>
      </c>
      <c r="E1403" s="834" t="s">
        <v>1377</v>
      </c>
      <c r="F1403" s="832" t="s">
        <v>1363</v>
      </c>
      <c r="G1403" s="832" t="s">
        <v>1412</v>
      </c>
      <c r="H1403" s="832" t="s">
        <v>578</v>
      </c>
      <c r="I1403" s="832" t="s">
        <v>1413</v>
      </c>
      <c r="J1403" s="832" t="s">
        <v>950</v>
      </c>
      <c r="K1403" s="832" t="s">
        <v>1414</v>
      </c>
      <c r="L1403" s="835">
        <v>154.36000000000001</v>
      </c>
      <c r="M1403" s="835">
        <v>154.36000000000001</v>
      </c>
      <c r="N1403" s="832">
        <v>1</v>
      </c>
      <c r="O1403" s="836">
        <v>0.5</v>
      </c>
      <c r="P1403" s="835">
        <v>154.36000000000001</v>
      </c>
      <c r="Q1403" s="837">
        <v>1</v>
      </c>
      <c r="R1403" s="832">
        <v>1</v>
      </c>
      <c r="S1403" s="837">
        <v>1</v>
      </c>
      <c r="T1403" s="836">
        <v>0.5</v>
      </c>
      <c r="U1403" s="838">
        <v>1</v>
      </c>
    </row>
    <row r="1404" spans="1:21" ht="14.4" customHeight="1" x14ac:dyDescent="0.3">
      <c r="A1404" s="831">
        <v>12</v>
      </c>
      <c r="B1404" s="832" t="s">
        <v>1362</v>
      </c>
      <c r="C1404" s="832" t="s">
        <v>1370</v>
      </c>
      <c r="D1404" s="833" t="s">
        <v>2954</v>
      </c>
      <c r="E1404" s="834" t="s">
        <v>1377</v>
      </c>
      <c r="F1404" s="832" t="s">
        <v>1363</v>
      </c>
      <c r="G1404" s="832" t="s">
        <v>1412</v>
      </c>
      <c r="H1404" s="832" t="s">
        <v>578</v>
      </c>
      <c r="I1404" s="832" t="s">
        <v>1415</v>
      </c>
      <c r="J1404" s="832" t="s">
        <v>950</v>
      </c>
      <c r="K1404" s="832" t="s">
        <v>1414</v>
      </c>
      <c r="L1404" s="835">
        <v>154.36000000000001</v>
      </c>
      <c r="M1404" s="835">
        <v>154.36000000000001</v>
      </c>
      <c r="N1404" s="832">
        <v>1</v>
      </c>
      <c r="O1404" s="836">
        <v>1</v>
      </c>
      <c r="P1404" s="835">
        <v>154.36000000000001</v>
      </c>
      <c r="Q1404" s="837">
        <v>1</v>
      </c>
      <c r="R1404" s="832">
        <v>1</v>
      </c>
      <c r="S1404" s="837">
        <v>1</v>
      </c>
      <c r="T1404" s="836">
        <v>1</v>
      </c>
      <c r="U1404" s="838">
        <v>1</v>
      </c>
    </row>
    <row r="1405" spans="1:21" ht="14.4" customHeight="1" x14ac:dyDescent="0.3">
      <c r="A1405" s="831">
        <v>12</v>
      </c>
      <c r="B1405" s="832" t="s">
        <v>1362</v>
      </c>
      <c r="C1405" s="832" t="s">
        <v>1370</v>
      </c>
      <c r="D1405" s="833" t="s">
        <v>2954</v>
      </c>
      <c r="E1405" s="834" t="s">
        <v>1377</v>
      </c>
      <c r="F1405" s="832" t="s">
        <v>1365</v>
      </c>
      <c r="G1405" s="832" t="s">
        <v>1416</v>
      </c>
      <c r="H1405" s="832" t="s">
        <v>578</v>
      </c>
      <c r="I1405" s="832" t="s">
        <v>1711</v>
      </c>
      <c r="J1405" s="832" t="s">
        <v>1712</v>
      </c>
      <c r="K1405" s="832" t="s">
        <v>1713</v>
      </c>
      <c r="L1405" s="835">
        <v>48.75</v>
      </c>
      <c r="M1405" s="835">
        <v>146.25</v>
      </c>
      <c r="N1405" s="832">
        <v>3</v>
      </c>
      <c r="O1405" s="836">
        <v>3</v>
      </c>
      <c r="P1405" s="835">
        <v>48.75</v>
      </c>
      <c r="Q1405" s="837">
        <v>0.33333333333333331</v>
      </c>
      <c r="R1405" s="832">
        <v>1</v>
      </c>
      <c r="S1405" s="837">
        <v>0.33333333333333331</v>
      </c>
      <c r="T1405" s="836">
        <v>1</v>
      </c>
      <c r="U1405" s="838">
        <v>0.33333333333333331</v>
      </c>
    </row>
    <row r="1406" spans="1:21" ht="14.4" customHeight="1" x14ac:dyDescent="0.3">
      <c r="A1406" s="831">
        <v>12</v>
      </c>
      <c r="B1406" s="832" t="s">
        <v>1362</v>
      </c>
      <c r="C1406" s="832" t="s">
        <v>1370</v>
      </c>
      <c r="D1406" s="833" t="s">
        <v>2954</v>
      </c>
      <c r="E1406" s="834" t="s">
        <v>1377</v>
      </c>
      <c r="F1406" s="832" t="s">
        <v>1365</v>
      </c>
      <c r="G1406" s="832" t="s">
        <v>1416</v>
      </c>
      <c r="H1406" s="832" t="s">
        <v>578</v>
      </c>
      <c r="I1406" s="832" t="s">
        <v>1714</v>
      </c>
      <c r="J1406" s="832" t="s">
        <v>1715</v>
      </c>
      <c r="K1406" s="832" t="s">
        <v>1716</v>
      </c>
      <c r="L1406" s="835">
        <v>87</v>
      </c>
      <c r="M1406" s="835">
        <v>261</v>
      </c>
      <c r="N1406" s="832">
        <v>3</v>
      </c>
      <c r="O1406" s="836">
        <v>3</v>
      </c>
      <c r="P1406" s="835"/>
      <c r="Q1406" s="837">
        <v>0</v>
      </c>
      <c r="R1406" s="832"/>
      <c r="S1406" s="837">
        <v>0</v>
      </c>
      <c r="T1406" s="836"/>
      <c r="U1406" s="838">
        <v>0</v>
      </c>
    </row>
    <row r="1407" spans="1:21" ht="14.4" customHeight="1" x14ac:dyDescent="0.3">
      <c r="A1407" s="831">
        <v>12</v>
      </c>
      <c r="B1407" s="832" t="s">
        <v>1362</v>
      </c>
      <c r="C1407" s="832" t="s">
        <v>1370</v>
      </c>
      <c r="D1407" s="833" t="s">
        <v>2954</v>
      </c>
      <c r="E1407" s="834" t="s">
        <v>1377</v>
      </c>
      <c r="F1407" s="832" t="s">
        <v>1365</v>
      </c>
      <c r="G1407" s="832" t="s">
        <v>1416</v>
      </c>
      <c r="H1407" s="832" t="s">
        <v>578</v>
      </c>
      <c r="I1407" s="832" t="s">
        <v>1717</v>
      </c>
      <c r="J1407" s="832" t="s">
        <v>1718</v>
      </c>
      <c r="K1407" s="832" t="s">
        <v>1719</v>
      </c>
      <c r="L1407" s="835">
        <v>500</v>
      </c>
      <c r="M1407" s="835">
        <v>2500</v>
      </c>
      <c r="N1407" s="832">
        <v>5</v>
      </c>
      <c r="O1407" s="836">
        <v>3</v>
      </c>
      <c r="P1407" s="835"/>
      <c r="Q1407" s="837">
        <v>0</v>
      </c>
      <c r="R1407" s="832"/>
      <c r="S1407" s="837">
        <v>0</v>
      </c>
      <c r="T1407" s="836"/>
      <c r="U1407" s="838">
        <v>0</v>
      </c>
    </row>
    <row r="1408" spans="1:21" ht="14.4" customHeight="1" x14ac:dyDescent="0.3">
      <c r="A1408" s="831">
        <v>12</v>
      </c>
      <c r="B1408" s="832" t="s">
        <v>1362</v>
      </c>
      <c r="C1408" s="832" t="s">
        <v>1370</v>
      </c>
      <c r="D1408" s="833" t="s">
        <v>2954</v>
      </c>
      <c r="E1408" s="834" t="s">
        <v>1377</v>
      </c>
      <c r="F1408" s="832" t="s">
        <v>1365</v>
      </c>
      <c r="G1408" s="832" t="s">
        <v>1416</v>
      </c>
      <c r="H1408" s="832" t="s">
        <v>578</v>
      </c>
      <c r="I1408" s="832" t="s">
        <v>1732</v>
      </c>
      <c r="J1408" s="832" t="s">
        <v>1733</v>
      </c>
      <c r="K1408" s="832" t="s">
        <v>1734</v>
      </c>
      <c r="L1408" s="835">
        <v>220</v>
      </c>
      <c r="M1408" s="835">
        <v>880</v>
      </c>
      <c r="N1408" s="832">
        <v>4</v>
      </c>
      <c r="O1408" s="836">
        <v>1</v>
      </c>
      <c r="P1408" s="835"/>
      <c r="Q1408" s="837">
        <v>0</v>
      </c>
      <c r="R1408" s="832"/>
      <c r="S1408" s="837">
        <v>0</v>
      </c>
      <c r="T1408" s="836"/>
      <c r="U1408" s="838">
        <v>0</v>
      </c>
    </row>
    <row r="1409" spans="1:21" ht="14.4" customHeight="1" x14ac:dyDescent="0.3">
      <c r="A1409" s="831">
        <v>12</v>
      </c>
      <c r="B1409" s="832" t="s">
        <v>1362</v>
      </c>
      <c r="C1409" s="832" t="s">
        <v>1370</v>
      </c>
      <c r="D1409" s="833" t="s">
        <v>2954</v>
      </c>
      <c r="E1409" s="834" t="s">
        <v>1377</v>
      </c>
      <c r="F1409" s="832" t="s">
        <v>1365</v>
      </c>
      <c r="G1409" s="832" t="s">
        <v>1416</v>
      </c>
      <c r="H1409" s="832" t="s">
        <v>578</v>
      </c>
      <c r="I1409" s="832" t="s">
        <v>2842</v>
      </c>
      <c r="J1409" s="832" t="s">
        <v>2843</v>
      </c>
      <c r="K1409" s="832" t="s">
        <v>2844</v>
      </c>
      <c r="L1409" s="835">
        <v>500</v>
      </c>
      <c r="M1409" s="835">
        <v>2000</v>
      </c>
      <c r="N1409" s="832">
        <v>4</v>
      </c>
      <c r="O1409" s="836">
        <v>1</v>
      </c>
      <c r="P1409" s="835"/>
      <c r="Q1409" s="837">
        <v>0</v>
      </c>
      <c r="R1409" s="832"/>
      <c r="S1409" s="837">
        <v>0</v>
      </c>
      <c r="T1409" s="836"/>
      <c r="U1409" s="838">
        <v>0</v>
      </c>
    </row>
    <row r="1410" spans="1:21" ht="14.4" customHeight="1" x14ac:dyDescent="0.3">
      <c r="A1410" s="831">
        <v>12</v>
      </c>
      <c r="B1410" s="832" t="s">
        <v>1362</v>
      </c>
      <c r="C1410" s="832" t="s">
        <v>1370</v>
      </c>
      <c r="D1410" s="833" t="s">
        <v>2954</v>
      </c>
      <c r="E1410" s="834" t="s">
        <v>1377</v>
      </c>
      <c r="F1410" s="832" t="s">
        <v>1365</v>
      </c>
      <c r="G1410" s="832" t="s">
        <v>1778</v>
      </c>
      <c r="H1410" s="832" t="s">
        <v>578</v>
      </c>
      <c r="I1410" s="832" t="s">
        <v>1779</v>
      </c>
      <c r="J1410" s="832" t="s">
        <v>1780</v>
      </c>
      <c r="K1410" s="832" t="s">
        <v>1781</v>
      </c>
      <c r="L1410" s="835">
        <v>1496</v>
      </c>
      <c r="M1410" s="835">
        <v>7480</v>
      </c>
      <c r="N1410" s="832">
        <v>5</v>
      </c>
      <c r="O1410" s="836">
        <v>1</v>
      </c>
      <c r="P1410" s="835">
        <v>7480</v>
      </c>
      <c r="Q1410" s="837">
        <v>1</v>
      </c>
      <c r="R1410" s="832">
        <v>5</v>
      </c>
      <c r="S1410" s="837">
        <v>1</v>
      </c>
      <c r="T1410" s="836">
        <v>1</v>
      </c>
      <c r="U1410" s="838">
        <v>1</v>
      </c>
    </row>
    <row r="1411" spans="1:21" ht="14.4" customHeight="1" x14ac:dyDescent="0.3">
      <c r="A1411" s="831">
        <v>12</v>
      </c>
      <c r="B1411" s="832" t="s">
        <v>1362</v>
      </c>
      <c r="C1411" s="832" t="s">
        <v>1370</v>
      </c>
      <c r="D1411" s="833" t="s">
        <v>2954</v>
      </c>
      <c r="E1411" s="834" t="s">
        <v>1377</v>
      </c>
      <c r="F1411" s="832" t="s">
        <v>1365</v>
      </c>
      <c r="G1411" s="832" t="s">
        <v>1778</v>
      </c>
      <c r="H1411" s="832" t="s">
        <v>578</v>
      </c>
      <c r="I1411" s="832" t="s">
        <v>1805</v>
      </c>
      <c r="J1411" s="832" t="s">
        <v>1806</v>
      </c>
      <c r="K1411" s="832" t="s">
        <v>1807</v>
      </c>
      <c r="L1411" s="835">
        <v>1500</v>
      </c>
      <c r="M1411" s="835">
        <v>13500</v>
      </c>
      <c r="N1411" s="832">
        <v>9</v>
      </c>
      <c r="O1411" s="836">
        <v>1</v>
      </c>
      <c r="P1411" s="835">
        <v>13500</v>
      </c>
      <c r="Q1411" s="837">
        <v>1</v>
      </c>
      <c r="R1411" s="832">
        <v>9</v>
      </c>
      <c r="S1411" s="837">
        <v>1</v>
      </c>
      <c r="T1411" s="836">
        <v>1</v>
      </c>
      <c r="U1411" s="838">
        <v>1</v>
      </c>
    </row>
    <row r="1412" spans="1:21" ht="14.4" customHeight="1" x14ac:dyDescent="0.3">
      <c r="A1412" s="831">
        <v>12</v>
      </c>
      <c r="B1412" s="832" t="s">
        <v>1362</v>
      </c>
      <c r="C1412" s="832" t="s">
        <v>1370</v>
      </c>
      <c r="D1412" s="833" t="s">
        <v>2954</v>
      </c>
      <c r="E1412" s="834" t="s">
        <v>1380</v>
      </c>
      <c r="F1412" s="832" t="s">
        <v>1363</v>
      </c>
      <c r="G1412" s="832" t="s">
        <v>1405</v>
      </c>
      <c r="H1412" s="832" t="s">
        <v>578</v>
      </c>
      <c r="I1412" s="832" t="s">
        <v>1406</v>
      </c>
      <c r="J1412" s="832" t="s">
        <v>1407</v>
      </c>
      <c r="K1412" s="832" t="s">
        <v>1408</v>
      </c>
      <c r="L1412" s="835">
        <v>48.09</v>
      </c>
      <c r="M1412" s="835">
        <v>48.09</v>
      </c>
      <c r="N1412" s="832">
        <v>1</v>
      </c>
      <c r="O1412" s="836">
        <v>0.5</v>
      </c>
      <c r="P1412" s="835"/>
      <c r="Q1412" s="837">
        <v>0</v>
      </c>
      <c r="R1412" s="832"/>
      <c r="S1412" s="837">
        <v>0</v>
      </c>
      <c r="T1412" s="836"/>
      <c r="U1412" s="838">
        <v>0</v>
      </c>
    </row>
    <row r="1413" spans="1:21" ht="14.4" customHeight="1" x14ac:dyDescent="0.3">
      <c r="A1413" s="831">
        <v>12</v>
      </c>
      <c r="B1413" s="832" t="s">
        <v>1362</v>
      </c>
      <c r="C1413" s="832" t="s">
        <v>1370</v>
      </c>
      <c r="D1413" s="833" t="s">
        <v>2954</v>
      </c>
      <c r="E1413" s="834" t="s">
        <v>1380</v>
      </c>
      <c r="F1413" s="832" t="s">
        <v>1363</v>
      </c>
      <c r="G1413" s="832" t="s">
        <v>1405</v>
      </c>
      <c r="H1413" s="832" t="s">
        <v>578</v>
      </c>
      <c r="I1413" s="832" t="s">
        <v>2845</v>
      </c>
      <c r="J1413" s="832" t="s">
        <v>1407</v>
      </c>
      <c r="K1413" s="832" t="s">
        <v>2846</v>
      </c>
      <c r="L1413" s="835">
        <v>64.36</v>
      </c>
      <c r="M1413" s="835">
        <v>64.36</v>
      </c>
      <c r="N1413" s="832">
        <v>1</v>
      </c>
      <c r="O1413" s="836">
        <v>1</v>
      </c>
      <c r="P1413" s="835"/>
      <c r="Q1413" s="837">
        <v>0</v>
      </c>
      <c r="R1413" s="832"/>
      <c r="S1413" s="837">
        <v>0</v>
      </c>
      <c r="T1413" s="836"/>
      <c r="U1413" s="838">
        <v>0</v>
      </c>
    </row>
    <row r="1414" spans="1:21" ht="14.4" customHeight="1" x14ac:dyDescent="0.3">
      <c r="A1414" s="831">
        <v>12</v>
      </c>
      <c r="B1414" s="832" t="s">
        <v>1362</v>
      </c>
      <c r="C1414" s="832" t="s">
        <v>1370</v>
      </c>
      <c r="D1414" s="833" t="s">
        <v>2954</v>
      </c>
      <c r="E1414" s="834" t="s">
        <v>1380</v>
      </c>
      <c r="F1414" s="832" t="s">
        <v>1363</v>
      </c>
      <c r="G1414" s="832" t="s">
        <v>1633</v>
      </c>
      <c r="H1414" s="832" t="s">
        <v>622</v>
      </c>
      <c r="I1414" s="832" t="s">
        <v>1634</v>
      </c>
      <c r="J1414" s="832" t="s">
        <v>1635</v>
      </c>
      <c r="K1414" s="832" t="s">
        <v>624</v>
      </c>
      <c r="L1414" s="835">
        <v>48.42</v>
      </c>
      <c r="M1414" s="835">
        <v>145.26</v>
      </c>
      <c r="N1414" s="832">
        <v>3</v>
      </c>
      <c r="O1414" s="836">
        <v>0.5</v>
      </c>
      <c r="P1414" s="835"/>
      <c r="Q1414" s="837">
        <v>0</v>
      </c>
      <c r="R1414" s="832"/>
      <c r="S1414" s="837">
        <v>0</v>
      </c>
      <c r="T1414" s="836"/>
      <c r="U1414" s="838">
        <v>0</v>
      </c>
    </row>
    <row r="1415" spans="1:21" ht="14.4" customHeight="1" x14ac:dyDescent="0.3">
      <c r="A1415" s="831">
        <v>12</v>
      </c>
      <c r="B1415" s="832" t="s">
        <v>1362</v>
      </c>
      <c r="C1415" s="832" t="s">
        <v>1370</v>
      </c>
      <c r="D1415" s="833" t="s">
        <v>2954</v>
      </c>
      <c r="E1415" s="834" t="s">
        <v>1380</v>
      </c>
      <c r="F1415" s="832" t="s">
        <v>1363</v>
      </c>
      <c r="G1415" s="832" t="s">
        <v>1458</v>
      </c>
      <c r="H1415" s="832" t="s">
        <v>578</v>
      </c>
      <c r="I1415" s="832" t="s">
        <v>1459</v>
      </c>
      <c r="J1415" s="832" t="s">
        <v>618</v>
      </c>
      <c r="K1415" s="832" t="s">
        <v>1460</v>
      </c>
      <c r="L1415" s="835">
        <v>52.61</v>
      </c>
      <c r="M1415" s="835">
        <v>52.61</v>
      </c>
      <c r="N1415" s="832">
        <v>1</v>
      </c>
      <c r="O1415" s="836">
        <v>0.5</v>
      </c>
      <c r="P1415" s="835"/>
      <c r="Q1415" s="837">
        <v>0</v>
      </c>
      <c r="R1415" s="832"/>
      <c r="S1415" s="837">
        <v>0</v>
      </c>
      <c r="T1415" s="836"/>
      <c r="U1415" s="838">
        <v>0</v>
      </c>
    </row>
    <row r="1416" spans="1:21" ht="14.4" customHeight="1" x14ac:dyDescent="0.3">
      <c r="A1416" s="831">
        <v>12</v>
      </c>
      <c r="B1416" s="832" t="s">
        <v>1362</v>
      </c>
      <c r="C1416" s="832" t="s">
        <v>1370</v>
      </c>
      <c r="D1416" s="833" t="s">
        <v>2954</v>
      </c>
      <c r="E1416" s="834" t="s">
        <v>1380</v>
      </c>
      <c r="F1416" s="832" t="s">
        <v>1363</v>
      </c>
      <c r="G1416" s="832" t="s">
        <v>1470</v>
      </c>
      <c r="H1416" s="832" t="s">
        <v>578</v>
      </c>
      <c r="I1416" s="832" t="s">
        <v>1482</v>
      </c>
      <c r="J1416" s="832" t="s">
        <v>1472</v>
      </c>
      <c r="K1416" s="832" t="s">
        <v>1483</v>
      </c>
      <c r="L1416" s="835">
        <v>42.54</v>
      </c>
      <c r="M1416" s="835">
        <v>42.54</v>
      </c>
      <c r="N1416" s="832">
        <v>1</v>
      </c>
      <c r="O1416" s="836">
        <v>0.5</v>
      </c>
      <c r="P1416" s="835"/>
      <c r="Q1416" s="837">
        <v>0</v>
      </c>
      <c r="R1416" s="832"/>
      <c r="S1416" s="837">
        <v>0</v>
      </c>
      <c r="T1416" s="836"/>
      <c r="U1416" s="838">
        <v>0</v>
      </c>
    </row>
    <row r="1417" spans="1:21" ht="14.4" customHeight="1" x14ac:dyDescent="0.3">
      <c r="A1417" s="831">
        <v>12</v>
      </c>
      <c r="B1417" s="832" t="s">
        <v>1362</v>
      </c>
      <c r="C1417" s="832" t="s">
        <v>1370</v>
      </c>
      <c r="D1417" s="833" t="s">
        <v>2954</v>
      </c>
      <c r="E1417" s="834" t="s">
        <v>1380</v>
      </c>
      <c r="F1417" s="832" t="s">
        <v>1363</v>
      </c>
      <c r="G1417" s="832" t="s">
        <v>1520</v>
      </c>
      <c r="H1417" s="832" t="s">
        <v>622</v>
      </c>
      <c r="I1417" s="832" t="s">
        <v>1672</v>
      </c>
      <c r="J1417" s="832" t="s">
        <v>1522</v>
      </c>
      <c r="K1417" s="832" t="s">
        <v>1673</v>
      </c>
      <c r="L1417" s="835">
        <v>300.31</v>
      </c>
      <c r="M1417" s="835">
        <v>300.31</v>
      </c>
      <c r="N1417" s="832">
        <v>1</v>
      </c>
      <c r="O1417" s="836">
        <v>1</v>
      </c>
      <c r="P1417" s="835"/>
      <c r="Q1417" s="837">
        <v>0</v>
      </c>
      <c r="R1417" s="832"/>
      <c r="S1417" s="837">
        <v>0</v>
      </c>
      <c r="T1417" s="836"/>
      <c r="U1417" s="838">
        <v>0</v>
      </c>
    </row>
    <row r="1418" spans="1:21" ht="14.4" customHeight="1" x14ac:dyDescent="0.3">
      <c r="A1418" s="831">
        <v>12</v>
      </c>
      <c r="B1418" s="832" t="s">
        <v>1362</v>
      </c>
      <c r="C1418" s="832" t="s">
        <v>1370</v>
      </c>
      <c r="D1418" s="833" t="s">
        <v>2954</v>
      </c>
      <c r="E1418" s="834" t="s">
        <v>1380</v>
      </c>
      <c r="F1418" s="832" t="s">
        <v>1364</v>
      </c>
      <c r="G1418" s="832" t="s">
        <v>1475</v>
      </c>
      <c r="H1418" s="832" t="s">
        <v>578</v>
      </c>
      <c r="I1418" s="832" t="s">
        <v>1977</v>
      </c>
      <c r="J1418" s="832" t="s">
        <v>1383</v>
      </c>
      <c r="K1418" s="832"/>
      <c r="L1418" s="835">
        <v>0</v>
      </c>
      <c r="M1418" s="835">
        <v>0</v>
      </c>
      <c r="N1418" s="832">
        <v>1</v>
      </c>
      <c r="O1418" s="836">
        <v>1</v>
      </c>
      <c r="P1418" s="835">
        <v>0</v>
      </c>
      <c r="Q1418" s="837"/>
      <c r="R1418" s="832">
        <v>1</v>
      </c>
      <c r="S1418" s="837">
        <v>1</v>
      </c>
      <c r="T1418" s="836">
        <v>1</v>
      </c>
      <c r="U1418" s="838">
        <v>1</v>
      </c>
    </row>
    <row r="1419" spans="1:21" ht="14.4" customHeight="1" x14ac:dyDescent="0.3">
      <c r="A1419" s="831">
        <v>12</v>
      </c>
      <c r="B1419" s="832" t="s">
        <v>1362</v>
      </c>
      <c r="C1419" s="832" t="s">
        <v>1370</v>
      </c>
      <c r="D1419" s="833" t="s">
        <v>2954</v>
      </c>
      <c r="E1419" s="834" t="s">
        <v>1381</v>
      </c>
      <c r="F1419" s="832" t="s">
        <v>1363</v>
      </c>
      <c r="G1419" s="832" t="s">
        <v>1437</v>
      </c>
      <c r="H1419" s="832" t="s">
        <v>578</v>
      </c>
      <c r="I1419" s="832" t="s">
        <v>1477</v>
      </c>
      <c r="J1419" s="832" t="s">
        <v>1439</v>
      </c>
      <c r="K1419" s="832" t="s">
        <v>1232</v>
      </c>
      <c r="L1419" s="835">
        <v>170.52</v>
      </c>
      <c r="M1419" s="835">
        <v>2046.2400000000002</v>
      </c>
      <c r="N1419" s="832">
        <v>12</v>
      </c>
      <c r="O1419" s="836">
        <v>7.5</v>
      </c>
      <c r="P1419" s="835">
        <v>1364.16</v>
      </c>
      <c r="Q1419" s="837">
        <v>0.66666666666666663</v>
      </c>
      <c r="R1419" s="832">
        <v>8</v>
      </c>
      <c r="S1419" s="837">
        <v>0.66666666666666663</v>
      </c>
      <c r="T1419" s="836">
        <v>4</v>
      </c>
      <c r="U1419" s="838">
        <v>0.53333333333333333</v>
      </c>
    </row>
    <row r="1420" spans="1:21" ht="14.4" customHeight="1" x14ac:dyDescent="0.3">
      <c r="A1420" s="831">
        <v>12</v>
      </c>
      <c r="B1420" s="832" t="s">
        <v>1362</v>
      </c>
      <c r="C1420" s="832" t="s">
        <v>1370</v>
      </c>
      <c r="D1420" s="833" t="s">
        <v>2954</v>
      </c>
      <c r="E1420" s="834" t="s">
        <v>1381</v>
      </c>
      <c r="F1420" s="832" t="s">
        <v>1363</v>
      </c>
      <c r="G1420" s="832" t="s">
        <v>1529</v>
      </c>
      <c r="H1420" s="832" t="s">
        <v>578</v>
      </c>
      <c r="I1420" s="832" t="s">
        <v>1530</v>
      </c>
      <c r="J1420" s="832" t="s">
        <v>1531</v>
      </c>
      <c r="K1420" s="832" t="s">
        <v>1232</v>
      </c>
      <c r="L1420" s="835">
        <v>78.33</v>
      </c>
      <c r="M1420" s="835">
        <v>391.65</v>
      </c>
      <c r="N1420" s="832">
        <v>5</v>
      </c>
      <c r="O1420" s="836">
        <v>1.5</v>
      </c>
      <c r="P1420" s="835">
        <v>156.66</v>
      </c>
      <c r="Q1420" s="837">
        <v>0.4</v>
      </c>
      <c r="R1420" s="832">
        <v>2</v>
      </c>
      <c r="S1420" s="837">
        <v>0.4</v>
      </c>
      <c r="T1420" s="836">
        <v>1</v>
      </c>
      <c r="U1420" s="838">
        <v>0.66666666666666663</v>
      </c>
    </row>
    <row r="1421" spans="1:21" ht="14.4" customHeight="1" x14ac:dyDescent="0.3">
      <c r="A1421" s="831">
        <v>12</v>
      </c>
      <c r="B1421" s="832" t="s">
        <v>1362</v>
      </c>
      <c r="C1421" s="832" t="s">
        <v>1370</v>
      </c>
      <c r="D1421" s="833" t="s">
        <v>2954</v>
      </c>
      <c r="E1421" s="834" t="s">
        <v>1381</v>
      </c>
      <c r="F1421" s="832" t="s">
        <v>1363</v>
      </c>
      <c r="G1421" s="832" t="s">
        <v>2832</v>
      </c>
      <c r="H1421" s="832" t="s">
        <v>578</v>
      </c>
      <c r="I1421" s="832" t="s">
        <v>2847</v>
      </c>
      <c r="J1421" s="832" t="s">
        <v>2848</v>
      </c>
      <c r="K1421" s="832" t="s">
        <v>2849</v>
      </c>
      <c r="L1421" s="835">
        <v>0</v>
      </c>
      <c r="M1421" s="835">
        <v>0</v>
      </c>
      <c r="N1421" s="832">
        <v>1</v>
      </c>
      <c r="O1421" s="836">
        <v>1</v>
      </c>
      <c r="P1421" s="835"/>
      <c r="Q1421" s="837"/>
      <c r="R1421" s="832"/>
      <c r="S1421" s="837">
        <v>0</v>
      </c>
      <c r="T1421" s="836"/>
      <c r="U1421" s="838">
        <v>0</v>
      </c>
    </row>
    <row r="1422" spans="1:21" ht="14.4" customHeight="1" x14ac:dyDescent="0.3">
      <c r="A1422" s="831">
        <v>12</v>
      </c>
      <c r="B1422" s="832" t="s">
        <v>1362</v>
      </c>
      <c r="C1422" s="832" t="s">
        <v>1370</v>
      </c>
      <c r="D1422" s="833" t="s">
        <v>2954</v>
      </c>
      <c r="E1422" s="834" t="s">
        <v>1381</v>
      </c>
      <c r="F1422" s="832" t="s">
        <v>1363</v>
      </c>
      <c r="G1422" s="832" t="s">
        <v>1560</v>
      </c>
      <c r="H1422" s="832" t="s">
        <v>578</v>
      </c>
      <c r="I1422" s="832" t="s">
        <v>1610</v>
      </c>
      <c r="J1422" s="832" t="s">
        <v>1562</v>
      </c>
      <c r="K1422" s="832" t="s">
        <v>1611</v>
      </c>
      <c r="L1422" s="835">
        <v>1296.3499999999999</v>
      </c>
      <c r="M1422" s="835">
        <v>1296.3499999999999</v>
      </c>
      <c r="N1422" s="832">
        <v>1</v>
      </c>
      <c r="O1422" s="836">
        <v>0.5</v>
      </c>
      <c r="P1422" s="835">
        <v>1296.3499999999999</v>
      </c>
      <c r="Q1422" s="837">
        <v>1</v>
      </c>
      <c r="R1422" s="832">
        <v>1</v>
      </c>
      <c r="S1422" s="837">
        <v>1</v>
      </c>
      <c r="T1422" s="836">
        <v>0.5</v>
      </c>
      <c r="U1422" s="838">
        <v>1</v>
      </c>
    </row>
    <row r="1423" spans="1:21" ht="14.4" customHeight="1" x14ac:dyDescent="0.3">
      <c r="A1423" s="831">
        <v>12</v>
      </c>
      <c r="B1423" s="832" t="s">
        <v>1362</v>
      </c>
      <c r="C1423" s="832" t="s">
        <v>1370</v>
      </c>
      <c r="D1423" s="833" t="s">
        <v>2954</v>
      </c>
      <c r="E1423" s="834" t="s">
        <v>1381</v>
      </c>
      <c r="F1423" s="832" t="s">
        <v>1363</v>
      </c>
      <c r="G1423" s="832" t="s">
        <v>2850</v>
      </c>
      <c r="H1423" s="832" t="s">
        <v>578</v>
      </c>
      <c r="I1423" s="832" t="s">
        <v>2851</v>
      </c>
      <c r="J1423" s="832" t="s">
        <v>766</v>
      </c>
      <c r="K1423" s="832" t="s">
        <v>2852</v>
      </c>
      <c r="L1423" s="835">
        <v>105.63</v>
      </c>
      <c r="M1423" s="835">
        <v>211.26</v>
      </c>
      <c r="N1423" s="832">
        <v>2</v>
      </c>
      <c r="O1423" s="836">
        <v>1</v>
      </c>
      <c r="P1423" s="835">
        <v>211.26</v>
      </c>
      <c r="Q1423" s="837">
        <v>1</v>
      </c>
      <c r="R1423" s="832">
        <v>2</v>
      </c>
      <c r="S1423" s="837">
        <v>1</v>
      </c>
      <c r="T1423" s="836">
        <v>1</v>
      </c>
      <c r="U1423" s="838">
        <v>1</v>
      </c>
    </row>
    <row r="1424" spans="1:21" ht="14.4" customHeight="1" x14ac:dyDescent="0.3">
      <c r="A1424" s="831">
        <v>12</v>
      </c>
      <c r="B1424" s="832" t="s">
        <v>1362</v>
      </c>
      <c r="C1424" s="832" t="s">
        <v>1370</v>
      </c>
      <c r="D1424" s="833" t="s">
        <v>2954</v>
      </c>
      <c r="E1424" s="834" t="s">
        <v>1381</v>
      </c>
      <c r="F1424" s="832" t="s">
        <v>1363</v>
      </c>
      <c r="G1424" s="832" t="s">
        <v>1441</v>
      </c>
      <c r="H1424" s="832" t="s">
        <v>578</v>
      </c>
      <c r="I1424" s="832" t="s">
        <v>2253</v>
      </c>
      <c r="J1424" s="832" t="s">
        <v>1443</v>
      </c>
      <c r="K1424" s="832" t="s">
        <v>2254</v>
      </c>
      <c r="L1424" s="835">
        <v>30.46</v>
      </c>
      <c r="M1424" s="835">
        <v>30.46</v>
      </c>
      <c r="N1424" s="832">
        <v>1</v>
      </c>
      <c r="O1424" s="836">
        <v>1</v>
      </c>
      <c r="P1424" s="835">
        <v>30.46</v>
      </c>
      <c r="Q1424" s="837">
        <v>1</v>
      </c>
      <c r="R1424" s="832">
        <v>1</v>
      </c>
      <c r="S1424" s="837">
        <v>1</v>
      </c>
      <c r="T1424" s="836">
        <v>1</v>
      </c>
      <c r="U1424" s="838">
        <v>1</v>
      </c>
    </row>
    <row r="1425" spans="1:21" ht="14.4" customHeight="1" x14ac:dyDescent="0.3">
      <c r="A1425" s="831">
        <v>12</v>
      </c>
      <c r="B1425" s="832" t="s">
        <v>1362</v>
      </c>
      <c r="C1425" s="832" t="s">
        <v>1370</v>
      </c>
      <c r="D1425" s="833" t="s">
        <v>2954</v>
      </c>
      <c r="E1425" s="834" t="s">
        <v>1381</v>
      </c>
      <c r="F1425" s="832" t="s">
        <v>1363</v>
      </c>
      <c r="G1425" s="832" t="s">
        <v>1441</v>
      </c>
      <c r="H1425" s="832" t="s">
        <v>578</v>
      </c>
      <c r="I1425" s="832" t="s">
        <v>1442</v>
      </c>
      <c r="J1425" s="832" t="s">
        <v>1443</v>
      </c>
      <c r="K1425" s="832" t="s">
        <v>1444</v>
      </c>
      <c r="L1425" s="835">
        <v>60.9</v>
      </c>
      <c r="M1425" s="835">
        <v>304.5</v>
      </c>
      <c r="N1425" s="832">
        <v>5</v>
      </c>
      <c r="O1425" s="836">
        <v>3</v>
      </c>
      <c r="P1425" s="835">
        <v>243.6</v>
      </c>
      <c r="Q1425" s="837">
        <v>0.79999999999999993</v>
      </c>
      <c r="R1425" s="832">
        <v>4</v>
      </c>
      <c r="S1425" s="837">
        <v>0.8</v>
      </c>
      <c r="T1425" s="836">
        <v>2</v>
      </c>
      <c r="U1425" s="838">
        <v>0.66666666666666663</v>
      </c>
    </row>
    <row r="1426" spans="1:21" ht="14.4" customHeight="1" x14ac:dyDescent="0.3">
      <c r="A1426" s="831">
        <v>12</v>
      </c>
      <c r="B1426" s="832" t="s">
        <v>1362</v>
      </c>
      <c r="C1426" s="832" t="s">
        <v>1370</v>
      </c>
      <c r="D1426" s="833" t="s">
        <v>2954</v>
      </c>
      <c r="E1426" s="834" t="s">
        <v>1381</v>
      </c>
      <c r="F1426" s="832" t="s">
        <v>1363</v>
      </c>
      <c r="G1426" s="832" t="s">
        <v>1409</v>
      </c>
      <c r="H1426" s="832" t="s">
        <v>578</v>
      </c>
      <c r="I1426" s="832" t="s">
        <v>1410</v>
      </c>
      <c r="J1426" s="832" t="s">
        <v>829</v>
      </c>
      <c r="K1426" s="832" t="s">
        <v>1411</v>
      </c>
      <c r="L1426" s="835">
        <v>163.54</v>
      </c>
      <c r="M1426" s="835">
        <v>163.54</v>
      </c>
      <c r="N1426" s="832">
        <v>1</v>
      </c>
      <c r="O1426" s="836">
        <v>1</v>
      </c>
      <c r="P1426" s="835"/>
      <c r="Q1426" s="837">
        <v>0</v>
      </c>
      <c r="R1426" s="832"/>
      <c r="S1426" s="837">
        <v>0</v>
      </c>
      <c r="T1426" s="836"/>
      <c r="U1426" s="838">
        <v>0</v>
      </c>
    </row>
    <row r="1427" spans="1:21" ht="14.4" customHeight="1" x14ac:dyDescent="0.3">
      <c r="A1427" s="831">
        <v>12</v>
      </c>
      <c r="B1427" s="832" t="s">
        <v>1362</v>
      </c>
      <c r="C1427" s="832" t="s">
        <v>1370</v>
      </c>
      <c r="D1427" s="833" t="s">
        <v>2954</v>
      </c>
      <c r="E1427" s="834" t="s">
        <v>1381</v>
      </c>
      <c r="F1427" s="832" t="s">
        <v>1363</v>
      </c>
      <c r="G1427" s="832" t="s">
        <v>1633</v>
      </c>
      <c r="H1427" s="832" t="s">
        <v>622</v>
      </c>
      <c r="I1427" s="832" t="s">
        <v>1634</v>
      </c>
      <c r="J1427" s="832" t="s">
        <v>1635</v>
      </c>
      <c r="K1427" s="832" t="s">
        <v>624</v>
      </c>
      <c r="L1427" s="835">
        <v>48.42</v>
      </c>
      <c r="M1427" s="835">
        <v>48.42</v>
      </c>
      <c r="N1427" s="832">
        <v>1</v>
      </c>
      <c r="O1427" s="836">
        <v>0.5</v>
      </c>
      <c r="P1427" s="835">
        <v>48.42</v>
      </c>
      <c r="Q1427" s="837">
        <v>1</v>
      </c>
      <c r="R1427" s="832">
        <v>1</v>
      </c>
      <c r="S1427" s="837">
        <v>1</v>
      </c>
      <c r="T1427" s="836">
        <v>0.5</v>
      </c>
      <c r="U1427" s="838">
        <v>1</v>
      </c>
    </row>
    <row r="1428" spans="1:21" ht="14.4" customHeight="1" x14ac:dyDescent="0.3">
      <c r="A1428" s="831">
        <v>12</v>
      </c>
      <c r="B1428" s="832" t="s">
        <v>1362</v>
      </c>
      <c r="C1428" s="832" t="s">
        <v>1370</v>
      </c>
      <c r="D1428" s="833" t="s">
        <v>2954</v>
      </c>
      <c r="E1428" s="834" t="s">
        <v>1381</v>
      </c>
      <c r="F1428" s="832" t="s">
        <v>1363</v>
      </c>
      <c r="G1428" s="832" t="s">
        <v>1633</v>
      </c>
      <c r="H1428" s="832" t="s">
        <v>578</v>
      </c>
      <c r="I1428" s="832" t="s">
        <v>1636</v>
      </c>
      <c r="J1428" s="832" t="s">
        <v>1635</v>
      </c>
      <c r="K1428" s="832" t="s">
        <v>1637</v>
      </c>
      <c r="L1428" s="835">
        <v>48.42</v>
      </c>
      <c r="M1428" s="835">
        <v>48.42</v>
      </c>
      <c r="N1428" s="832">
        <v>1</v>
      </c>
      <c r="O1428" s="836">
        <v>0.5</v>
      </c>
      <c r="P1428" s="835">
        <v>48.42</v>
      </c>
      <c r="Q1428" s="837">
        <v>1</v>
      </c>
      <c r="R1428" s="832">
        <v>1</v>
      </c>
      <c r="S1428" s="837">
        <v>1</v>
      </c>
      <c r="T1428" s="836">
        <v>0.5</v>
      </c>
      <c r="U1428" s="838">
        <v>1</v>
      </c>
    </row>
    <row r="1429" spans="1:21" ht="14.4" customHeight="1" x14ac:dyDescent="0.3">
      <c r="A1429" s="831">
        <v>12</v>
      </c>
      <c r="B1429" s="832" t="s">
        <v>1362</v>
      </c>
      <c r="C1429" s="832" t="s">
        <v>1370</v>
      </c>
      <c r="D1429" s="833" t="s">
        <v>2954</v>
      </c>
      <c r="E1429" s="834" t="s">
        <v>1381</v>
      </c>
      <c r="F1429" s="832" t="s">
        <v>1363</v>
      </c>
      <c r="G1429" s="832" t="s">
        <v>1633</v>
      </c>
      <c r="H1429" s="832" t="s">
        <v>578</v>
      </c>
      <c r="I1429" s="832" t="s">
        <v>2853</v>
      </c>
      <c r="J1429" s="832" t="s">
        <v>1635</v>
      </c>
      <c r="K1429" s="832" t="s">
        <v>2854</v>
      </c>
      <c r="L1429" s="835">
        <v>24.22</v>
      </c>
      <c r="M1429" s="835">
        <v>24.22</v>
      </c>
      <c r="N1429" s="832">
        <v>1</v>
      </c>
      <c r="O1429" s="836">
        <v>1</v>
      </c>
      <c r="P1429" s="835"/>
      <c r="Q1429" s="837">
        <v>0</v>
      </c>
      <c r="R1429" s="832"/>
      <c r="S1429" s="837">
        <v>0</v>
      </c>
      <c r="T1429" s="836"/>
      <c r="U1429" s="838">
        <v>0</v>
      </c>
    </row>
    <row r="1430" spans="1:21" ht="14.4" customHeight="1" x14ac:dyDescent="0.3">
      <c r="A1430" s="831">
        <v>12</v>
      </c>
      <c r="B1430" s="832" t="s">
        <v>1362</v>
      </c>
      <c r="C1430" s="832" t="s">
        <v>1370</v>
      </c>
      <c r="D1430" s="833" t="s">
        <v>2954</v>
      </c>
      <c r="E1430" s="834" t="s">
        <v>1381</v>
      </c>
      <c r="F1430" s="832" t="s">
        <v>1363</v>
      </c>
      <c r="G1430" s="832" t="s">
        <v>1505</v>
      </c>
      <c r="H1430" s="832" t="s">
        <v>578</v>
      </c>
      <c r="I1430" s="832" t="s">
        <v>1506</v>
      </c>
      <c r="J1430" s="832" t="s">
        <v>988</v>
      </c>
      <c r="K1430" s="832" t="s">
        <v>1507</v>
      </c>
      <c r="L1430" s="835">
        <v>78.33</v>
      </c>
      <c r="M1430" s="835">
        <v>469.98</v>
      </c>
      <c r="N1430" s="832">
        <v>6</v>
      </c>
      <c r="O1430" s="836">
        <v>3.5</v>
      </c>
      <c r="P1430" s="835">
        <v>234.99</v>
      </c>
      <c r="Q1430" s="837">
        <v>0.5</v>
      </c>
      <c r="R1430" s="832">
        <v>3</v>
      </c>
      <c r="S1430" s="837">
        <v>0.5</v>
      </c>
      <c r="T1430" s="836">
        <v>2</v>
      </c>
      <c r="U1430" s="838">
        <v>0.5714285714285714</v>
      </c>
    </row>
    <row r="1431" spans="1:21" ht="14.4" customHeight="1" x14ac:dyDescent="0.3">
      <c r="A1431" s="831">
        <v>12</v>
      </c>
      <c r="B1431" s="832" t="s">
        <v>1362</v>
      </c>
      <c r="C1431" s="832" t="s">
        <v>1370</v>
      </c>
      <c r="D1431" s="833" t="s">
        <v>2954</v>
      </c>
      <c r="E1431" s="834" t="s">
        <v>1381</v>
      </c>
      <c r="F1431" s="832" t="s">
        <v>1363</v>
      </c>
      <c r="G1431" s="832" t="s">
        <v>1458</v>
      </c>
      <c r="H1431" s="832" t="s">
        <v>578</v>
      </c>
      <c r="I1431" s="832" t="s">
        <v>1558</v>
      </c>
      <c r="J1431" s="832" t="s">
        <v>618</v>
      </c>
      <c r="K1431" s="832" t="s">
        <v>1559</v>
      </c>
      <c r="L1431" s="835">
        <v>108.44</v>
      </c>
      <c r="M1431" s="835">
        <v>325.32</v>
      </c>
      <c r="N1431" s="832">
        <v>3</v>
      </c>
      <c r="O1431" s="836">
        <v>1.5</v>
      </c>
      <c r="P1431" s="835">
        <v>216.88</v>
      </c>
      <c r="Q1431" s="837">
        <v>0.66666666666666663</v>
      </c>
      <c r="R1431" s="832">
        <v>2</v>
      </c>
      <c r="S1431" s="837">
        <v>0.66666666666666663</v>
      </c>
      <c r="T1431" s="836">
        <v>1</v>
      </c>
      <c r="U1431" s="838">
        <v>0.66666666666666663</v>
      </c>
    </row>
    <row r="1432" spans="1:21" ht="14.4" customHeight="1" x14ac:dyDescent="0.3">
      <c r="A1432" s="831">
        <v>12</v>
      </c>
      <c r="B1432" s="832" t="s">
        <v>1362</v>
      </c>
      <c r="C1432" s="832" t="s">
        <v>1370</v>
      </c>
      <c r="D1432" s="833" t="s">
        <v>2954</v>
      </c>
      <c r="E1432" s="834" t="s">
        <v>1381</v>
      </c>
      <c r="F1432" s="832" t="s">
        <v>1363</v>
      </c>
      <c r="G1432" s="832" t="s">
        <v>1458</v>
      </c>
      <c r="H1432" s="832" t="s">
        <v>578</v>
      </c>
      <c r="I1432" s="832" t="s">
        <v>1459</v>
      </c>
      <c r="J1432" s="832" t="s">
        <v>618</v>
      </c>
      <c r="K1432" s="832" t="s">
        <v>1460</v>
      </c>
      <c r="L1432" s="835">
        <v>52.61</v>
      </c>
      <c r="M1432" s="835">
        <v>473.49</v>
      </c>
      <c r="N1432" s="832">
        <v>9</v>
      </c>
      <c r="O1432" s="836">
        <v>5.5</v>
      </c>
      <c r="P1432" s="835">
        <v>315.66000000000003</v>
      </c>
      <c r="Q1432" s="837">
        <v>0.66666666666666674</v>
      </c>
      <c r="R1432" s="832">
        <v>6</v>
      </c>
      <c r="S1432" s="837">
        <v>0.66666666666666663</v>
      </c>
      <c r="T1432" s="836">
        <v>3</v>
      </c>
      <c r="U1432" s="838">
        <v>0.54545454545454541</v>
      </c>
    </row>
    <row r="1433" spans="1:21" ht="14.4" customHeight="1" x14ac:dyDescent="0.3">
      <c r="A1433" s="831">
        <v>12</v>
      </c>
      <c r="B1433" s="832" t="s">
        <v>1362</v>
      </c>
      <c r="C1433" s="832" t="s">
        <v>1370</v>
      </c>
      <c r="D1433" s="833" t="s">
        <v>2954</v>
      </c>
      <c r="E1433" s="834" t="s">
        <v>1381</v>
      </c>
      <c r="F1433" s="832" t="s">
        <v>1363</v>
      </c>
      <c r="G1433" s="832" t="s">
        <v>1461</v>
      </c>
      <c r="H1433" s="832" t="s">
        <v>578</v>
      </c>
      <c r="I1433" s="832" t="s">
        <v>1462</v>
      </c>
      <c r="J1433" s="832" t="s">
        <v>1463</v>
      </c>
      <c r="K1433" s="832" t="s">
        <v>1464</v>
      </c>
      <c r="L1433" s="835">
        <v>104.17</v>
      </c>
      <c r="M1433" s="835">
        <v>104.17</v>
      </c>
      <c r="N1433" s="832">
        <v>1</v>
      </c>
      <c r="O1433" s="836">
        <v>1</v>
      </c>
      <c r="P1433" s="835">
        <v>104.17</v>
      </c>
      <c r="Q1433" s="837">
        <v>1</v>
      </c>
      <c r="R1433" s="832">
        <v>1</v>
      </c>
      <c r="S1433" s="837">
        <v>1</v>
      </c>
      <c r="T1433" s="836">
        <v>1</v>
      </c>
      <c r="U1433" s="838">
        <v>1</v>
      </c>
    </row>
    <row r="1434" spans="1:21" ht="14.4" customHeight="1" x14ac:dyDescent="0.3">
      <c r="A1434" s="831">
        <v>12</v>
      </c>
      <c r="B1434" s="832" t="s">
        <v>1362</v>
      </c>
      <c r="C1434" s="832" t="s">
        <v>1370</v>
      </c>
      <c r="D1434" s="833" t="s">
        <v>2954</v>
      </c>
      <c r="E1434" s="834" t="s">
        <v>1381</v>
      </c>
      <c r="F1434" s="832" t="s">
        <v>1363</v>
      </c>
      <c r="G1434" s="832" t="s">
        <v>1465</v>
      </c>
      <c r="H1434" s="832" t="s">
        <v>578</v>
      </c>
      <c r="I1434" s="832" t="s">
        <v>1466</v>
      </c>
      <c r="J1434" s="832" t="s">
        <v>1467</v>
      </c>
      <c r="K1434" s="832" t="s">
        <v>1468</v>
      </c>
      <c r="L1434" s="835">
        <v>308.69</v>
      </c>
      <c r="M1434" s="835">
        <v>1852.1399999999999</v>
      </c>
      <c r="N1434" s="832">
        <v>6</v>
      </c>
      <c r="O1434" s="836">
        <v>2</v>
      </c>
      <c r="P1434" s="835">
        <v>1852.1399999999999</v>
      </c>
      <c r="Q1434" s="837">
        <v>1</v>
      </c>
      <c r="R1434" s="832">
        <v>6</v>
      </c>
      <c r="S1434" s="837">
        <v>1</v>
      </c>
      <c r="T1434" s="836">
        <v>2</v>
      </c>
      <c r="U1434" s="838">
        <v>1</v>
      </c>
    </row>
    <row r="1435" spans="1:21" ht="14.4" customHeight="1" x14ac:dyDescent="0.3">
      <c r="A1435" s="831">
        <v>12</v>
      </c>
      <c r="B1435" s="832" t="s">
        <v>1362</v>
      </c>
      <c r="C1435" s="832" t="s">
        <v>1370</v>
      </c>
      <c r="D1435" s="833" t="s">
        <v>2954</v>
      </c>
      <c r="E1435" s="834" t="s">
        <v>1381</v>
      </c>
      <c r="F1435" s="832" t="s">
        <v>1363</v>
      </c>
      <c r="G1435" s="832" t="s">
        <v>1469</v>
      </c>
      <c r="H1435" s="832" t="s">
        <v>622</v>
      </c>
      <c r="I1435" s="832" t="s">
        <v>1280</v>
      </c>
      <c r="J1435" s="832" t="s">
        <v>1281</v>
      </c>
      <c r="K1435" s="832" t="s">
        <v>1282</v>
      </c>
      <c r="L1435" s="835">
        <v>0</v>
      </c>
      <c r="M1435" s="835">
        <v>0</v>
      </c>
      <c r="N1435" s="832">
        <v>1</v>
      </c>
      <c r="O1435" s="836">
        <v>0.5</v>
      </c>
      <c r="P1435" s="835">
        <v>0</v>
      </c>
      <c r="Q1435" s="837"/>
      <c r="R1435" s="832">
        <v>1</v>
      </c>
      <c r="S1435" s="837">
        <v>1</v>
      </c>
      <c r="T1435" s="836">
        <v>0.5</v>
      </c>
      <c r="U1435" s="838">
        <v>1</v>
      </c>
    </row>
    <row r="1436" spans="1:21" ht="14.4" customHeight="1" x14ac:dyDescent="0.3">
      <c r="A1436" s="831">
        <v>12</v>
      </c>
      <c r="B1436" s="832" t="s">
        <v>1362</v>
      </c>
      <c r="C1436" s="832" t="s">
        <v>1370</v>
      </c>
      <c r="D1436" s="833" t="s">
        <v>2954</v>
      </c>
      <c r="E1436" s="834" t="s">
        <v>1381</v>
      </c>
      <c r="F1436" s="832" t="s">
        <v>1363</v>
      </c>
      <c r="G1436" s="832" t="s">
        <v>1470</v>
      </c>
      <c r="H1436" s="832" t="s">
        <v>578</v>
      </c>
      <c r="I1436" s="832" t="s">
        <v>1482</v>
      </c>
      <c r="J1436" s="832" t="s">
        <v>1472</v>
      </c>
      <c r="K1436" s="832" t="s">
        <v>1483</v>
      </c>
      <c r="L1436" s="835">
        <v>42.54</v>
      </c>
      <c r="M1436" s="835">
        <v>42.54</v>
      </c>
      <c r="N1436" s="832">
        <v>1</v>
      </c>
      <c r="O1436" s="836">
        <v>0.5</v>
      </c>
      <c r="P1436" s="835">
        <v>42.54</v>
      </c>
      <c r="Q1436" s="837">
        <v>1</v>
      </c>
      <c r="R1436" s="832">
        <v>1</v>
      </c>
      <c r="S1436" s="837">
        <v>1</v>
      </c>
      <c r="T1436" s="836">
        <v>0.5</v>
      </c>
      <c r="U1436" s="838">
        <v>1</v>
      </c>
    </row>
    <row r="1437" spans="1:21" ht="14.4" customHeight="1" x14ac:dyDescent="0.3">
      <c r="A1437" s="831">
        <v>12</v>
      </c>
      <c r="B1437" s="832" t="s">
        <v>1362</v>
      </c>
      <c r="C1437" s="832" t="s">
        <v>1370</v>
      </c>
      <c r="D1437" s="833" t="s">
        <v>2954</v>
      </c>
      <c r="E1437" s="834" t="s">
        <v>1381</v>
      </c>
      <c r="F1437" s="832" t="s">
        <v>1363</v>
      </c>
      <c r="G1437" s="832" t="s">
        <v>1470</v>
      </c>
      <c r="H1437" s="832" t="s">
        <v>578</v>
      </c>
      <c r="I1437" s="832" t="s">
        <v>1574</v>
      </c>
      <c r="J1437" s="832" t="s">
        <v>1565</v>
      </c>
      <c r="K1437" s="832" t="s">
        <v>1575</v>
      </c>
      <c r="L1437" s="835">
        <v>66.88</v>
      </c>
      <c r="M1437" s="835">
        <v>66.88</v>
      </c>
      <c r="N1437" s="832">
        <v>1</v>
      </c>
      <c r="O1437" s="836">
        <v>1</v>
      </c>
      <c r="P1437" s="835"/>
      <c r="Q1437" s="837">
        <v>0</v>
      </c>
      <c r="R1437" s="832"/>
      <c r="S1437" s="837">
        <v>0</v>
      </c>
      <c r="T1437" s="836"/>
      <c r="U1437" s="838">
        <v>0</v>
      </c>
    </row>
    <row r="1438" spans="1:21" ht="14.4" customHeight="1" x14ac:dyDescent="0.3">
      <c r="A1438" s="831">
        <v>12</v>
      </c>
      <c r="B1438" s="832" t="s">
        <v>1362</v>
      </c>
      <c r="C1438" s="832" t="s">
        <v>1370</v>
      </c>
      <c r="D1438" s="833" t="s">
        <v>2954</v>
      </c>
      <c r="E1438" s="834" t="s">
        <v>1381</v>
      </c>
      <c r="F1438" s="832" t="s">
        <v>1363</v>
      </c>
      <c r="G1438" s="832" t="s">
        <v>1520</v>
      </c>
      <c r="H1438" s="832" t="s">
        <v>622</v>
      </c>
      <c r="I1438" s="832" t="s">
        <v>1521</v>
      </c>
      <c r="J1438" s="832" t="s">
        <v>1522</v>
      </c>
      <c r="K1438" s="832" t="s">
        <v>1523</v>
      </c>
      <c r="L1438" s="835">
        <v>100.1</v>
      </c>
      <c r="M1438" s="835">
        <v>200.2</v>
      </c>
      <c r="N1438" s="832">
        <v>2</v>
      </c>
      <c r="O1438" s="836">
        <v>1.5</v>
      </c>
      <c r="P1438" s="835">
        <v>200.2</v>
      </c>
      <c r="Q1438" s="837">
        <v>1</v>
      </c>
      <c r="R1438" s="832">
        <v>2</v>
      </c>
      <c r="S1438" s="837">
        <v>1</v>
      </c>
      <c r="T1438" s="836">
        <v>1.5</v>
      </c>
      <c r="U1438" s="838">
        <v>1</v>
      </c>
    </row>
    <row r="1439" spans="1:21" ht="14.4" customHeight="1" x14ac:dyDescent="0.3">
      <c r="A1439" s="831">
        <v>12</v>
      </c>
      <c r="B1439" s="832" t="s">
        <v>1362</v>
      </c>
      <c r="C1439" s="832" t="s">
        <v>1370</v>
      </c>
      <c r="D1439" s="833" t="s">
        <v>2954</v>
      </c>
      <c r="E1439" s="834" t="s">
        <v>1381</v>
      </c>
      <c r="F1439" s="832" t="s">
        <v>1363</v>
      </c>
      <c r="G1439" s="832" t="s">
        <v>1520</v>
      </c>
      <c r="H1439" s="832" t="s">
        <v>622</v>
      </c>
      <c r="I1439" s="832" t="s">
        <v>1672</v>
      </c>
      <c r="J1439" s="832" t="s">
        <v>1522</v>
      </c>
      <c r="K1439" s="832" t="s">
        <v>1673</v>
      </c>
      <c r="L1439" s="835">
        <v>300.31</v>
      </c>
      <c r="M1439" s="835">
        <v>1201.24</v>
      </c>
      <c r="N1439" s="832">
        <v>4</v>
      </c>
      <c r="O1439" s="836">
        <v>3.5</v>
      </c>
      <c r="P1439" s="835">
        <v>900.93000000000006</v>
      </c>
      <c r="Q1439" s="837">
        <v>0.75</v>
      </c>
      <c r="R1439" s="832">
        <v>3</v>
      </c>
      <c r="S1439" s="837">
        <v>0.75</v>
      </c>
      <c r="T1439" s="836">
        <v>3</v>
      </c>
      <c r="U1439" s="838">
        <v>0.8571428571428571</v>
      </c>
    </row>
    <row r="1440" spans="1:21" ht="14.4" customHeight="1" x14ac:dyDescent="0.3">
      <c r="A1440" s="831">
        <v>12</v>
      </c>
      <c r="B1440" s="832" t="s">
        <v>1362</v>
      </c>
      <c r="C1440" s="832" t="s">
        <v>1370</v>
      </c>
      <c r="D1440" s="833" t="s">
        <v>2954</v>
      </c>
      <c r="E1440" s="834" t="s">
        <v>1382</v>
      </c>
      <c r="F1440" s="832" t="s">
        <v>1363</v>
      </c>
      <c r="G1440" s="832" t="s">
        <v>1441</v>
      </c>
      <c r="H1440" s="832" t="s">
        <v>578</v>
      </c>
      <c r="I1440" s="832" t="s">
        <v>1442</v>
      </c>
      <c r="J1440" s="832" t="s">
        <v>1443</v>
      </c>
      <c r="K1440" s="832" t="s">
        <v>1444</v>
      </c>
      <c r="L1440" s="835">
        <v>60.9</v>
      </c>
      <c r="M1440" s="835">
        <v>60.9</v>
      </c>
      <c r="N1440" s="832">
        <v>1</v>
      </c>
      <c r="O1440" s="836">
        <v>1</v>
      </c>
      <c r="P1440" s="835">
        <v>60.9</v>
      </c>
      <c r="Q1440" s="837">
        <v>1</v>
      </c>
      <c r="R1440" s="832">
        <v>1</v>
      </c>
      <c r="S1440" s="837">
        <v>1</v>
      </c>
      <c r="T1440" s="836">
        <v>1</v>
      </c>
      <c r="U1440" s="838">
        <v>1</v>
      </c>
    </row>
    <row r="1441" spans="1:21" ht="14.4" customHeight="1" x14ac:dyDescent="0.3">
      <c r="A1441" s="831">
        <v>12</v>
      </c>
      <c r="B1441" s="832" t="s">
        <v>1362</v>
      </c>
      <c r="C1441" s="832" t="s">
        <v>1370</v>
      </c>
      <c r="D1441" s="833" t="s">
        <v>2954</v>
      </c>
      <c r="E1441" s="834" t="s">
        <v>1382</v>
      </c>
      <c r="F1441" s="832" t="s">
        <v>1363</v>
      </c>
      <c r="G1441" s="832" t="s">
        <v>1470</v>
      </c>
      <c r="H1441" s="832" t="s">
        <v>578</v>
      </c>
      <c r="I1441" s="832" t="s">
        <v>1574</v>
      </c>
      <c r="J1441" s="832" t="s">
        <v>1565</v>
      </c>
      <c r="K1441" s="832" t="s">
        <v>1575</v>
      </c>
      <c r="L1441" s="835">
        <v>66.88</v>
      </c>
      <c r="M1441" s="835">
        <v>66.88</v>
      </c>
      <c r="N1441" s="832">
        <v>1</v>
      </c>
      <c r="O1441" s="836">
        <v>1</v>
      </c>
      <c r="P1441" s="835"/>
      <c r="Q1441" s="837">
        <v>0</v>
      </c>
      <c r="R1441" s="832"/>
      <c r="S1441" s="837">
        <v>0</v>
      </c>
      <c r="T1441" s="836"/>
      <c r="U1441" s="838">
        <v>0</v>
      </c>
    </row>
    <row r="1442" spans="1:21" ht="14.4" customHeight="1" x14ac:dyDescent="0.3">
      <c r="A1442" s="831">
        <v>12</v>
      </c>
      <c r="B1442" s="832" t="s">
        <v>1362</v>
      </c>
      <c r="C1442" s="832" t="s">
        <v>1370</v>
      </c>
      <c r="D1442" s="833" t="s">
        <v>2954</v>
      </c>
      <c r="E1442" s="834" t="s">
        <v>1382</v>
      </c>
      <c r="F1442" s="832" t="s">
        <v>1363</v>
      </c>
      <c r="G1442" s="832" t="s">
        <v>1701</v>
      </c>
      <c r="H1442" s="832" t="s">
        <v>578</v>
      </c>
      <c r="I1442" s="832" t="s">
        <v>1962</v>
      </c>
      <c r="J1442" s="832" t="s">
        <v>1703</v>
      </c>
      <c r="K1442" s="832" t="s">
        <v>1963</v>
      </c>
      <c r="L1442" s="835">
        <v>837.19</v>
      </c>
      <c r="M1442" s="835">
        <v>837.19</v>
      </c>
      <c r="N1442" s="832">
        <v>1</v>
      </c>
      <c r="O1442" s="836">
        <v>1</v>
      </c>
      <c r="P1442" s="835">
        <v>837.19</v>
      </c>
      <c r="Q1442" s="837">
        <v>1</v>
      </c>
      <c r="R1442" s="832">
        <v>1</v>
      </c>
      <c r="S1442" s="837">
        <v>1</v>
      </c>
      <c r="T1442" s="836">
        <v>1</v>
      </c>
      <c r="U1442" s="838">
        <v>1</v>
      </c>
    </row>
    <row r="1443" spans="1:21" ht="14.4" customHeight="1" x14ac:dyDescent="0.3">
      <c r="A1443" s="831">
        <v>12</v>
      </c>
      <c r="B1443" s="832" t="s">
        <v>1362</v>
      </c>
      <c r="C1443" s="832" t="s">
        <v>1370</v>
      </c>
      <c r="D1443" s="833" t="s">
        <v>2954</v>
      </c>
      <c r="E1443" s="834" t="s">
        <v>1382</v>
      </c>
      <c r="F1443" s="832" t="s">
        <v>1363</v>
      </c>
      <c r="G1443" s="832" t="s">
        <v>1412</v>
      </c>
      <c r="H1443" s="832" t="s">
        <v>622</v>
      </c>
      <c r="I1443" s="832" t="s">
        <v>1220</v>
      </c>
      <c r="J1443" s="832" t="s">
        <v>1221</v>
      </c>
      <c r="K1443" s="832" t="s">
        <v>1222</v>
      </c>
      <c r="L1443" s="835">
        <v>149.52000000000001</v>
      </c>
      <c r="M1443" s="835">
        <v>149.52000000000001</v>
      </c>
      <c r="N1443" s="832">
        <v>1</v>
      </c>
      <c r="O1443" s="836">
        <v>1</v>
      </c>
      <c r="P1443" s="835">
        <v>149.52000000000001</v>
      </c>
      <c r="Q1443" s="837">
        <v>1</v>
      </c>
      <c r="R1443" s="832">
        <v>1</v>
      </c>
      <c r="S1443" s="837">
        <v>1</v>
      </c>
      <c r="T1443" s="836">
        <v>1</v>
      </c>
      <c r="U1443" s="838">
        <v>1</v>
      </c>
    </row>
    <row r="1444" spans="1:21" ht="14.4" customHeight="1" x14ac:dyDescent="0.3">
      <c r="A1444" s="831">
        <v>12</v>
      </c>
      <c r="B1444" s="832" t="s">
        <v>1362</v>
      </c>
      <c r="C1444" s="832" t="s">
        <v>1370</v>
      </c>
      <c r="D1444" s="833" t="s">
        <v>2954</v>
      </c>
      <c r="E1444" s="834" t="s">
        <v>1384</v>
      </c>
      <c r="F1444" s="832" t="s">
        <v>1363</v>
      </c>
      <c r="G1444" s="832" t="s">
        <v>1437</v>
      </c>
      <c r="H1444" s="832" t="s">
        <v>622</v>
      </c>
      <c r="I1444" s="832" t="s">
        <v>2855</v>
      </c>
      <c r="J1444" s="832" t="s">
        <v>1229</v>
      </c>
      <c r="K1444" s="832" t="s">
        <v>1436</v>
      </c>
      <c r="L1444" s="835">
        <v>85.27</v>
      </c>
      <c r="M1444" s="835">
        <v>170.54</v>
      </c>
      <c r="N1444" s="832">
        <v>2</v>
      </c>
      <c r="O1444" s="836">
        <v>1</v>
      </c>
      <c r="P1444" s="835">
        <v>170.54</v>
      </c>
      <c r="Q1444" s="837">
        <v>1</v>
      </c>
      <c r="R1444" s="832">
        <v>2</v>
      </c>
      <c r="S1444" s="837">
        <v>1</v>
      </c>
      <c r="T1444" s="836">
        <v>1</v>
      </c>
      <c r="U1444" s="838">
        <v>1</v>
      </c>
    </row>
    <row r="1445" spans="1:21" ht="14.4" customHeight="1" x14ac:dyDescent="0.3">
      <c r="A1445" s="831">
        <v>12</v>
      </c>
      <c r="B1445" s="832" t="s">
        <v>1362</v>
      </c>
      <c r="C1445" s="832" t="s">
        <v>1370</v>
      </c>
      <c r="D1445" s="833" t="s">
        <v>2954</v>
      </c>
      <c r="E1445" s="834" t="s">
        <v>1384</v>
      </c>
      <c r="F1445" s="832" t="s">
        <v>1363</v>
      </c>
      <c r="G1445" s="832" t="s">
        <v>1441</v>
      </c>
      <c r="H1445" s="832" t="s">
        <v>578</v>
      </c>
      <c r="I1445" s="832" t="s">
        <v>1442</v>
      </c>
      <c r="J1445" s="832" t="s">
        <v>1443</v>
      </c>
      <c r="K1445" s="832" t="s">
        <v>1444</v>
      </c>
      <c r="L1445" s="835">
        <v>60.9</v>
      </c>
      <c r="M1445" s="835">
        <v>182.7</v>
      </c>
      <c r="N1445" s="832">
        <v>3</v>
      </c>
      <c r="O1445" s="836">
        <v>0.5</v>
      </c>
      <c r="P1445" s="835"/>
      <c r="Q1445" s="837">
        <v>0</v>
      </c>
      <c r="R1445" s="832"/>
      <c r="S1445" s="837">
        <v>0</v>
      </c>
      <c r="T1445" s="836"/>
      <c r="U1445" s="838">
        <v>0</v>
      </c>
    </row>
    <row r="1446" spans="1:21" ht="14.4" customHeight="1" x14ac:dyDescent="0.3">
      <c r="A1446" s="831">
        <v>12</v>
      </c>
      <c r="B1446" s="832" t="s">
        <v>1362</v>
      </c>
      <c r="C1446" s="832" t="s">
        <v>1370</v>
      </c>
      <c r="D1446" s="833" t="s">
        <v>2954</v>
      </c>
      <c r="E1446" s="834" t="s">
        <v>1384</v>
      </c>
      <c r="F1446" s="832" t="s">
        <v>1363</v>
      </c>
      <c r="G1446" s="832" t="s">
        <v>1458</v>
      </c>
      <c r="H1446" s="832" t="s">
        <v>578</v>
      </c>
      <c r="I1446" s="832" t="s">
        <v>1558</v>
      </c>
      <c r="J1446" s="832" t="s">
        <v>618</v>
      </c>
      <c r="K1446" s="832" t="s">
        <v>1559</v>
      </c>
      <c r="L1446" s="835">
        <v>108.44</v>
      </c>
      <c r="M1446" s="835">
        <v>108.44</v>
      </c>
      <c r="N1446" s="832">
        <v>1</v>
      </c>
      <c r="O1446" s="836">
        <v>1</v>
      </c>
      <c r="P1446" s="835"/>
      <c r="Q1446" s="837">
        <v>0</v>
      </c>
      <c r="R1446" s="832"/>
      <c r="S1446" s="837">
        <v>0</v>
      </c>
      <c r="T1446" s="836"/>
      <c r="U1446" s="838">
        <v>0</v>
      </c>
    </row>
    <row r="1447" spans="1:21" ht="14.4" customHeight="1" x14ac:dyDescent="0.3">
      <c r="A1447" s="831">
        <v>12</v>
      </c>
      <c r="B1447" s="832" t="s">
        <v>1362</v>
      </c>
      <c r="C1447" s="832" t="s">
        <v>1370</v>
      </c>
      <c r="D1447" s="833" t="s">
        <v>2954</v>
      </c>
      <c r="E1447" s="834" t="s">
        <v>1384</v>
      </c>
      <c r="F1447" s="832" t="s">
        <v>1363</v>
      </c>
      <c r="G1447" s="832" t="s">
        <v>1461</v>
      </c>
      <c r="H1447" s="832" t="s">
        <v>578</v>
      </c>
      <c r="I1447" s="832" t="s">
        <v>1462</v>
      </c>
      <c r="J1447" s="832" t="s">
        <v>1463</v>
      </c>
      <c r="K1447" s="832" t="s">
        <v>1464</v>
      </c>
      <c r="L1447" s="835">
        <v>104.17</v>
      </c>
      <c r="M1447" s="835">
        <v>104.17</v>
      </c>
      <c r="N1447" s="832">
        <v>1</v>
      </c>
      <c r="O1447" s="836">
        <v>1</v>
      </c>
      <c r="P1447" s="835"/>
      <c r="Q1447" s="837">
        <v>0</v>
      </c>
      <c r="R1447" s="832"/>
      <c r="S1447" s="837">
        <v>0</v>
      </c>
      <c r="T1447" s="836"/>
      <c r="U1447" s="838">
        <v>0</v>
      </c>
    </row>
    <row r="1448" spans="1:21" ht="14.4" customHeight="1" x14ac:dyDescent="0.3">
      <c r="A1448" s="831">
        <v>12</v>
      </c>
      <c r="B1448" s="832" t="s">
        <v>1362</v>
      </c>
      <c r="C1448" s="832" t="s">
        <v>1370</v>
      </c>
      <c r="D1448" s="833" t="s">
        <v>2954</v>
      </c>
      <c r="E1448" s="834" t="s">
        <v>1384</v>
      </c>
      <c r="F1448" s="832" t="s">
        <v>1363</v>
      </c>
      <c r="G1448" s="832" t="s">
        <v>1465</v>
      </c>
      <c r="H1448" s="832" t="s">
        <v>578</v>
      </c>
      <c r="I1448" s="832" t="s">
        <v>1466</v>
      </c>
      <c r="J1448" s="832" t="s">
        <v>1467</v>
      </c>
      <c r="K1448" s="832" t="s">
        <v>1468</v>
      </c>
      <c r="L1448" s="835">
        <v>308.69</v>
      </c>
      <c r="M1448" s="835">
        <v>1852.1399999999999</v>
      </c>
      <c r="N1448" s="832">
        <v>6</v>
      </c>
      <c r="O1448" s="836">
        <v>2</v>
      </c>
      <c r="P1448" s="835">
        <v>1852.1399999999999</v>
      </c>
      <c r="Q1448" s="837">
        <v>1</v>
      </c>
      <c r="R1448" s="832">
        <v>6</v>
      </c>
      <c r="S1448" s="837">
        <v>1</v>
      </c>
      <c r="T1448" s="836">
        <v>2</v>
      </c>
      <c r="U1448" s="838">
        <v>1</v>
      </c>
    </row>
    <row r="1449" spans="1:21" ht="14.4" customHeight="1" x14ac:dyDescent="0.3">
      <c r="A1449" s="831">
        <v>12</v>
      </c>
      <c r="B1449" s="832" t="s">
        <v>1362</v>
      </c>
      <c r="C1449" s="832" t="s">
        <v>1370</v>
      </c>
      <c r="D1449" s="833" t="s">
        <v>2954</v>
      </c>
      <c r="E1449" s="834" t="s">
        <v>1384</v>
      </c>
      <c r="F1449" s="832" t="s">
        <v>1363</v>
      </c>
      <c r="G1449" s="832" t="s">
        <v>1516</v>
      </c>
      <c r="H1449" s="832" t="s">
        <v>578</v>
      </c>
      <c r="I1449" s="832" t="s">
        <v>1660</v>
      </c>
      <c r="J1449" s="832" t="s">
        <v>1661</v>
      </c>
      <c r="K1449" s="832" t="s">
        <v>1662</v>
      </c>
      <c r="L1449" s="835">
        <v>1543.27</v>
      </c>
      <c r="M1449" s="835">
        <v>1543.27</v>
      </c>
      <c r="N1449" s="832">
        <v>1</v>
      </c>
      <c r="O1449" s="836">
        <v>1</v>
      </c>
      <c r="P1449" s="835"/>
      <c r="Q1449" s="837">
        <v>0</v>
      </c>
      <c r="R1449" s="832"/>
      <c r="S1449" s="837">
        <v>0</v>
      </c>
      <c r="T1449" s="836"/>
      <c r="U1449" s="838">
        <v>0</v>
      </c>
    </row>
    <row r="1450" spans="1:21" ht="14.4" customHeight="1" x14ac:dyDescent="0.3">
      <c r="A1450" s="831">
        <v>12</v>
      </c>
      <c r="B1450" s="832" t="s">
        <v>1362</v>
      </c>
      <c r="C1450" s="832" t="s">
        <v>1370</v>
      </c>
      <c r="D1450" s="833" t="s">
        <v>2954</v>
      </c>
      <c r="E1450" s="834" t="s">
        <v>1384</v>
      </c>
      <c r="F1450" s="832" t="s">
        <v>1363</v>
      </c>
      <c r="G1450" s="832" t="s">
        <v>1470</v>
      </c>
      <c r="H1450" s="832" t="s">
        <v>578</v>
      </c>
      <c r="I1450" s="832" t="s">
        <v>1564</v>
      </c>
      <c r="J1450" s="832" t="s">
        <v>1565</v>
      </c>
      <c r="K1450" s="832" t="s">
        <v>1566</v>
      </c>
      <c r="L1450" s="835">
        <v>33.44</v>
      </c>
      <c r="M1450" s="835">
        <v>33.44</v>
      </c>
      <c r="N1450" s="832">
        <v>1</v>
      </c>
      <c r="O1450" s="836">
        <v>1</v>
      </c>
      <c r="P1450" s="835"/>
      <c r="Q1450" s="837">
        <v>0</v>
      </c>
      <c r="R1450" s="832"/>
      <c r="S1450" s="837">
        <v>0</v>
      </c>
      <c r="T1450" s="836"/>
      <c r="U1450" s="838">
        <v>0</v>
      </c>
    </row>
    <row r="1451" spans="1:21" ht="14.4" customHeight="1" x14ac:dyDescent="0.3">
      <c r="A1451" s="831">
        <v>12</v>
      </c>
      <c r="B1451" s="832" t="s">
        <v>1362</v>
      </c>
      <c r="C1451" s="832" t="s">
        <v>1370</v>
      </c>
      <c r="D1451" s="833" t="s">
        <v>2954</v>
      </c>
      <c r="E1451" s="834" t="s">
        <v>1384</v>
      </c>
      <c r="F1451" s="832" t="s">
        <v>1363</v>
      </c>
      <c r="G1451" s="832" t="s">
        <v>1520</v>
      </c>
      <c r="H1451" s="832" t="s">
        <v>622</v>
      </c>
      <c r="I1451" s="832" t="s">
        <v>1579</v>
      </c>
      <c r="J1451" s="832" t="s">
        <v>1522</v>
      </c>
      <c r="K1451" s="832" t="s">
        <v>1580</v>
      </c>
      <c r="L1451" s="835">
        <v>333.68</v>
      </c>
      <c r="M1451" s="835">
        <v>333.68</v>
      </c>
      <c r="N1451" s="832">
        <v>1</v>
      </c>
      <c r="O1451" s="836">
        <v>0.5</v>
      </c>
      <c r="P1451" s="835"/>
      <c r="Q1451" s="837">
        <v>0</v>
      </c>
      <c r="R1451" s="832"/>
      <c r="S1451" s="837">
        <v>0</v>
      </c>
      <c r="T1451" s="836"/>
      <c r="U1451" s="838">
        <v>0</v>
      </c>
    </row>
    <row r="1452" spans="1:21" ht="14.4" customHeight="1" x14ac:dyDescent="0.3">
      <c r="A1452" s="831">
        <v>12</v>
      </c>
      <c r="B1452" s="832" t="s">
        <v>1362</v>
      </c>
      <c r="C1452" s="832" t="s">
        <v>1370</v>
      </c>
      <c r="D1452" s="833" t="s">
        <v>2954</v>
      </c>
      <c r="E1452" s="834" t="s">
        <v>1385</v>
      </c>
      <c r="F1452" s="832" t="s">
        <v>1363</v>
      </c>
      <c r="G1452" s="832" t="s">
        <v>1437</v>
      </c>
      <c r="H1452" s="832" t="s">
        <v>622</v>
      </c>
      <c r="I1452" s="832" t="s">
        <v>1231</v>
      </c>
      <c r="J1452" s="832" t="s">
        <v>1229</v>
      </c>
      <c r="K1452" s="832" t="s">
        <v>1232</v>
      </c>
      <c r="L1452" s="835">
        <v>170.52</v>
      </c>
      <c r="M1452" s="835">
        <v>852.60000000000014</v>
      </c>
      <c r="N1452" s="832">
        <v>5</v>
      </c>
      <c r="O1452" s="836">
        <v>3</v>
      </c>
      <c r="P1452" s="835"/>
      <c r="Q1452" s="837">
        <v>0</v>
      </c>
      <c r="R1452" s="832"/>
      <c r="S1452" s="837">
        <v>0</v>
      </c>
      <c r="T1452" s="836"/>
      <c r="U1452" s="838">
        <v>0</v>
      </c>
    </row>
    <row r="1453" spans="1:21" ht="14.4" customHeight="1" x14ac:dyDescent="0.3">
      <c r="A1453" s="831">
        <v>12</v>
      </c>
      <c r="B1453" s="832" t="s">
        <v>1362</v>
      </c>
      <c r="C1453" s="832" t="s">
        <v>1370</v>
      </c>
      <c r="D1453" s="833" t="s">
        <v>2954</v>
      </c>
      <c r="E1453" s="834" t="s">
        <v>1385</v>
      </c>
      <c r="F1453" s="832" t="s">
        <v>1363</v>
      </c>
      <c r="G1453" s="832" t="s">
        <v>1532</v>
      </c>
      <c r="H1453" s="832" t="s">
        <v>578</v>
      </c>
      <c r="I1453" s="832" t="s">
        <v>1533</v>
      </c>
      <c r="J1453" s="832" t="s">
        <v>686</v>
      </c>
      <c r="K1453" s="832" t="s">
        <v>1306</v>
      </c>
      <c r="L1453" s="835">
        <v>48.42</v>
      </c>
      <c r="M1453" s="835">
        <v>193.68</v>
      </c>
      <c r="N1453" s="832">
        <v>4</v>
      </c>
      <c r="O1453" s="836">
        <v>3.5</v>
      </c>
      <c r="P1453" s="835"/>
      <c r="Q1453" s="837">
        <v>0</v>
      </c>
      <c r="R1453" s="832"/>
      <c r="S1453" s="837">
        <v>0</v>
      </c>
      <c r="T1453" s="836"/>
      <c r="U1453" s="838">
        <v>0</v>
      </c>
    </row>
    <row r="1454" spans="1:21" ht="14.4" customHeight="1" x14ac:dyDescent="0.3">
      <c r="A1454" s="831">
        <v>12</v>
      </c>
      <c r="B1454" s="832" t="s">
        <v>1362</v>
      </c>
      <c r="C1454" s="832" t="s">
        <v>1370</v>
      </c>
      <c r="D1454" s="833" t="s">
        <v>2954</v>
      </c>
      <c r="E1454" s="834" t="s">
        <v>1385</v>
      </c>
      <c r="F1454" s="832" t="s">
        <v>1363</v>
      </c>
      <c r="G1454" s="832" t="s">
        <v>2370</v>
      </c>
      <c r="H1454" s="832" t="s">
        <v>578</v>
      </c>
      <c r="I1454" s="832" t="s">
        <v>2371</v>
      </c>
      <c r="J1454" s="832" t="s">
        <v>2372</v>
      </c>
      <c r="K1454" s="832" t="s">
        <v>2373</v>
      </c>
      <c r="L1454" s="835">
        <v>670.97</v>
      </c>
      <c r="M1454" s="835">
        <v>670.97</v>
      </c>
      <c r="N1454" s="832">
        <v>1</v>
      </c>
      <c r="O1454" s="836">
        <v>0.5</v>
      </c>
      <c r="P1454" s="835"/>
      <c r="Q1454" s="837">
        <v>0</v>
      </c>
      <c r="R1454" s="832"/>
      <c r="S1454" s="837">
        <v>0</v>
      </c>
      <c r="T1454" s="836"/>
      <c r="U1454" s="838">
        <v>0</v>
      </c>
    </row>
    <row r="1455" spans="1:21" ht="14.4" customHeight="1" x14ac:dyDescent="0.3">
      <c r="A1455" s="831">
        <v>12</v>
      </c>
      <c r="B1455" s="832" t="s">
        <v>1362</v>
      </c>
      <c r="C1455" s="832" t="s">
        <v>1370</v>
      </c>
      <c r="D1455" s="833" t="s">
        <v>2954</v>
      </c>
      <c r="E1455" s="834" t="s">
        <v>1385</v>
      </c>
      <c r="F1455" s="832" t="s">
        <v>1363</v>
      </c>
      <c r="G1455" s="832" t="s">
        <v>1832</v>
      </c>
      <c r="H1455" s="832" t="s">
        <v>578</v>
      </c>
      <c r="I1455" s="832" t="s">
        <v>1833</v>
      </c>
      <c r="J1455" s="832" t="s">
        <v>1834</v>
      </c>
      <c r="K1455" s="832" t="s">
        <v>1835</v>
      </c>
      <c r="L1455" s="835">
        <v>950.39</v>
      </c>
      <c r="M1455" s="835">
        <v>950.39</v>
      </c>
      <c r="N1455" s="832">
        <v>1</v>
      </c>
      <c r="O1455" s="836">
        <v>0.5</v>
      </c>
      <c r="P1455" s="835"/>
      <c r="Q1455" s="837">
        <v>0</v>
      </c>
      <c r="R1455" s="832"/>
      <c r="S1455" s="837">
        <v>0</v>
      </c>
      <c r="T1455" s="836"/>
      <c r="U1455" s="838">
        <v>0</v>
      </c>
    </row>
    <row r="1456" spans="1:21" ht="14.4" customHeight="1" x14ac:dyDescent="0.3">
      <c r="A1456" s="831">
        <v>12</v>
      </c>
      <c r="B1456" s="832" t="s">
        <v>1362</v>
      </c>
      <c r="C1456" s="832" t="s">
        <v>1370</v>
      </c>
      <c r="D1456" s="833" t="s">
        <v>2954</v>
      </c>
      <c r="E1456" s="834" t="s">
        <v>1385</v>
      </c>
      <c r="F1456" s="832" t="s">
        <v>1363</v>
      </c>
      <c r="G1456" s="832" t="s">
        <v>1633</v>
      </c>
      <c r="H1456" s="832" t="s">
        <v>578</v>
      </c>
      <c r="I1456" s="832" t="s">
        <v>1636</v>
      </c>
      <c r="J1456" s="832" t="s">
        <v>1635</v>
      </c>
      <c r="K1456" s="832" t="s">
        <v>1637</v>
      </c>
      <c r="L1456" s="835">
        <v>48.42</v>
      </c>
      <c r="M1456" s="835">
        <v>96.84</v>
      </c>
      <c r="N1456" s="832">
        <v>2</v>
      </c>
      <c r="O1456" s="836">
        <v>1</v>
      </c>
      <c r="P1456" s="835">
        <v>96.84</v>
      </c>
      <c r="Q1456" s="837">
        <v>1</v>
      </c>
      <c r="R1456" s="832">
        <v>2</v>
      </c>
      <c r="S1456" s="837">
        <v>1</v>
      </c>
      <c r="T1456" s="836">
        <v>1</v>
      </c>
      <c r="U1456" s="838">
        <v>1</v>
      </c>
    </row>
    <row r="1457" spans="1:21" ht="14.4" customHeight="1" x14ac:dyDescent="0.3">
      <c r="A1457" s="831">
        <v>12</v>
      </c>
      <c r="B1457" s="832" t="s">
        <v>1362</v>
      </c>
      <c r="C1457" s="832" t="s">
        <v>1370</v>
      </c>
      <c r="D1457" s="833" t="s">
        <v>2954</v>
      </c>
      <c r="E1457" s="834" t="s">
        <v>1385</v>
      </c>
      <c r="F1457" s="832" t="s">
        <v>1363</v>
      </c>
      <c r="G1457" s="832" t="s">
        <v>1550</v>
      </c>
      <c r="H1457" s="832" t="s">
        <v>578</v>
      </c>
      <c r="I1457" s="832" t="s">
        <v>1551</v>
      </c>
      <c r="J1457" s="832" t="s">
        <v>1552</v>
      </c>
      <c r="K1457" s="832" t="s">
        <v>624</v>
      </c>
      <c r="L1457" s="835">
        <v>88.1</v>
      </c>
      <c r="M1457" s="835">
        <v>528.6</v>
      </c>
      <c r="N1457" s="832">
        <v>6</v>
      </c>
      <c r="O1457" s="836">
        <v>4</v>
      </c>
      <c r="P1457" s="835">
        <v>88.1</v>
      </c>
      <c r="Q1457" s="837">
        <v>0.16666666666666666</v>
      </c>
      <c r="R1457" s="832">
        <v>1</v>
      </c>
      <c r="S1457" s="837">
        <v>0.16666666666666666</v>
      </c>
      <c r="T1457" s="836">
        <v>1</v>
      </c>
      <c r="U1457" s="838">
        <v>0.25</v>
      </c>
    </row>
    <row r="1458" spans="1:21" ht="14.4" customHeight="1" x14ac:dyDescent="0.3">
      <c r="A1458" s="831">
        <v>12</v>
      </c>
      <c r="B1458" s="832" t="s">
        <v>1362</v>
      </c>
      <c r="C1458" s="832" t="s">
        <v>1370</v>
      </c>
      <c r="D1458" s="833" t="s">
        <v>2954</v>
      </c>
      <c r="E1458" s="834" t="s">
        <v>1385</v>
      </c>
      <c r="F1458" s="832" t="s">
        <v>1363</v>
      </c>
      <c r="G1458" s="832" t="s">
        <v>1458</v>
      </c>
      <c r="H1458" s="832" t="s">
        <v>578</v>
      </c>
      <c r="I1458" s="832" t="s">
        <v>1459</v>
      </c>
      <c r="J1458" s="832" t="s">
        <v>618</v>
      </c>
      <c r="K1458" s="832" t="s">
        <v>1460</v>
      </c>
      <c r="L1458" s="835">
        <v>52.61</v>
      </c>
      <c r="M1458" s="835">
        <v>210.44</v>
      </c>
      <c r="N1458" s="832">
        <v>4</v>
      </c>
      <c r="O1458" s="836">
        <v>3.5</v>
      </c>
      <c r="P1458" s="835">
        <v>105.22</v>
      </c>
      <c r="Q1458" s="837">
        <v>0.5</v>
      </c>
      <c r="R1458" s="832">
        <v>2</v>
      </c>
      <c r="S1458" s="837">
        <v>0.5</v>
      </c>
      <c r="T1458" s="836">
        <v>2</v>
      </c>
      <c r="U1458" s="838">
        <v>0.5714285714285714</v>
      </c>
    </row>
    <row r="1459" spans="1:21" ht="14.4" customHeight="1" x14ac:dyDescent="0.3">
      <c r="A1459" s="831">
        <v>12</v>
      </c>
      <c r="B1459" s="832" t="s">
        <v>1362</v>
      </c>
      <c r="C1459" s="832" t="s">
        <v>1370</v>
      </c>
      <c r="D1459" s="833" t="s">
        <v>2954</v>
      </c>
      <c r="E1459" s="834" t="s">
        <v>1385</v>
      </c>
      <c r="F1459" s="832" t="s">
        <v>1363</v>
      </c>
      <c r="G1459" s="832" t="s">
        <v>1461</v>
      </c>
      <c r="H1459" s="832" t="s">
        <v>578</v>
      </c>
      <c r="I1459" s="832" t="s">
        <v>1641</v>
      </c>
      <c r="J1459" s="832" t="s">
        <v>1642</v>
      </c>
      <c r="K1459" s="832" t="s">
        <v>1643</v>
      </c>
      <c r="L1459" s="835">
        <v>432.12</v>
      </c>
      <c r="M1459" s="835">
        <v>1728.48</v>
      </c>
      <c r="N1459" s="832">
        <v>4</v>
      </c>
      <c r="O1459" s="836">
        <v>2</v>
      </c>
      <c r="P1459" s="835">
        <v>1296.3600000000001</v>
      </c>
      <c r="Q1459" s="837">
        <v>0.75000000000000011</v>
      </c>
      <c r="R1459" s="832">
        <v>3</v>
      </c>
      <c r="S1459" s="837">
        <v>0.75</v>
      </c>
      <c r="T1459" s="836">
        <v>1</v>
      </c>
      <c r="U1459" s="838">
        <v>0.5</v>
      </c>
    </row>
    <row r="1460" spans="1:21" ht="14.4" customHeight="1" x14ac:dyDescent="0.3">
      <c r="A1460" s="831">
        <v>12</v>
      </c>
      <c r="B1460" s="832" t="s">
        <v>1362</v>
      </c>
      <c r="C1460" s="832" t="s">
        <v>1370</v>
      </c>
      <c r="D1460" s="833" t="s">
        <v>2954</v>
      </c>
      <c r="E1460" s="834" t="s">
        <v>1385</v>
      </c>
      <c r="F1460" s="832" t="s">
        <v>1363</v>
      </c>
      <c r="G1460" s="832" t="s">
        <v>1465</v>
      </c>
      <c r="H1460" s="832" t="s">
        <v>578</v>
      </c>
      <c r="I1460" s="832" t="s">
        <v>1466</v>
      </c>
      <c r="J1460" s="832" t="s">
        <v>1467</v>
      </c>
      <c r="K1460" s="832" t="s">
        <v>1468</v>
      </c>
      <c r="L1460" s="835">
        <v>308.69</v>
      </c>
      <c r="M1460" s="835">
        <v>1234.76</v>
      </c>
      <c r="N1460" s="832">
        <v>4</v>
      </c>
      <c r="O1460" s="836">
        <v>2</v>
      </c>
      <c r="P1460" s="835">
        <v>1234.76</v>
      </c>
      <c r="Q1460" s="837">
        <v>1</v>
      </c>
      <c r="R1460" s="832">
        <v>4</v>
      </c>
      <c r="S1460" s="837">
        <v>1</v>
      </c>
      <c r="T1460" s="836">
        <v>2</v>
      </c>
      <c r="U1460" s="838">
        <v>1</v>
      </c>
    </row>
    <row r="1461" spans="1:21" ht="14.4" customHeight="1" x14ac:dyDescent="0.3">
      <c r="A1461" s="831">
        <v>12</v>
      </c>
      <c r="B1461" s="832" t="s">
        <v>1362</v>
      </c>
      <c r="C1461" s="832" t="s">
        <v>1370</v>
      </c>
      <c r="D1461" s="833" t="s">
        <v>2954</v>
      </c>
      <c r="E1461" s="834" t="s">
        <v>1385</v>
      </c>
      <c r="F1461" s="832" t="s">
        <v>1363</v>
      </c>
      <c r="G1461" s="832" t="s">
        <v>1516</v>
      </c>
      <c r="H1461" s="832" t="s">
        <v>578</v>
      </c>
      <c r="I1461" s="832" t="s">
        <v>1663</v>
      </c>
      <c r="J1461" s="832" t="s">
        <v>1661</v>
      </c>
      <c r="K1461" s="832" t="s">
        <v>1519</v>
      </c>
      <c r="L1461" s="835">
        <v>3086.53</v>
      </c>
      <c r="M1461" s="835">
        <v>3086.53</v>
      </c>
      <c r="N1461" s="832">
        <v>1</v>
      </c>
      <c r="O1461" s="836">
        <v>1</v>
      </c>
      <c r="P1461" s="835"/>
      <c r="Q1461" s="837">
        <v>0</v>
      </c>
      <c r="R1461" s="832"/>
      <c r="S1461" s="837">
        <v>0</v>
      </c>
      <c r="T1461" s="836"/>
      <c r="U1461" s="838">
        <v>0</v>
      </c>
    </row>
    <row r="1462" spans="1:21" ht="14.4" customHeight="1" x14ac:dyDescent="0.3">
      <c r="A1462" s="831">
        <v>12</v>
      </c>
      <c r="B1462" s="832" t="s">
        <v>1362</v>
      </c>
      <c r="C1462" s="832" t="s">
        <v>1370</v>
      </c>
      <c r="D1462" s="833" t="s">
        <v>2954</v>
      </c>
      <c r="E1462" s="834" t="s">
        <v>1385</v>
      </c>
      <c r="F1462" s="832" t="s">
        <v>1363</v>
      </c>
      <c r="G1462" s="832" t="s">
        <v>1470</v>
      </c>
      <c r="H1462" s="832" t="s">
        <v>578</v>
      </c>
      <c r="I1462" s="832" t="s">
        <v>1959</v>
      </c>
      <c r="J1462" s="832" t="s">
        <v>992</v>
      </c>
      <c r="K1462" s="832" t="s">
        <v>1483</v>
      </c>
      <c r="L1462" s="835">
        <v>42.54</v>
      </c>
      <c r="M1462" s="835">
        <v>42.54</v>
      </c>
      <c r="N1462" s="832">
        <v>1</v>
      </c>
      <c r="O1462" s="836">
        <v>0.5</v>
      </c>
      <c r="P1462" s="835"/>
      <c r="Q1462" s="837">
        <v>0</v>
      </c>
      <c r="R1462" s="832"/>
      <c r="S1462" s="837">
        <v>0</v>
      </c>
      <c r="T1462" s="836"/>
      <c r="U1462" s="838">
        <v>0</v>
      </c>
    </row>
    <row r="1463" spans="1:21" ht="14.4" customHeight="1" x14ac:dyDescent="0.3">
      <c r="A1463" s="831">
        <v>12</v>
      </c>
      <c r="B1463" s="832" t="s">
        <v>1362</v>
      </c>
      <c r="C1463" s="832" t="s">
        <v>1370</v>
      </c>
      <c r="D1463" s="833" t="s">
        <v>2954</v>
      </c>
      <c r="E1463" s="834" t="s">
        <v>1385</v>
      </c>
      <c r="F1463" s="832" t="s">
        <v>1363</v>
      </c>
      <c r="G1463" s="832" t="s">
        <v>1470</v>
      </c>
      <c r="H1463" s="832" t="s">
        <v>578</v>
      </c>
      <c r="I1463" s="832" t="s">
        <v>1471</v>
      </c>
      <c r="J1463" s="832" t="s">
        <v>1472</v>
      </c>
      <c r="K1463" s="832" t="s">
        <v>1473</v>
      </c>
      <c r="L1463" s="835">
        <v>59.56</v>
      </c>
      <c r="M1463" s="835">
        <v>59.56</v>
      </c>
      <c r="N1463" s="832">
        <v>1</v>
      </c>
      <c r="O1463" s="836">
        <v>1</v>
      </c>
      <c r="P1463" s="835">
        <v>59.56</v>
      </c>
      <c r="Q1463" s="837">
        <v>1</v>
      </c>
      <c r="R1463" s="832">
        <v>1</v>
      </c>
      <c r="S1463" s="837">
        <v>1</v>
      </c>
      <c r="T1463" s="836">
        <v>1</v>
      </c>
      <c r="U1463" s="838">
        <v>1</v>
      </c>
    </row>
    <row r="1464" spans="1:21" ht="14.4" customHeight="1" x14ac:dyDescent="0.3">
      <c r="A1464" s="831">
        <v>12</v>
      </c>
      <c r="B1464" s="832" t="s">
        <v>1362</v>
      </c>
      <c r="C1464" s="832" t="s">
        <v>1370</v>
      </c>
      <c r="D1464" s="833" t="s">
        <v>2954</v>
      </c>
      <c r="E1464" s="834" t="s">
        <v>1385</v>
      </c>
      <c r="F1464" s="832" t="s">
        <v>1363</v>
      </c>
      <c r="G1464" s="832" t="s">
        <v>1520</v>
      </c>
      <c r="H1464" s="832" t="s">
        <v>578</v>
      </c>
      <c r="I1464" s="832" t="s">
        <v>1669</v>
      </c>
      <c r="J1464" s="832" t="s">
        <v>1670</v>
      </c>
      <c r="K1464" s="832" t="s">
        <v>1671</v>
      </c>
      <c r="L1464" s="835">
        <v>333.68</v>
      </c>
      <c r="M1464" s="835">
        <v>333.68</v>
      </c>
      <c r="N1464" s="832">
        <v>1</v>
      </c>
      <c r="O1464" s="836">
        <v>0.5</v>
      </c>
      <c r="P1464" s="835"/>
      <c r="Q1464" s="837">
        <v>0</v>
      </c>
      <c r="R1464" s="832"/>
      <c r="S1464" s="837">
        <v>0</v>
      </c>
      <c r="T1464" s="836"/>
      <c r="U1464" s="838">
        <v>0</v>
      </c>
    </row>
    <row r="1465" spans="1:21" ht="14.4" customHeight="1" x14ac:dyDescent="0.3">
      <c r="A1465" s="831">
        <v>12</v>
      </c>
      <c r="B1465" s="832" t="s">
        <v>1362</v>
      </c>
      <c r="C1465" s="832" t="s">
        <v>1370</v>
      </c>
      <c r="D1465" s="833" t="s">
        <v>2954</v>
      </c>
      <c r="E1465" s="834" t="s">
        <v>1385</v>
      </c>
      <c r="F1465" s="832" t="s">
        <v>1363</v>
      </c>
      <c r="G1465" s="832" t="s">
        <v>1520</v>
      </c>
      <c r="H1465" s="832" t="s">
        <v>622</v>
      </c>
      <c r="I1465" s="832" t="s">
        <v>1672</v>
      </c>
      <c r="J1465" s="832" t="s">
        <v>1522</v>
      </c>
      <c r="K1465" s="832" t="s">
        <v>1673</v>
      </c>
      <c r="L1465" s="835">
        <v>300.31</v>
      </c>
      <c r="M1465" s="835">
        <v>600.62</v>
      </c>
      <c r="N1465" s="832">
        <v>2</v>
      </c>
      <c r="O1465" s="836">
        <v>1.5</v>
      </c>
      <c r="P1465" s="835">
        <v>300.31</v>
      </c>
      <c r="Q1465" s="837">
        <v>0.5</v>
      </c>
      <c r="R1465" s="832">
        <v>1</v>
      </c>
      <c r="S1465" s="837">
        <v>0.5</v>
      </c>
      <c r="T1465" s="836">
        <v>1</v>
      </c>
      <c r="U1465" s="838">
        <v>0.66666666666666663</v>
      </c>
    </row>
    <row r="1466" spans="1:21" ht="14.4" customHeight="1" x14ac:dyDescent="0.3">
      <c r="A1466" s="831">
        <v>12</v>
      </c>
      <c r="B1466" s="832" t="s">
        <v>1362</v>
      </c>
      <c r="C1466" s="832" t="s">
        <v>1370</v>
      </c>
      <c r="D1466" s="833" t="s">
        <v>2954</v>
      </c>
      <c r="E1466" s="834" t="s">
        <v>1385</v>
      </c>
      <c r="F1466" s="832" t="s">
        <v>1363</v>
      </c>
      <c r="G1466" s="832" t="s">
        <v>2395</v>
      </c>
      <c r="H1466" s="832" t="s">
        <v>578</v>
      </c>
      <c r="I1466" s="832" t="s">
        <v>2396</v>
      </c>
      <c r="J1466" s="832" t="s">
        <v>2397</v>
      </c>
      <c r="K1466" s="832" t="s">
        <v>2349</v>
      </c>
      <c r="L1466" s="835">
        <v>100.1</v>
      </c>
      <c r="M1466" s="835">
        <v>100.1</v>
      </c>
      <c r="N1466" s="832">
        <v>1</v>
      </c>
      <c r="O1466" s="836">
        <v>0.5</v>
      </c>
      <c r="P1466" s="835"/>
      <c r="Q1466" s="837">
        <v>0</v>
      </c>
      <c r="R1466" s="832"/>
      <c r="S1466" s="837">
        <v>0</v>
      </c>
      <c r="T1466" s="836"/>
      <c r="U1466" s="838">
        <v>0</v>
      </c>
    </row>
    <row r="1467" spans="1:21" ht="14.4" customHeight="1" x14ac:dyDescent="0.3">
      <c r="A1467" s="831">
        <v>12</v>
      </c>
      <c r="B1467" s="832" t="s">
        <v>1362</v>
      </c>
      <c r="C1467" s="832" t="s">
        <v>1370</v>
      </c>
      <c r="D1467" s="833" t="s">
        <v>2954</v>
      </c>
      <c r="E1467" s="834" t="s">
        <v>1385</v>
      </c>
      <c r="F1467" s="832" t="s">
        <v>1363</v>
      </c>
      <c r="G1467" s="832" t="s">
        <v>2538</v>
      </c>
      <c r="H1467" s="832" t="s">
        <v>622</v>
      </c>
      <c r="I1467" s="832" t="s">
        <v>2694</v>
      </c>
      <c r="J1467" s="832" t="s">
        <v>904</v>
      </c>
      <c r="K1467" s="832" t="s">
        <v>2695</v>
      </c>
      <c r="L1467" s="835">
        <v>0</v>
      </c>
      <c r="M1467" s="835">
        <v>0</v>
      </c>
      <c r="N1467" s="832">
        <v>1</v>
      </c>
      <c r="O1467" s="836">
        <v>1</v>
      </c>
      <c r="P1467" s="835">
        <v>0</v>
      </c>
      <c r="Q1467" s="837"/>
      <c r="R1467" s="832">
        <v>1</v>
      </c>
      <c r="S1467" s="837">
        <v>1</v>
      </c>
      <c r="T1467" s="836">
        <v>1</v>
      </c>
      <c r="U1467" s="838">
        <v>1</v>
      </c>
    </row>
    <row r="1468" spans="1:21" ht="14.4" customHeight="1" x14ac:dyDescent="0.3">
      <c r="A1468" s="831">
        <v>12</v>
      </c>
      <c r="B1468" s="832" t="s">
        <v>1362</v>
      </c>
      <c r="C1468" s="832" t="s">
        <v>1370</v>
      </c>
      <c r="D1468" s="833" t="s">
        <v>2954</v>
      </c>
      <c r="E1468" s="834" t="s">
        <v>1385</v>
      </c>
      <c r="F1468" s="832" t="s">
        <v>1363</v>
      </c>
      <c r="G1468" s="832" t="s">
        <v>1412</v>
      </c>
      <c r="H1468" s="832" t="s">
        <v>622</v>
      </c>
      <c r="I1468" s="832" t="s">
        <v>1218</v>
      </c>
      <c r="J1468" s="832" t="s">
        <v>950</v>
      </c>
      <c r="K1468" s="832" t="s">
        <v>1219</v>
      </c>
      <c r="L1468" s="835">
        <v>225.06</v>
      </c>
      <c r="M1468" s="835">
        <v>900.24</v>
      </c>
      <c r="N1468" s="832">
        <v>4</v>
      </c>
      <c r="O1468" s="836">
        <v>2</v>
      </c>
      <c r="P1468" s="835">
        <v>900.24</v>
      </c>
      <c r="Q1468" s="837">
        <v>1</v>
      </c>
      <c r="R1468" s="832">
        <v>4</v>
      </c>
      <c r="S1468" s="837">
        <v>1</v>
      </c>
      <c r="T1468" s="836">
        <v>2</v>
      </c>
      <c r="U1468" s="838">
        <v>1</v>
      </c>
    </row>
    <row r="1469" spans="1:21" ht="14.4" customHeight="1" x14ac:dyDescent="0.3">
      <c r="A1469" s="831">
        <v>12</v>
      </c>
      <c r="B1469" s="832" t="s">
        <v>1362</v>
      </c>
      <c r="C1469" s="832" t="s">
        <v>1370</v>
      </c>
      <c r="D1469" s="833" t="s">
        <v>2954</v>
      </c>
      <c r="E1469" s="834" t="s">
        <v>1385</v>
      </c>
      <c r="F1469" s="832" t="s">
        <v>1364</v>
      </c>
      <c r="G1469" s="832" t="s">
        <v>1475</v>
      </c>
      <c r="H1469" s="832" t="s">
        <v>578</v>
      </c>
      <c r="I1469" s="832" t="s">
        <v>2408</v>
      </c>
      <c r="J1469" s="832" t="s">
        <v>1383</v>
      </c>
      <c r="K1469" s="832"/>
      <c r="L1469" s="835">
        <v>0</v>
      </c>
      <c r="M1469" s="835">
        <v>0</v>
      </c>
      <c r="N1469" s="832">
        <v>2</v>
      </c>
      <c r="O1469" s="836">
        <v>2</v>
      </c>
      <c r="P1469" s="835">
        <v>0</v>
      </c>
      <c r="Q1469" s="837"/>
      <c r="R1469" s="832">
        <v>1</v>
      </c>
      <c r="S1469" s="837">
        <v>0.5</v>
      </c>
      <c r="T1469" s="836">
        <v>1</v>
      </c>
      <c r="U1469" s="838">
        <v>0.5</v>
      </c>
    </row>
    <row r="1470" spans="1:21" ht="14.4" customHeight="1" x14ac:dyDescent="0.3">
      <c r="A1470" s="831">
        <v>12</v>
      </c>
      <c r="B1470" s="832" t="s">
        <v>1362</v>
      </c>
      <c r="C1470" s="832" t="s">
        <v>1370</v>
      </c>
      <c r="D1470" s="833" t="s">
        <v>2954</v>
      </c>
      <c r="E1470" s="834" t="s">
        <v>1385</v>
      </c>
      <c r="F1470" s="832" t="s">
        <v>1365</v>
      </c>
      <c r="G1470" s="832" t="s">
        <v>1416</v>
      </c>
      <c r="H1470" s="832" t="s">
        <v>578</v>
      </c>
      <c r="I1470" s="832" t="s">
        <v>2856</v>
      </c>
      <c r="J1470" s="832" t="s">
        <v>2857</v>
      </c>
      <c r="K1470" s="832" t="s">
        <v>2858</v>
      </c>
      <c r="L1470" s="835">
        <v>396.17</v>
      </c>
      <c r="M1470" s="835">
        <v>4754.04</v>
      </c>
      <c r="N1470" s="832">
        <v>12</v>
      </c>
      <c r="O1470" s="836">
        <v>1</v>
      </c>
      <c r="P1470" s="835"/>
      <c r="Q1470" s="837">
        <v>0</v>
      </c>
      <c r="R1470" s="832"/>
      <c r="S1470" s="837">
        <v>0</v>
      </c>
      <c r="T1470" s="836"/>
      <c r="U1470" s="838">
        <v>0</v>
      </c>
    </row>
    <row r="1471" spans="1:21" ht="14.4" customHeight="1" x14ac:dyDescent="0.3">
      <c r="A1471" s="831">
        <v>12</v>
      </c>
      <c r="B1471" s="832" t="s">
        <v>1362</v>
      </c>
      <c r="C1471" s="832" t="s">
        <v>1370</v>
      </c>
      <c r="D1471" s="833" t="s">
        <v>2954</v>
      </c>
      <c r="E1471" s="834" t="s">
        <v>1385</v>
      </c>
      <c r="F1471" s="832" t="s">
        <v>1365</v>
      </c>
      <c r="G1471" s="832" t="s">
        <v>1778</v>
      </c>
      <c r="H1471" s="832" t="s">
        <v>578</v>
      </c>
      <c r="I1471" s="832" t="s">
        <v>1790</v>
      </c>
      <c r="J1471" s="832" t="s">
        <v>1791</v>
      </c>
      <c r="K1471" s="832" t="s">
        <v>1792</v>
      </c>
      <c r="L1471" s="835">
        <v>1500</v>
      </c>
      <c r="M1471" s="835">
        <v>22500</v>
      </c>
      <c r="N1471" s="832">
        <v>15</v>
      </c>
      <c r="O1471" s="836">
        <v>1</v>
      </c>
      <c r="P1471" s="835">
        <v>22500</v>
      </c>
      <c r="Q1471" s="837">
        <v>1</v>
      </c>
      <c r="R1471" s="832">
        <v>15</v>
      </c>
      <c r="S1471" s="837">
        <v>1</v>
      </c>
      <c r="T1471" s="836">
        <v>1</v>
      </c>
      <c r="U1471" s="838">
        <v>1</v>
      </c>
    </row>
    <row r="1472" spans="1:21" ht="14.4" customHeight="1" x14ac:dyDescent="0.3">
      <c r="A1472" s="831">
        <v>12</v>
      </c>
      <c r="B1472" s="832" t="s">
        <v>1362</v>
      </c>
      <c r="C1472" s="832" t="s">
        <v>1370</v>
      </c>
      <c r="D1472" s="833" t="s">
        <v>2954</v>
      </c>
      <c r="E1472" s="834" t="s">
        <v>1386</v>
      </c>
      <c r="F1472" s="832" t="s">
        <v>1363</v>
      </c>
      <c r="G1472" s="832" t="s">
        <v>1612</v>
      </c>
      <c r="H1472" s="832" t="s">
        <v>578</v>
      </c>
      <c r="I1472" s="832" t="s">
        <v>1613</v>
      </c>
      <c r="J1472" s="832" t="s">
        <v>798</v>
      </c>
      <c r="K1472" s="832" t="s">
        <v>1614</v>
      </c>
      <c r="L1472" s="835">
        <v>107.27</v>
      </c>
      <c r="M1472" s="835">
        <v>321.81</v>
      </c>
      <c r="N1472" s="832">
        <v>3</v>
      </c>
      <c r="O1472" s="836">
        <v>1</v>
      </c>
      <c r="P1472" s="835">
        <v>321.81</v>
      </c>
      <c r="Q1472" s="837">
        <v>1</v>
      </c>
      <c r="R1472" s="832">
        <v>3</v>
      </c>
      <c r="S1472" s="837">
        <v>1</v>
      </c>
      <c r="T1472" s="836">
        <v>1</v>
      </c>
      <c r="U1472" s="838">
        <v>1</v>
      </c>
    </row>
    <row r="1473" spans="1:21" ht="14.4" customHeight="1" x14ac:dyDescent="0.3">
      <c r="A1473" s="831">
        <v>12</v>
      </c>
      <c r="B1473" s="832" t="s">
        <v>1362</v>
      </c>
      <c r="C1473" s="832" t="s">
        <v>1370</v>
      </c>
      <c r="D1473" s="833" t="s">
        <v>2954</v>
      </c>
      <c r="E1473" s="834" t="s">
        <v>1386</v>
      </c>
      <c r="F1473" s="832" t="s">
        <v>1363</v>
      </c>
      <c r="G1473" s="832" t="s">
        <v>1441</v>
      </c>
      <c r="H1473" s="832" t="s">
        <v>578</v>
      </c>
      <c r="I1473" s="832" t="s">
        <v>1442</v>
      </c>
      <c r="J1473" s="832" t="s">
        <v>1443</v>
      </c>
      <c r="K1473" s="832" t="s">
        <v>1444</v>
      </c>
      <c r="L1473" s="835">
        <v>60.9</v>
      </c>
      <c r="M1473" s="835">
        <v>60.9</v>
      </c>
      <c r="N1473" s="832">
        <v>1</v>
      </c>
      <c r="O1473" s="836">
        <v>0.5</v>
      </c>
      <c r="P1473" s="835">
        <v>60.9</v>
      </c>
      <c r="Q1473" s="837">
        <v>1</v>
      </c>
      <c r="R1473" s="832">
        <v>1</v>
      </c>
      <c r="S1473" s="837">
        <v>1</v>
      </c>
      <c r="T1473" s="836">
        <v>0.5</v>
      </c>
      <c r="U1473" s="838">
        <v>1</v>
      </c>
    </row>
    <row r="1474" spans="1:21" ht="14.4" customHeight="1" x14ac:dyDescent="0.3">
      <c r="A1474" s="831">
        <v>12</v>
      </c>
      <c r="B1474" s="832" t="s">
        <v>1362</v>
      </c>
      <c r="C1474" s="832" t="s">
        <v>1370</v>
      </c>
      <c r="D1474" s="833" t="s">
        <v>2954</v>
      </c>
      <c r="E1474" s="834" t="s">
        <v>1386</v>
      </c>
      <c r="F1474" s="832" t="s">
        <v>1363</v>
      </c>
      <c r="G1474" s="832" t="s">
        <v>1633</v>
      </c>
      <c r="H1474" s="832" t="s">
        <v>578</v>
      </c>
      <c r="I1474" s="832" t="s">
        <v>1941</v>
      </c>
      <c r="J1474" s="832" t="s">
        <v>1942</v>
      </c>
      <c r="K1474" s="832" t="s">
        <v>1943</v>
      </c>
      <c r="L1474" s="835">
        <v>48.42</v>
      </c>
      <c r="M1474" s="835">
        <v>48.42</v>
      </c>
      <c r="N1474" s="832">
        <v>1</v>
      </c>
      <c r="O1474" s="836">
        <v>1</v>
      </c>
      <c r="P1474" s="835"/>
      <c r="Q1474" s="837">
        <v>0</v>
      </c>
      <c r="R1474" s="832"/>
      <c r="S1474" s="837">
        <v>0</v>
      </c>
      <c r="T1474" s="836"/>
      <c r="U1474" s="838">
        <v>0</v>
      </c>
    </row>
    <row r="1475" spans="1:21" ht="14.4" customHeight="1" x14ac:dyDescent="0.3">
      <c r="A1475" s="831">
        <v>12</v>
      </c>
      <c r="B1475" s="832" t="s">
        <v>1362</v>
      </c>
      <c r="C1475" s="832" t="s">
        <v>1370</v>
      </c>
      <c r="D1475" s="833" t="s">
        <v>2954</v>
      </c>
      <c r="E1475" s="834" t="s">
        <v>1386</v>
      </c>
      <c r="F1475" s="832" t="s">
        <v>1363</v>
      </c>
      <c r="G1475" s="832" t="s">
        <v>1550</v>
      </c>
      <c r="H1475" s="832" t="s">
        <v>578</v>
      </c>
      <c r="I1475" s="832" t="s">
        <v>1551</v>
      </c>
      <c r="J1475" s="832" t="s">
        <v>1552</v>
      </c>
      <c r="K1475" s="832" t="s">
        <v>624</v>
      </c>
      <c r="L1475" s="835">
        <v>88.1</v>
      </c>
      <c r="M1475" s="835">
        <v>176.2</v>
      </c>
      <c r="N1475" s="832">
        <v>2</v>
      </c>
      <c r="O1475" s="836">
        <v>2</v>
      </c>
      <c r="P1475" s="835">
        <v>88.1</v>
      </c>
      <c r="Q1475" s="837">
        <v>0.5</v>
      </c>
      <c r="R1475" s="832">
        <v>1</v>
      </c>
      <c r="S1475" s="837">
        <v>0.5</v>
      </c>
      <c r="T1475" s="836">
        <v>1</v>
      </c>
      <c r="U1475" s="838">
        <v>0.5</v>
      </c>
    </row>
    <row r="1476" spans="1:21" ht="14.4" customHeight="1" x14ac:dyDescent="0.3">
      <c r="A1476" s="831">
        <v>12</v>
      </c>
      <c r="B1476" s="832" t="s">
        <v>1362</v>
      </c>
      <c r="C1476" s="832" t="s">
        <v>1370</v>
      </c>
      <c r="D1476" s="833" t="s">
        <v>2954</v>
      </c>
      <c r="E1476" s="834" t="s">
        <v>1386</v>
      </c>
      <c r="F1476" s="832" t="s">
        <v>1363</v>
      </c>
      <c r="G1476" s="832" t="s">
        <v>1458</v>
      </c>
      <c r="H1476" s="832" t="s">
        <v>578</v>
      </c>
      <c r="I1476" s="832" t="s">
        <v>1459</v>
      </c>
      <c r="J1476" s="832" t="s">
        <v>618</v>
      </c>
      <c r="K1476" s="832" t="s">
        <v>1460</v>
      </c>
      <c r="L1476" s="835">
        <v>52.61</v>
      </c>
      <c r="M1476" s="835">
        <v>157.82999999999998</v>
      </c>
      <c r="N1476" s="832">
        <v>3</v>
      </c>
      <c r="O1476" s="836">
        <v>2.5</v>
      </c>
      <c r="P1476" s="835">
        <v>105.22</v>
      </c>
      <c r="Q1476" s="837">
        <v>0.66666666666666674</v>
      </c>
      <c r="R1476" s="832">
        <v>2</v>
      </c>
      <c r="S1476" s="837">
        <v>0.66666666666666663</v>
      </c>
      <c r="T1476" s="836">
        <v>1.5</v>
      </c>
      <c r="U1476" s="838">
        <v>0.6</v>
      </c>
    </row>
    <row r="1477" spans="1:21" ht="14.4" customHeight="1" x14ac:dyDescent="0.3">
      <c r="A1477" s="831">
        <v>12</v>
      </c>
      <c r="B1477" s="832" t="s">
        <v>1362</v>
      </c>
      <c r="C1477" s="832" t="s">
        <v>1370</v>
      </c>
      <c r="D1477" s="833" t="s">
        <v>2954</v>
      </c>
      <c r="E1477" s="834" t="s">
        <v>1386</v>
      </c>
      <c r="F1477" s="832" t="s">
        <v>1363</v>
      </c>
      <c r="G1477" s="832" t="s">
        <v>1461</v>
      </c>
      <c r="H1477" s="832" t="s">
        <v>578</v>
      </c>
      <c r="I1477" s="832" t="s">
        <v>1462</v>
      </c>
      <c r="J1477" s="832" t="s">
        <v>1463</v>
      </c>
      <c r="K1477" s="832" t="s">
        <v>1464</v>
      </c>
      <c r="L1477" s="835">
        <v>104.17</v>
      </c>
      <c r="M1477" s="835">
        <v>208.34</v>
      </c>
      <c r="N1477" s="832">
        <v>2</v>
      </c>
      <c r="O1477" s="836">
        <v>0.5</v>
      </c>
      <c r="P1477" s="835">
        <v>208.34</v>
      </c>
      <c r="Q1477" s="837">
        <v>1</v>
      </c>
      <c r="R1477" s="832">
        <v>2</v>
      </c>
      <c r="S1477" s="837">
        <v>1</v>
      </c>
      <c r="T1477" s="836">
        <v>0.5</v>
      </c>
      <c r="U1477" s="838">
        <v>1</v>
      </c>
    </row>
    <row r="1478" spans="1:21" ht="14.4" customHeight="1" x14ac:dyDescent="0.3">
      <c r="A1478" s="831">
        <v>12</v>
      </c>
      <c r="B1478" s="832" t="s">
        <v>1362</v>
      </c>
      <c r="C1478" s="832" t="s">
        <v>1370</v>
      </c>
      <c r="D1478" s="833" t="s">
        <v>2954</v>
      </c>
      <c r="E1478" s="834" t="s">
        <v>1386</v>
      </c>
      <c r="F1478" s="832" t="s">
        <v>1363</v>
      </c>
      <c r="G1478" s="832" t="s">
        <v>1465</v>
      </c>
      <c r="H1478" s="832" t="s">
        <v>578</v>
      </c>
      <c r="I1478" s="832" t="s">
        <v>1466</v>
      </c>
      <c r="J1478" s="832" t="s">
        <v>1467</v>
      </c>
      <c r="K1478" s="832" t="s">
        <v>1468</v>
      </c>
      <c r="L1478" s="835">
        <v>308.69</v>
      </c>
      <c r="M1478" s="835">
        <v>308.69</v>
      </c>
      <c r="N1478" s="832">
        <v>1</v>
      </c>
      <c r="O1478" s="836">
        <v>0.5</v>
      </c>
      <c r="P1478" s="835">
        <v>308.69</v>
      </c>
      <c r="Q1478" s="837">
        <v>1</v>
      </c>
      <c r="R1478" s="832">
        <v>1</v>
      </c>
      <c r="S1478" s="837">
        <v>1</v>
      </c>
      <c r="T1478" s="836">
        <v>0.5</v>
      </c>
      <c r="U1478" s="838">
        <v>1</v>
      </c>
    </row>
    <row r="1479" spans="1:21" ht="14.4" customHeight="1" x14ac:dyDescent="0.3">
      <c r="A1479" s="831">
        <v>12</v>
      </c>
      <c r="B1479" s="832" t="s">
        <v>1362</v>
      </c>
      <c r="C1479" s="832" t="s">
        <v>1370</v>
      </c>
      <c r="D1479" s="833" t="s">
        <v>2954</v>
      </c>
      <c r="E1479" s="834" t="s">
        <v>1386</v>
      </c>
      <c r="F1479" s="832" t="s">
        <v>1363</v>
      </c>
      <c r="G1479" s="832" t="s">
        <v>1520</v>
      </c>
      <c r="H1479" s="832" t="s">
        <v>622</v>
      </c>
      <c r="I1479" s="832" t="s">
        <v>1521</v>
      </c>
      <c r="J1479" s="832" t="s">
        <v>1522</v>
      </c>
      <c r="K1479" s="832" t="s">
        <v>1523</v>
      </c>
      <c r="L1479" s="835">
        <v>100.1</v>
      </c>
      <c r="M1479" s="835">
        <v>200.2</v>
      </c>
      <c r="N1479" s="832">
        <v>2</v>
      </c>
      <c r="O1479" s="836">
        <v>2</v>
      </c>
      <c r="P1479" s="835">
        <v>100.1</v>
      </c>
      <c r="Q1479" s="837">
        <v>0.5</v>
      </c>
      <c r="R1479" s="832">
        <v>1</v>
      </c>
      <c r="S1479" s="837">
        <v>0.5</v>
      </c>
      <c r="T1479" s="836">
        <v>1</v>
      </c>
      <c r="U1479" s="838">
        <v>0.5</v>
      </c>
    </row>
    <row r="1480" spans="1:21" ht="14.4" customHeight="1" x14ac:dyDescent="0.3">
      <c r="A1480" s="831">
        <v>12</v>
      </c>
      <c r="B1480" s="832" t="s">
        <v>1362</v>
      </c>
      <c r="C1480" s="832" t="s">
        <v>1370</v>
      </c>
      <c r="D1480" s="833" t="s">
        <v>2954</v>
      </c>
      <c r="E1480" s="834" t="s">
        <v>1386</v>
      </c>
      <c r="F1480" s="832" t="s">
        <v>1363</v>
      </c>
      <c r="G1480" s="832" t="s">
        <v>1520</v>
      </c>
      <c r="H1480" s="832" t="s">
        <v>578</v>
      </c>
      <c r="I1480" s="832" t="s">
        <v>1669</v>
      </c>
      <c r="J1480" s="832" t="s">
        <v>1670</v>
      </c>
      <c r="K1480" s="832" t="s">
        <v>1671</v>
      </c>
      <c r="L1480" s="835">
        <v>333.68</v>
      </c>
      <c r="M1480" s="835">
        <v>333.68</v>
      </c>
      <c r="N1480" s="832">
        <v>1</v>
      </c>
      <c r="O1480" s="836">
        <v>1</v>
      </c>
      <c r="P1480" s="835">
        <v>333.68</v>
      </c>
      <c r="Q1480" s="837">
        <v>1</v>
      </c>
      <c r="R1480" s="832">
        <v>1</v>
      </c>
      <c r="S1480" s="837">
        <v>1</v>
      </c>
      <c r="T1480" s="836">
        <v>1</v>
      </c>
      <c r="U1480" s="838">
        <v>1</v>
      </c>
    </row>
    <row r="1481" spans="1:21" ht="14.4" customHeight="1" x14ac:dyDescent="0.3">
      <c r="A1481" s="831">
        <v>12</v>
      </c>
      <c r="B1481" s="832" t="s">
        <v>1362</v>
      </c>
      <c r="C1481" s="832" t="s">
        <v>1370</v>
      </c>
      <c r="D1481" s="833" t="s">
        <v>2954</v>
      </c>
      <c r="E1481" s="834" t="s">
        <v>1386</v>
      </c>
      <c r="F1481" s="832" t="s">
        <v>1363</v>
      </c>
      <c r="G1481" s="832" t="s">
        <v>2700</v>
      </c>
      <c r="H1481" s="832" t="s">
        <v>578</v>
      </c>
      <c r="I1481" s="832" t="s">
        <v>2859</v>
      </c>
      <c r="J1481" s="832" t="s">
        <v>2860</v>
      </c>
      <c r="K1481" s="832" t="s">
        <v>2861</v>
      </c>
      <c r="L1481" s="835">
        <v>374.79</v>
      </c>
      <c r="M1481" s="835">
        <v>374.79</v>
      </c>
      <c r="N1481" s="832">
        <v>1</v>
      </c>
      <c r="O1481" s="836">
        <v>1</v>
      </c>
      <c r="P1481" s="835">
        <v>374.79</v>
      </c>
      <c r="Q1481" s="837">
        <v>1</v>
      </c>
      <c r="R1481" s="832">
        <v>1</v>
      </c>
      <c r="S1481" s="837">
        <v>1</v>
      </c>
      <c r="T1481" s="836">
        <v>1</v>
      </c>
      <c r="U1481" s="838">
        <v>1</v>
      </c>
    </row>
    <row r="1482" spans="1:21" ht="14.4" customHeight="1" x14ac:dyDescent="0.3">
      <c r="A1482" s="831">
        <v>12</v>
      </c>
      <c r="B1482" s="832" t="s">
        <v>1362</v>
      </c>
      <c r="C1482" s="832" t="s">
        <v>1370</v>
      </c>
      <c r="D1482" s="833" t="s">
        <v>2954</v>
      </c>
      <c r="E1482" s="834" t="s">
        <v>1386</v>
      </c>
      <c r="F1482" s="832" t="s">
        <v>1365</v>
      </c>
      <c r="G1482" s="832" t="s">
        <v>1778</v>
      </c>
      <c r="H1482" s="832" t="s">
        <v>578</v>
      </c>
      <c r="I1482" s="832" t="s">
        <v>1796</v>
      </c>
      <c r="J1482" s="832" t="s">
        <v>1797</v>
      </c>
      <c r="K1482" s="832" t="s">
        <v>1798</v>
      </c>
      <c r="L1482" s="835">
        <v>1250</v>
      </c>
      <c r="M1482" s="835">
        <v>22500</v>
      </c>
      <c r="N1482" s="832">
        <v>18</v>
      </c>
      <c r="O1482" s="836">
        <v>1</v>
      </c>
      <c r="P1482" s="835"/>
      <c r="Q1482" s="837">
        <v>0</v>
      </c>
      <c r="R1482" s="832"/>
      <c r="S1482" s="837">
        <v>0</v>
      </c>
      <c r="T1482" s="836"/>
      <c r="U1482" s="838">
        <v>0</v>
      </c>
    </row>
    <row r="1483" spans="1:21" ht="14.4" customHeight="1" x14ac:dyDescent="0.3">
      <c r="A1483" s="831">
        <v>12</v>
      </c>
      <c r="B1483" s="832" t="s">
        <v>1362</v>
      </c>
      <c r="C1483" s="832" t="s">
        <v>1370</v>
      </c>
      <c r="D1483" s="833" t="s">
        <v>2954</v>
      </c>
      <c r="E1483" s="834" t="s">
        <v>1390</v>
      </c>
      <c r="F1483" s="832" t="s">
        <v>1363</v>
      </c>
      <c r="G1483" s="832" t="s">
        <v>1437</v>
      </c>
      <c r="H1483" s="832" t="s">
        <v>622</v>
      </c>
      <c r="I1483" s="832" t="s">
        <v>1231</v>
      </c>
      <c r="J1483" s="832" t="s">
        <v>1229</v>
      </c>
      <c r="K1483" s="832" t="s">
        <v>1232</v>
      </c>
      <c r="L1483" s="835">
        <v>170.52</v>
      </c>
      <c r="M1483" s="835">
        <v>170.52</v>
      </c>
      <c r="N1483" s="832">
        <v>1</v>
      </c>
      <c r="O1483" s="836">
        <v>0.5</v>
      </c>
      <c r="P1483" s="835">
        <v>170.52</v>
      </c>
      <c r="Q1483" s="837">
        <v>1</v>
      </c>
      <c r="R1483" s="832">
        <v>1</v>
      </c>
      <c r="S1483" s="837">
        <v>1</v>
      </c>
      <c r="T1483" s="836">
        <v>0.5</v>
      </c>
      <c r="U1483" s="838">
        <v>1</v>
      </c>
    </row>
    <row r="1484" spans="1:21" ht="14.4" customHeight="1" x14ac:dyDescent="0.3">
      <c r="A1484" s="831">
        <v>12</v>
      </c>
      <c r="B1484" s="832" t="s">
        <v>1362</v>
      </c>
      <c r="C1484" s="832" t="s">
        <v>1370</v>
      </c>
      <c r="D1484" s="833" t="s">
        <v>2954</v>
      </c>
      <c r="E1484" s="834" t="s">
        <v>1390</v>
      </c>
      <c r="F1484" s="832" t="s">
        <v>1363</v>
      </c>
      <c r="G1484" s="832" t="s">
        <v>1890</v>
      </c>
      <c r="H1484" s="832" t="s">
        <v>622</v>
      </c>
      <c r="I1484" s="832" t="s">
        <v>2367</v>
      </c>
      <c r="J1484" s="832" t="s">
        <v>2366</v>
      </c>
      <c r="K1484" s="832" t="s">
        <v>2301</v>
      </c>
      <c r="L1484" s="835">
        <v>176.32</v>
      </c>
      <c r="M1484" s="835">
        <v>352.64</v>
      </c>
      <c r="N1484" s="832">
        <v>2</v>
      </c>
      <c r="O1484" s="836">
        <v>1</v>
      </c>
      <c r="P1484" s="835">
        <v>352.64</v>
      </c>
      <c r="Q1484" s="837">
        <v>1</v>
      </c>
      <c r="R1484" s="832">
        <v>2</v>
      </c>
      <c r="S1484" s="837">
        <v>1</v>
      </c>
      <c r="T1484" s="836">
        <v>1</v>
      </c>
      <c r="U1484" s="838">
        <v>1</v>
      </c>
    </row>
    <row r="1485" spans="1:21" ht="14.4" customHeight="1" x14ac:dyDescent="0.3">
      <c r="A1485" s="831">
        <v>12</v>
      </c>
      <c r="B1485" s="832" t="s">
        <v>1362</v>
      </c>
      <c r="C1485" s="832" t="s">
        <v>1370</v>
      </c>
      <c r="D1485" s="833" t="s">
        <v>2954</v>
      </c>
      <c r="E1485" s="834" t="s">
        <v>1390</v>
      </c>
      <c r="F1485" s="832" t="s">
        <v>1363</v>
      </c>
      <c r="G1485" s="832" t="s">
        <v>1532</v>
      </c>
      <c r="H1485" s="832" t="s">
        <v>578</v>
      </c>
      <c r="I1485" s="832" t="s">
        <v>2862</v>
      </c>
      <c r="J1485" s="832" t="s">
        <v>2807</v>
      </c>
      <c r="K1485" s="832" t="s">
        <v>2863</v>
      </c>
      <c r="L1485" s="835">
        <v>32.28</v>
      </c>
      <c r="M1485" s="835">
        <v>32.28</v>
      </c>
      <c r="N1485" s="832">
        <v>1</v>
      </c>
      <c r="O1485" s="836">
        <v>1</v>
      </c>
      <c r="P1485" s="835">
        <v>32.28</v>
      </c>
      <c r="Q1485" s="837">
        <v>1</v>
      </c>
      <c r="R1485" s="832">
        <v>1</v>
      </c>
      <c r="S1485" s="837">
        <v>1</v>
      </c>
      <c r="T1485" s="836">
        <v>1</v>
      </c>
      <c r="U1485" s="838">
        <v>1</v>
      </c>
    </row>
    <row r="1486" spans="1:21" ht="14.4" customHeight="1" x14ac:dyDescent="0.3">
      <c r="A1486" s="831">
        <v>12</v>
      </c>
      <c r="B1486" s="832" t="s">
        <v>1362</v>
      </c>
      <c r="C1486" s="832" t="s">
        <v>1370</v>
      </c>
      <c r="D1486" s="833" t="s">
        <v>2954</v>
      </c>
      <c r="E1486" s="834" t="s">
        <v>1390</v>
      </c>
      <c r="F1486" s="832" t="s">
        <v>1363</v>
      </c>
      <c r="G1486" s="832" t="s">
        <v>1441</v>
      </c>
      <c r="H1486" s="832" t="s">
        <v>578</v>
      </c>
      <c r="I1486" s="832" t="s">
        <v>1442</v>
      </c>
      <c r="J1486" s="832" t="s">
        <v>1443</v>
      </c>
      <c r="K1486" s="832" t="s">
        <v>1444</v>
      </c>
      <c r="L1486" s="835">
        <v>60.9</v>
      </c>
      <c r="M1486" s="835">
        <v>60.9</v>
      </c>
      <c r="N1486" s="832">
        <v>1</v>
      </c>
      <c r="O1486" s="836">
        <v>0.5</v>
      </c>
      <c r="P1486" s="835"/>
      <c r="Q1486" s="837">
        <v>0</v>
      </c>
      <c r="R1486" s="832"/>
      <c r="S1486" s="837">
        <v>0</v>
      </c>
      <c r="T1486" s="836"/>
      <c r="U1486" s="838">
        <v>0</v>
      </c>
    </row>
    <row r="1487" spans="1:21" ht="14.4" customHeight="1" x14ac:dyDescent="0.3">
      <c r="A1487" s="831">
        <v>12</v>
      </c>
      <c r="B1487" s="832" t="s">
        <v>1362</v>
      </c>
      <c r="C1487" s="832" t="s">
        <v>1370</v>
      </c>
      <c r="D1487" s="833" t="s">
        <v>2954</v>
      </c>
      <c r="E1487" s="834" t="s">
        <v>1390</v>
      </c>
      <c r="F1487" s="832" t="s">
        <v>1363</v>
      </c>
      <c r="G1487" s="832" t="s">
        <v>2864</v>
      </c>
      <c r="H1487" s="832" t="s">
        <v>578</v>
      </c>
      <c r="I1487" s="832" t="s">
        <v>2865</v>
      </c>
      <c r="J1487" s="832" t="s">
        <v>1033</v>
      </c>
      <c r="K1487" s="832" t="s">
        <v>2866</v>
      </c>
      <c r="L1487" s="835">
        <v>66.37</v>
      </c>
      <c r="M1487" s="835">
        <v>132.74</v>
      </c>
      <c r="N1487" s="832">
        <v>2</v>
      </c>
      <c r="O1487" s="836">
        <v>0.5</v>
      </c>
      <c r="P1487" s="835">
        <v>132.74</v>
      </c>
      <c r="Q1487" s="837">
        <v>1</v>
      </c>
      <c r="R1487" s="832">
        <v>2</v>
      </c>
      <c r="S1487" s="837">
        <v>1</v>
      </c>
      <c r="T1487" s="836">
        <v>0.5</v>
      </c>
      <c r="U1487" s="838">
        <v>1</v>
      </c>
    </row>
    <row r="1488" spans="1:21" ht="14.4" customHeight="1" x14ac:dyDescent="0.3">
      <c r="A1488" s="831">
        <v>12</v>
      </c>
      <c r="B1488" s="832" t="s">
        <v>1362</v>
      </c>
      <c r="C1488" s="832" t="s">
        <v>1370</v>
      </c>
      <c r="D1488" s="833" t="s">
        <v>2954</v>
      </c>
      <c r="E1488" s="834" t="s">
        <v>1390</v>
      </c>
      <c r="F1488" s="832" t="s">
        <v>1363</v>
      </c>
      <c r="G1488" s="832" t="s">
        <v>1409</v>
      </c>
      <c r="H1488" s="832" t="s">
        <v>578</v>
      </c>
      <c r="I1488" s="832" t="s">
        <v>1410</v>
      </c>
      <c r="J1488" s="832" t="s">
        <v>829</v>
      </c>
      <c r="K1488" s="832" t="s">
        <v>1411</v>
      </c>
      <c r="L1488" s="835">
        <v>163.54</v>
      </c>
      <c r="M1488" s="835">
        <v>327.08</v>
      </c>
      <c r="N1488" s="832">
        <v>2</v>
      </c>
      <c r="O1488" s="836">
        <v>1</v>
      </c>
      <c r="P1488" s="835">
        <v>163.54</v>
      </c>
      <c r="Q1488" s="837">
        <v>0.5</v>
      </c>
      <c r="R1488" s="832">
        <v>1</v>
      </c>
      <c r="S1488" s="837">
        <v>0.5</v>
      </c>
      <c r="T1488" s="836"/>
      <c r="U1488" s="838">
        <v>0</v>
      </c>
    </row>
    <row r="1489" spans="1:21" ht="14.4" customHeight="1" x14ac:dyDescent="0.3">
      <c r="A1489" s="831">
        <v>12</v>
      </c>
      <c r="B1489" s="832" t="s">
        <v>1362</v>
      </c>
      <c r="C1489" s="832" t="s">
        <v>1370</v>
      </c>
      <c r="D1489" s="833" t="s">
        <v>2954</v>
      </c>
      <c r="E1489" s="834" t="s">
        <v>1390</v>
      </c>
      <c r="F1489" s="832" t="s">
        <v>1363</v>
      </c>
      <c r="G1489" s="832" t="s">
        <v>1550</v>
      </c>
      <c r="H1489" s="832" t="s">
        <v>578</v>
      </c>
      <c r="I1489" s="832" t="s">
        <v>1551</v>
      </c>
      <c r="J1489" s="832" t="s">
        <v>1552</v>
      </c>
      <c r="K1489" s="832" t="s">
        <v>624</v>
      </c>
      <c r="L1489" s="835">
        <v>88.1</v>
      </c>
      <c r="M1489" s="835">
        <v>264.29999999999995</v>
      </c>
      <c r="N1489" s="832">
        <v>3</v>
      </c>
      <c r="O1489" s="836">
        <v>1</v>
      </c>
      <c r="P1489" s="835">
        <v>264.29999999999995</v>
      </c>
      <c r="Q1489" s="837">
        <v>1</v>
      </c>
      <c r="R1489" s="832">
        <v>3</v>
      </c>
      <c r="S1489" s="837">
        <v>1</v>
      </c>
      <c r="T1489" s="836">
        <v>1</v>
      </c>
      <c r="U1489" s="838">
        <v>1</v>
      </c>
    </row>
    <row r="1490" spans="1:21" ht="14.4" customHeight="1" x14ac:dyDescent="0.3">
      <c r="A1490" s="831">
        <v>12</v>
      </c>
      <c r="B1490" s="832" t="s">
        <v>1362</v>
      </c>
      <c r="C1490" s="832" t="s">
        <v>1370</v>
      </c>
      <c r="D1490" s="833" t="s">
        <v>2954</v>
      </c>
      <c r="E1490" s="834" t="s">
        <v>1390</v>
      </c>
      <c r="F1490" s="832" t="s">
        <v>1363</v>
      </c>
      <c r="G1490" s="832" t="s">
        <v>1458</v>
      </c>
      <c r="H1490" s="832" t="s">
        <v>578</v>
      </c>
      <c r="I1490" s="832" t="s">
        <v>1459</v>
      </c>
      <c r="J1490" s="832" t="s">
        <v>618</v>
      </c>
      <c r="K1490" s="832" t="s">
        <v>1460</v>
      </c>
      <c r="L1490" s="835">
        <v>52.61</v>
      </c>
      <c r="M1490" s="835">
        <v>157.82999999999998</v>
      </c>
      <c r="N1490" s="832">
        <v>3</v>
      </c>
      <c r="O1490" s="836">
        <v>1.5</v>
      </c>
      <c r="P1490" s="835">
        <v>52.61</v>
      </c>
      <c r="Q1490" s="837">
        <v>0.33333333333333337</v>
      </c>
      <c r="R1490" s="832">
        <v>1</v>
      </c>
      <c r="S1490" s="837">
        <v>0.33333333333333331</v>
      </c>
      <c r="T1490" s="836">
        <v>0.5</v>
      </c>
      <c r="U1490" s="838">
        <v>0.33333333333333331</v>
      </c>
    </row>
    <row r="1491" spans="1:21" ht="14.4" customHeight="1" x14ac:dyDescent="0.3">
      <c r="A1491" s="831">
        <v>12</v>
      </c>
      <c r="B1491" s="832" t="s">
        <v>1362</v>
      </c>
      <c r="C1491" s="832" t="s">
        <v>1370</v>
      </c>
      <c r="D1491" s="833" t="s">
        <v>2954</v>
      </c>
      <c r="E1491" s="834" t="s">
        <v>1390</v>
      </c>
      <c r="F1491" s="832" t="s">
        <v>1363</v>
      </c>
      <c r="G1491" s="832" t="s">
        <v>1461</v>
      </c>
      <c r="H1491" s="832" t="s">
        <v>578</v>
      </c>
      <c r="I1491" s="832" t="s">
        <v>1641</v>
      </c>
      <c r="J1491" s="832" t="s">
        <v>1642</v>
      </c>
      <c r="K1491" s="832" t="s">
        <v>1643</v>
      </c>
      <c r="L1491" s="835">
        <v>432.12</v>
      </c>
      <c r="M1491" s="835">
        <v>2160.6000000000004</v>
      </c>
      <c r="N1491" s="832">
        <v>5</v>
      </c>
      <c r="O1491" s="836">
        <v>1.5</v>
      </c>
      <c r="P1491" s="835">
        <v>2160.6000000000004</v>
      </c>
      <c r="Q1491" s="837">
        <v>1</v>
      </c>
      <c r="R1491" s="832">
        <v>5</v>
      </c>
      <c r="S1491" s="837">
        <v>1</v>
      </c>
      <c r="T1491" s="836">
        <v>1.5</v>
      </c>
      <c r="U1491" s="838">
        <v>1</v>
      </c>
    </row>
    <row r="1492" spans="1:21" ht="14.4" customHeight="1" x14ac:dyDescent="0.3">
      <c r="A1492" s="831">
        <v>12</v>
      </c>
      <c r="B1492" s="832" t="s">
        <v>1362</v>
      </c>
      <c r="C1492" s="832" t="s">
        <v>1370</v>
      </c>
      <c r="D1492" s="833" t="s">
        <v>2954</v>
      </c>
      <c r="E1492" s="834" t="s">
        <v>1390</v>
      </c>
      <c r="F1492" s="832" t="s">
        <v>1363</v>
      </c>
      <c r="G1492" s="832" t="s">
        <v>1465</v>
      </c>
      <c r="H1492" s="832" t="s">
        <v>578</v>
      </c>
      <c r="I1492" s="832" t="s">
        <v>1466</v>
      </c>
      <c r="J1492" s="832" t="s">
        <v>1467</v>
      </c>
      <c r="K1492" s="832" t="s">
        <v>1468</v>
      </c>
      <c r="L1492" s="835">
        <v>308.69</v>
      </c>
      <c r="M1492" s="835">
        <v>4321.66</v>
      </c>
      <c r="N1492" s="832">
        <v>14</v>
      </c>
      <c r="O1492" s="836">
        <v>3</v>
      </c>
      <c r="P1492" s="835">
        <v>4321.66</v>
      </c>
      <c r="Q1492" s="837">
        <v>1</v>
      </c>
      <c r="R1492" s="832">
        <v>14</v>
      </c>
      <c r="S1492" s="837">
        <v>1</v>
      </c>
      <c r="T1492" s="836">
        <v>3</v>
      </c>
      <c r="U1492" s="838">
        <v>1</v>
      </c>
    </row>
    <row r="1493" spans="1:21" ht="14.4" customHeight="1" x14ac:dyDescent="0.3">
      <c r="A1493" s="831">
        <v>12</v>
      </c>
      <c r="B1493" s="832" t="s">
        <v>1362</v>
      </c>
      <c r="C1493" s="832" t="s">
        <v>1370</v>
      </c>
      <c r="D1493" s="833" t="s">
        <v>2954</v>
      </c>
      <c r="E1493" s="834" t="s">
        <v>1390</v>
      </c>
      <c r="F1493" s="832" t="s">
        <v>1363</v>
      </c>
      <c r="G1493" s="832" t="s">
        <v>1470</v>
      </c>
      <c r="H1493" s="832" t="s">
        <v>578</v>
      </c>
      <c r="I1493" s="832" t="s">
        <v>1482</v>
      </c>
      <c r="J1493" s="832" t="s">
        <v>1472</v>
      </c>
      <c r="K1493" s="832" t="s">
        <v>1483</v>
      </c>
      <c r="L1493" s="835">
        <v>42.54</v>
      </c>
      <c r="M1493" s="835">
        <v>42.54</v>
      </c>
      <c r="N1493" s="832">
        <v>1</v>
      </c>
      <c r="O1493" s="836">
        <v>1</v>
      </c>
      <c r="P1493" s="835"/>
      <c r="Q1493" s="837">
        <v>0</v>
      </c>
      <c r="R1493" s="832"/>
      <c r="S1493" s="837">
        <v>0</v>
      </c>
      <c r="T1493" s="836"/>
      <c r="U1493" s="838">
        <v>0</v>
      </c>
    </row>
    <row r="1494" spans="1:21" ht="14.4" customHeight="1" x14ac:dyDescent="0.3">
      <c r="A1494" s="831">
        <v>12</v>
      </c>
      <c r="B1494" s="832" t="s">
        <v>1362</v>
      </c>
      <c r="C1494" s="832" t="s">
        <v>1370</v>
      </c>
      <c r="D1494" s="833" t="s">
        <v>2954</v>
      </c>
      <c r="E1494" s="834" t="s">
        <v>1390</v>
      </c>
      <c r="F1494" s="832" t="s">
        <v>1363</v>
      </c>
      <c r="G1494" s="832" t="s">
        <v>1520</v>
      </c>
      <c r="H1494" s="832" t="s">
        <v>578</v>
      </c>
      <c r="I1494" s="832" t="s">
        <v>1669</v>
      </c>
      <c r="J1494" s="832" t="s">
        <v>1670</v>
      </c>
      <c r="K1494" s="832" t="s">
        <v>1671</v>
      </c>
      <c r="L1494" s="835">
        <v>333.68</v>
      </c>
      <c r="M1494" s="835">
        <v>333.68</v>
      </c>
      <c r="N1494" s="832">
        <v>1</v>
      </c>
      <c r="O1494" s="836">
        <v>1</v>
      </c>
      <c r="P1494" s="835"/>
      <c r="Q1494" s="837">
        <v>0</v>
      </c>
      <c r="R1494" s="832"/>
      <c r="S1494" s="837">
        <v>0</v>
      </c>
      <c r="T1494" s="836"/>
      <c r="U1494" s="838">
        <v>0</v>
      </c>
    </row>
    <row r="1495" spans="1:21" ht="14.4" customHeight="1" x14ac:dyDescent="0.3">
      <c r="A1495" s="831">
        <v>12</v>
      </c>
      <c r="B1495" s="832" t="s">
        <v>1362</v>
      </c>
      <c r="C1495" s="832" t="s">
        <v>1370</v>
      </c>
      <c r="D1495" s="833" t="s">
        <v>2954</v>
      </c>
      <c r="E1495" s="834" t="s">
        <v>1390</v>
      </c>
      <c r="F1495" s="832" t="s">
        <v>1363</v>
      </c>
      <c r="G1495" s="832" t="s">
        <v>1520</v>
      </c>
      <c r="H1495" s="832" t="s">
        <v>578</v>
      </c>
      <c r="I1495" s="832" t="s">
        <v>2624</v>
      </c>
      <c r="J1495" s="832" t="s">
        <v>1670</v>
      </c>
      <c r="K1495" s="832" t="s">
        <v>2625</v>
      </c>
      <c r="L1495" s="835">
        <v>100.1</v>
      </c>
      <c r="M1495" s="835">
        <v>300.29999999999995</v>
      </c>
      <c r="N1495" s="832">
        <v>3</v>
      </c>
      <c r="O1495" s="836">
        <v>0.5</v>
      </c>
      <c r="P1495" s="835">
        <v>300.29999999999995</v>
      </c>
      <c r="Q1495" s="837">
        <v>1</v>
      </c>
      <c r="R1495" s="832">
        <v>3</v>
      </c>
      <c r="S1495" s="837">
        <v>1</v>
      </c>
      <c r="T1495" s="836">
        <v>0.5</v>
      </c>
      <c r="U1495" s="838">
        <v>1</v>
      </c>
    </row>
    <row r="1496" spans="1:21" ht="14.4" customHeight="1" x14ac:dyDescent="0.3">
      <c r="A1496" s="831">
        <v>12</v>
      </c>
      <c r="B1496" s="832" t="s">
        <v>1362</v>
      </c>
      <c r="C1496" s="832" t="s">
        <v>1370</v>
      </c>
      <c r="D1496" s="833" t="s">
        <v>2954</v>
      </c>
      <c r="E1496" s="834" t="s">
        <v>1390</v>
      </c>
      <c r="F1496" s="832" t="s">
        <v>1363</v>
      </c>
      <c r="G1496" s="832" t="s">
        <v>1701</v>
      </c>
      <c r="H1496" s="832" t="s">
        <v>578</v>
      </c>
      <c r="I1496" s="832" t="s">
        <v>2630</v>
      </c>
      <c r="J1496" s="832" t="s">
        <v>1703</v>
      </c>
      <c r="K1496" s="832" t="s">
        <v>2631</v>
      </c>
      <c r="L1496" s="835">
        <v>239.19</v>
      </c>
      <c r="M1496" s="835">
        <v>239.19</v>
      </c>
      <c r="N1496" s="832">
        <v>1</v>
      </c>
      <c r="O1496" s="836">
        <v>0.5</v>
      </c>
      <c r="P1496" s="835"/>
      <c r="Q1496" s="837">
        <v>0</v>
      </c>
      <c r="R1496" s="832"/>
      <c r="S1496" s="837">
        <v>0</v>
      </c>
      <c r="T1496" s="836"/>
      <c r="U1496" s="838">
        <v>0</v>
      </c>
    </row>
    <row r="1497" spans="1:21" ht="14.4" customHeight="1" x14ac:dyDescent="0.3">
      <c r="A1497" s="831">
        <v>12</v>
      </c>
      <c r="B1497" s="832" t="s">
        <v>1362</v>
      </c>
      <c r="C1497" s="832" t="s">
        <v>1370</v>
      </c>
      <c r="D1497" s="833" t="s">
        <v>2954</v>
      </c>
      <c r="E1497" s="834" t="s">
        <v>1390</v>
      </c>
      <c r="F1497" s="832" t="s">
        <v>1363</v>
      </c>
      <c r="G1497" s="832" t="s">
        <v>1964</v>
      </c>
      <c r="H1497" s="832" t="s">
        <v>578</v>
      </c>
      <c r="I1497" s="832" t="s">
        <v>1965</v>
      </c>
      <c r="J1497" s="832" t="s">
        <v>1966</v>
      </c>
      <c r="K1497" s="832" t="s">
        <v>1967</v>
      </c>
      <c r="L1497" s="835">
        <v>101.23</v>
      </c>
      <c r="M1497" s="835">
        <v>303.69</v>
      </c>
      <c r="N1497" s="832">
        <v>3</v>
      </c>
      <c r="O1497" s="836">
        <v>0.5</v>
      </c>
      <c r="P1497" s="835">
        <v>303.69</v>
      </c>
      <c r="Q1497" s="837">
        <v>1</v>
      </c>
      <c r="R1497" s="832">
        <v>3</v>
      </c>
      <c r="S1497" s="837">
        <v>1</v>
      </c>
      <c r="T1497" s="836">
        <v>0.5</v>
      </c>
      <c r="U1497" s="838">
        <v>1</v>
      </c>
    </row>
    <row r="1498" spans="1:21" ht="14.4" customHeight="1" x14ac:dyDescent="0.3">
      <c r="A1498" s="831">
        <v>12</v>
      </c>
      <c r="B1498" s="832" t="s">
        <v>1362</v>
      </c>
      <c r="C1498" s="832" t="s">
        <v>1370</v>
      </c>
      <c r="D1498" s="833" t="s">
        <v>2954</v>
      </c>
      <c r="E1498" s="834" t="s">
        <v>1395</v>
      </c>
      <c r="F1498" s="832" t="s">
        <v>1363</v>
      </c>
      <c r="G1498" s="832" t="s">
        <v>1470</v>
      </c>
      <c r="H1498" s="832" t="s">
        <v>578</v>
      </c>
      <c r="I1498" s="832" t="s">
        <v>1471</v>
      </c>
      <c r="J1498" s="832" t="s">
        <v>1472</v>
      </c>
      <c r="K1498" s="832" t="s">
        <v>1473</v>
      </c>
      <c r="L1498" s="835">
        <v>59.56</v>
      </c>
      <c r="M1498" s="835">
        <v>59.56</v>
      </c>
      <c r="N1498" s="832">
        <v>1</v>
      </c>
      <c r="O1498" s="836">
        <v>1</v>
      </c>
      <c r="P1498" s="835">
        <v>59.56</v>
      </c>
      <c r="Q1498" s="837">
        <v>1</v>
      </c>
      <c r="R1498" s="832">
        <v>1</v>
      </c>
      <c r="S1498" s="837">
        <v>1</v>
      </c>
      <c r="T1498" s="836">
        <v>1</v>
      </c>
      <c r="U1498" s="838">
        <v>1</v>
      </c>
    </row>
    <row r="1499" spans="1:21" ht="14.4" customHeight="1" x14ac:dyDescent="0.3">
      <c r="A1499" s="831">
        <v>12</v>
      </c>
      <c r="B1499" s="832" t="s">
        <v>1362</v>
      </c>
      <c r="C1499" s="832" t="s">
        <v>1370</v>
      </c>
      <c r="D1499" s="833" t="s">
        <v>2954</v>
      </c>
      <c r="E1499" s="834" t="s">
        <v>1398</v>
      </c>
      <c r="F1499" s="832" t="s">
        <v>1363</v>
      </c>
      <c r="G1499" s="832" t="s">
        <v>1595</v>
      </c>
      <c r="H1499" s="832" t="s">
        <v>578</v>
      </c>
      <c r="I1499" s="832" t="s">
        <v>1599</v>
      </c>
      <c r="J1499" s="832" t="s">
        <v>1597</v>
      </c>
      <c r="K1499" s="832" t="s">
        <v>1600</v>
      </c>
      <c r="L1499" s="835">
        <v>1154.81</v>
      </c>
      <c r="M1499" s="835">
        <v>11548.1</v>
      </c>
      <c r="N1499" s="832">
        <v>10</v>
      </c>
      <c r="O1499" s="836">
        <v>1.5</v>
      </c>
      <c r="P1499" s="835">
        <v>8083.67</v>
      </c>
      <c r="Q1499" s="837">
        <v>0.7</v>
      </c>
      <c r="R1499" s="832">
        <v>7</v>
      </c>
      <c r="S1499" s="837">
        <v>0.7</v>
      </c>
      <c r="T1499" s="836">
        <v>1</v>
      </c>
      <c r="U1499" s="838">
        <v>0.66666666666666663</v>
      </c>
    </row>
    <row r="1500" spans="1:21" ht="14.4" customHeight="1" x14ac:dyDescent="0.3">
      <c r="A1500" s="831">
        <v>12</v>
      </c>
      <c r="B1500" s="832" t="s">
        <v>1362</v>
      </c>
      <c r="C1500" s="832" t="s">
        <v>1370</v>
      </c>
      <c r="D1500" s="833" t="s">
        <v>2954</v>
      </c>
      <c r="E1500" s="834" t="s">
        <v>1398</v>
      </c>
      <c r="F1500" s="832" t="s">
        <v>1363</v>
      </c>
      <c r="G1500" s="832" t="s">
        <v>1441</v>
      </c>
      <c r="H1500" s="832" t="s">
        <v>578</v>
      </c>
      <c r="I1500" s="832" t="s">
        <v>1442</v>
      </c>
      <c r="J1500" s="832" t="s">
        <v>1443</v>
      </c>
      <c r="K1500" s="832" t="s">
        <v>1444</v>
      </c>
      <c r="L1500" s="835">
        <v>60.9</v>
      </c>
      <c r="M1500" s="835">
        <v>60.9</v>
      </c>
      <c r="N1500" s="832">
        <v>1</v>
      </c>
      <c r="O1500" s="836">
        <v>0.5</v>
      </c>
      <c r="P1500" s="835">
        <v>60.9</v>
      </c>
      <c r="Q1500" s="837">
        <v>1</v>
      </c>
      <c r="R1500" s="832">
        <v>1</v>
      </c>
      <c r="S1500" s="837">
        <v>1</v>
      </c>
      <c r="T1500" s="836">
        <v>0.5</v>
      </c>
      <c r="U1500" s="838">
        <v>1</v>
      </c>
    </row>
    <row r="1501" spans="1:21" ht="14.4" customHeight="1" x14ac:dyDescent="0.3">
      <c r="A1501" s="831">
        <v>12</v>
      </c>
      <c r="B1501" s="832" t="s">
        <v>1362</v>
      </c>
      <c r="C1501" s="832" t="s">
        <v>1370</v>
      </c>
      <c r="D1501" s="833" t="s">
        <v>2954</v>
      </c>
      <c r="E1501" s="834" t="s">
        <v>1398</v>
      </c>
      <c r="F1501" s="832" t="s">
        <v>1363</v>
      </c>
      <c r="G1501" s="832" t="s">
        <v>2259</v>
      </c>
      <c r="H1501" s="832" t="s">
        <v>622</v>
      </c>
      <c r="I1501" s="832" t="s">
        <v>2775</v>
      </c>
      <c r="J1501" s="832" t="s">
        <v>2776</v>
      </c>
      <c r="K1501" s="832" t="s">
        <v>2777</v>
      </c>
      <c r="L1501" s="835">
        <v>176.32</v>
      </c>
      <c r="M1501" s="835">
        <v>176.32</v>
      </c>
      <c r="N1501" s="832">
        <v>1</v>
      </c>
      <c r="O1501" s="836">
        <v>1</v>
      </c>
      <c r="P1501" s="835">
        <v>176.32</v>
      </c>
      <c r="Q1501" s="837">
        <v>1</v>
      </c>
      <c r="R1501" s="832">
        <v>1</v>
      </c>
      <c r="S1501" s="837">
        <v>1</v>
      </c>
      <c r="T1501" s="836">
        <v>1</v>
      </c>
      <c r="U1501" s="838">
        <v>1</v>
      </c>
    </row>
    <row r="1502" spans="1:21" ht="14.4" customHeight="1" x14ac:dyDescent="0.3">
      <c r="A1502" s="831">
        <v>12</v>
      </c>
      <c r="B1502" s="832" t="s">
        <v>1362</v>
      </c>
      <c r="C1502" s="832" t="s">
        <v>1370</v>
      </c>
      <c r="D1502" s="833" t="s">
        <v>2954</v>
      </c>
      <c r="E1502" s="834" t="s">
        <v>1398</v>
      </c>
      <c r="F1502" s="832" t="s">
        <v>1363</v>
      </c>
      <c r="G1502" s="832" t="s">
        <v>1550</v>
      </c>
      <c r="H1502" s="832" t="s">
        <v>578</v>
      </c>
      <c r="I1502" s="832" t="s">
        <v>1551</v>
      </c>
      <c r="J1502" s="832" t="s">
        <v>1552</v>
      </c>
      <c r="K1502" s="832" t="s">
        <v>624</v>
      </c>
      <c r="L1502" s="835">
        <v>88.1</v>
      </c>
      <c r="M1502" s="835">
        <v>704.8</v>
      </c>
      <c r="N1502" s="832">
        <v>8</v>
      </c>
      <c r="O1502" s="836">
        <v>3</v>
      </c>
      <c r="P1502" s="835">
        <v>440.49999999999994</v>
      </c>
      <c r="Q1502" s="837">
        <v>0.625</v>
      </c>
      <c r="R1502" s="832">
        <v>5</v>
      </c>
      <c r="S1502" s="837">
        <v>0.625</v>
      </c>
      <c r="T1502" s="836">
        <v>2.5</v>
      </c>
      <c r="U1502" s="838">
        <v>0.83333333333333337</v>
      </c>
    </row>
    <row r="1503" spans="1:21" ht="14.4" customHeight="1" x14ac:dyDescent="0.3">
      <c r="A1503" s="831">
        <v>12</v>
      </c>
      <c r="B1503" s="832" t="s">
        <v>1362</v>
      </c>
      <c r="C1503" s="832" t="s">
        <v>1370</v>
      </c>
      <c r="D1503" s="833" t="s">
        <v>2954</v>
      </c>
      <c r="E1503" s="834" t="s">
        <v>1398</v>
      </c>
      <c r="F1503" s="832" t="s">
        <v>1363</v>
      </c>
      <c r="G1503" s="832" t="s">
        <v>1550</v>
      </c>
      <c r="H1503" s="832" t="s">
        <v>578</v>
      </c>
      <c r="I1503" s="832" t="s">
        <v>1551</v>
      </c>
      <c r="J1503" s="832" t="s">
        <v>1552</v>
      </c>
      <c r="K1503" s="832" t="s">
        <v>624</v>
      </c>
      <c r="L1503" s="835">
        <v>174.59</v>
      </c>
      <c r="M1503" s="835">
        <v>523.77</v>
      </c>
      <c r="N1503" s="832">
        <v>3</v>
      </c>
      <c r="O1503" s="836">
        <v>0.5</v>
      </c>
      <c r="P1503" s="835">
        <v>523.77</v>
      </c>
      <c r="Q1503" s="837">
        <v>1</v>
      </c>
      <c r="R1503" s="832">
        <v>3</v>
      </c>
      <c r="S1503" s="837">
        <v>1</v>
      </c>
      <c r="T1503" s="836">
        <v>0.5</v>
      </c>
      <c r="U1503" s="838">
        <v>1</v>
      </c>
    </row>
    <row r="1504" spans="1:21" ht="14.4" customHeight="1" x14ac:dyDescent="0.3">
      <c r="A1504" s="831">
        <v>12</v>
      </c>
      <c r="B1504" s="832" t="s">
        <v>1362</v>
      </c>
      <c r="C1504" s="832" t="s">
        <v>1370</v>
      </c>
      <c r="D1504" s="833" t="s">
        <v>2954</v>
      </c>
      <c r="E1504" s="834" t="s">
        <v>1398</v>
      </c>
      <c r="F1504" s="832" t="s">
        <v>1363</v>
      </c>
      <c r="G1504" s="832" t="s">
        <v>2263</v>
      </c>
      <c r="H1504" s="832" t="s">
        <v>578</v>
      </c>
      <c r="I1504" s="832" t="s">
        <v>2264</v>
      </c>
      <c r="J1504" s="832" t="s">
        <v>2265</v>
      </c>
      <c r="K1504" s="832" t="s">
        <v>2266</v>
      </c>
      <c r="L1504" s="835">
        <v>138.88999999999999</v>
      </c>
      <c r="M1504" s="835">
        <v>138.88999999999999</v>
      </c>
      <c r="N1504" s="832">
        <v>1</v>
      </c>
      <c r="O1504" s="836">
        <v>0.5</v>
      </c>
      <c r="P1504" s="835">
        <v>138.88999999999999</v>
      </c>
      <c r="Q1504" s="837">
        <v>1</v>
      </c>
      <c r="R1504" s="832">
        <v>1</v>
      </c>
      <c r="S1504" s="837">
        <v>1</v>
      </c>
      <c r="T1504" s="836">
        <v>0.5</v>
      </c>
      <c r="U1504" s="838">
        <v>1</v>
      </c>
    </row>
    <row r="1505" spans="1:21" ht="14.4" customHeight="1" x14ac:dyDescent="0.3">
      <c r="A1505" s="831">
        <v>12</v>
      </c>
      <c r="B1505" s="832" t="s">
        <v>1362</v>
      </c>
      <c r="C1505" s="832" t="s">
        <v>1370</v>
      </c>
      <c r="D1505" s="833" t="s">
        <v>2954</v>
      </c>
      <c r="E1505" s="834" t="s">
        <v>1398</v>
      </c>
      <c r="F1505" s="832" t="s">
        <v>1363</v>
      </c>
      <c r="G1505" s="832" t="s">
        <v>2263</v>
      </c>
      <c r="H1505" s="832" t="s">
        <v>578</v>
      </c>
      <c r="I1505" s="832" t="s">
        <v>2347</v>
      </c>
      <c r="J1505" s="832" t="s">
        <v>2348</v>
      </c>
      <c r="K1505" s="832" t="s">
        <v>2349</v>
      </c>
      <c r="L1505" s="835">
        <v>69.44</v>
      </c>
      <c r="M1505" s="835">
        <v>277.76</v>
      </c>
      <c r="N1505" s="832">
        <v>4</v>
      </c>
      <c r="O1505" s="836">
        <v>0.5</v>
      </c>
      <c r="P1505" s="835">
        <v>277.76</v>
      </c>
      <c r="Q1505" s="837">
        <v>1</v>
      </c>
      <c r="R1505" s="832">
        <v>4</v>
      </c>
      <c r="S1505" s="837">
        <v>1</v>
      </c>
      <c r="T1505" s="836">
        <v>0.5</v>
      </c>
      <c r="U1505" s="838">
        <v>1</v>
      </c>
    </row>
    <row r="1506" spans="1:21" ht="14.4" customHeight="1" x14ac:dyDescent="0.3">
      <c r="A1506" s="831">
        <v>12</v>
      </c>
      <c r="B1506" s="832" t="s">
        <v>1362</v>
      </c>
      <c r="C1506" s="832" t="s">
        <v>1370</v>
      </c>
      <c r="D1506" s="833" t="s">
        <v>2954</v>
      </c>
      <c r="E1506" s="834" t="s">
        <v>1398</v>
      </c>
      <c r="F1506" s="832" t="s">
        <v>1363</v>
      </c>
      <c r="G1506" s="832" t="s">
        <v>1458</v>
      </c>
      <c r="H1506" s="832" t="s">
        <v>578</v>
      </c>
      <c r="I1506" s="832" t="s">
        <v>1558</v>
      </c>
      <c r="J1506" s="832" t="s">
        <v>618</v>
      </c>
      <c r="K1506" s="832" t="s">
        <v>1559</v>
      </c>
      <c r="L1506" s="835">
        <v>108.44</v>
      </c>
      <c r="M1506" s="835">
        <v>108.44</v>
      </c>
      <c r="N1506" s="832">
        <v>1</v>
      </c>
      <c r="O1506" s="836">
        <v>0.5</v>
      </c>
      <c r="P1506" s="835">
        <v>108.44</v>
      </c>
      <c r="Q1506" s="837">
        <v>1</v>
      </c>
      <c r="R1506" s="832">
        <v>1</v>
      </c>
      <c r="S1506" s="837">
        <v>1</v>
      </c>
      <c r="T1506" s="836">
        <v>0.5</v>
      </c>
      <c r="U1506" s="838">
        <v>1</v>
      </c>
    </row>
    <row r="1507" spans="1:21" ht="14.4" customHeight="1" x14ac:dyDescent="0.3">
      <c r="A1507" s="831">
        <v>12</v>
      </c>
      <c r="B1507" s="832" t="s">
        <v>1362</v>
      </c>
      <c r="C1507" s="832" t="s">
        <v>1370</v>
      </c>
      <c r="D1507" s="833" t="s">
        <v>2954</v>
      </c>
      <c r="E1507" s="834" t="s">
        <v>1398</v>
      </c>
      <c r="F1507" s="832" t="s">
        <v>1363</v>
      </c>
      <c r="G1507" s="832" t="s">
        <v>1461</v>
      </c>
      <c r="H1507" s="832" t="s">
        <v>578</v>
      </c>
      <c r="I1507" s="832" t="s">
        <v>2867</v>
      </c>
      <c r="J1507" s="832" t="s">
        <v>1645</v>
      </c>
      <c r="K1507" s="832" t="s">
        <v>2868</v>
      </c>
      <c r="L1507" s="835">
        <v>220.09</v>
      </c>
      <c r="M1507" s="835">
        <v>660.27</v>
      </c>
      <c r="N1507" s="832">
        <v>3</v>
      </c>
      <c r="O1507" s="836">
        <v>1</v>
      </c>
      <c r="P1507" s="835">
        <v>220.09</v>
      </c>
      <c r="Q1507" s="837">
        <v>0.33333333333333337</v>
      </c>
      <c r="R1507" s="832">
        <v>1</v>
      </c>
      <c r="S1507" s="837">
        <v>0.33333333333333331</v>
      </c>
      <c r="T1507" s="836">
        <v>0.5</v>
      </c>
      <c r="U1507" s="838">
        <v>0.5</v>
      </c>
    </row>
    <row r="1508" spans="1:21" ht="14.4" customHeight="1" x14ac:dyDescent="0.3">
      <c r="A1508" s="831">
        <v>12</v>
      </c>
      <c r="B1508" s="832" t="s">
        <v>1362</v>
      </c>
      <c r="C1508" s="832" t="s">
        <v>1370</v>
      </c>
      <c r="D1508" s="833" t="s">
        <v>2954</v>
      </c>
      <c r="E1508" s="834" t="s">
        <v>1398</v>
      </c>
      <c r="F1508" s="832" t="s">
        <v>1363</v>
      </c>
      <c r="G1508" s="832" t="s">
        <v>1470</v>
      </c>
      <c r="H1508" s="832" t="s">
        <v>578</v>
      </c>
      <c r="I1508" s="832" t="s">
        <v>1959</v>
      </c>
      <c r="J1508" s="832" t="s">
        <v>992</v>
      </c>
      <c r="K1508" s="832" t="s">
        <v>1483</v>
      </c>
      <c r="L1508" s="835">
        <v>42.54</v>
      </c>
      <c r="M1508" s="835">
        <v>85.08</v>
      </c>
      <c r="N1508" s="832">
        <v>2</v>
      </c>
      <c r="O1508" s="836">
        <v>1.5</v>
      </c>
      <c r="P1508" s="835"/>
      <c r="Q1508" s="837">
        <v>0</v>
      </c>
      <c r="R1508" s="832"/>
      <c r="S1508" s="837">
        <v>0</v>
      </c>
      <c r="T1508" s="836"/>
      <c r="U1508" s="838">
        <v>0</v>
      </c>
    </row>
    <row r="1509" spans="1:21" ht="14.4" customHeight="1" x14ac:dyDescent="0.3">
      <c r="A1509" s="831">
        <v>12</v>
      </c>
      <c r="B1509" s="832" t="s">
        <v>1362</v>
      </c>
      <c r="C1509" s="832" t="s">
        <v>1370</v>
      </c>
      <c r="D1509" s="833" t="s">
        <v>2954</v>
      </c>
      <c r="E1509" s="834" t="s">
        <v>1398</v>
      </c>
      <c r="F1509" s="832" t="s">
        <v>1363</v>
      </c>
      <c r="G1509" s="832" t="s">
        <v>1470</v>
      </c>
      <c r="H1509" s="832" t="s">
        <v>578</v>
      </c>
      <c r="I1509" s="832" t="s">
        <v>1471</v>
      </c>
      <c r="J1509" s="832" t="s">
        <v>1472</v>
      </c>
      <c r="K1509" s="832" t="s">
        <v>1473</v>
      </c>
      <c r="L1509" s="835">
        <v>59.56</v>
      </c>
      <c r="M1509" s="835">
        <v>59.56</v>
      </c>
      <c r="N1509" s="832">
        <v>1</v>
      </c>
      <c r="O1509" s="836">
        <v>1</v>
      </c>
      <c r="P1509" s="835">
        <v>59.56</v>
      </c>
      <c r="Q1509" s="837">
        <v>1</v>
      </c>
      <c r="R1509" s="832">
        <v>1</v>
      </c>
      <c r="S1509" s="837">
        <v>1</v>
      </c>
      <c r="T1509" s="836">
        <v>1</v>
      </c>
      <c r="U1509" s="838">
        <v>1</v>
      </c>
    </row>
    <row r="1510" spans="1:21" ht="14.4" customHeight="1" x14ac:dyDescent="0.3">
      <c r="A1510" s="831">
        <v>12</v>
      </c>
      <c r="B1510" s="832" t="s">
        <v>1362</v>
      </c>
      <c r="C1510" s="832" t="s">
        <v>1370</v>
      </c>
      <c r="D1510" s="833" t="s">
        <v>2954</v>
      </c>
      <c r="E1510" s="834" t="s">
        <v>1398</v>
      </c>
      <c r="F1510" s="832" t="s">
        <v>1363</v>
      </c>
      <c r="G1510" s="832" t="s">
        <v>1520</v>
      </c>
      <c r="H1510" s="832" t="s">
        <v>622</v>
      </c>
      <c r="I1510" s="832" t="s">
        <v>1521</v>
      </c>
      <c r="J1510" s="832" t="s">
        <v>1522</v>
      </c>
      <c r="K1510" s="832" t="s">
        <v>1523</v>
      </c>
      <c r="L1510" s="835">
        <v>100.1</v>
      </c>
      <c r="M1510" s="835">
        <v>100.1</v>
      </c>
      <c r="N1510" s="832">
        <v>1</v>
      </c>
      <c r="O1510" s="836">
        <v>0.5</v>
      </c>
      <c r="P1510" s="835">
        <v>100.1</v>
      </c>
      <c r="Q1510" s="837">
        <v>1</v>
      </c>
      <c r="R1510" s="832">
        <v>1</v>
      </c>
      <c r="S1510" s="837">
        <v>1</v>
      </c>
      <c r="T1510" s="836">
        <v>0.5</v>
      </c>
      <c r="U1510" s="838">
        <v>1</v>
      </c>
    </row>
    <row r="1511" spans="1:21" ht="14.4" customHeight="1" x14ac:dyDescent="0.3">
      <c r="A1511" s="831">
        <v>12</v>
      </c>
      <c r="B1511" s="832" t="s">
        <v>1362</v>
      </c>
      <c r="C1511" s="832" t="s">
        <v>1370</v>
      </c>
      <c r="D1511" s="833" t="s">
        <v>2954</v>
      </c>
      <c r="E1511" s="834" t="s">
        <v>1398</v>
      </c>
      <c r="F1511" s="832" t="s">
        <v>1363</v>
      </c>
      <c r="G1511" s="832" t="s">
        <v>2395</v>
      </c>
      <c r="H1511" s="832" t="s">
        <v>578</v>
      </c>
      <c r="I1511" s="832" t="s">
        <v>2396</v>
      </c>
      <c r="J1511" s="832" t="s">
        <v>2397</v>
      </c>
      <c r="K1511" s="832" t="s">
        <v>2349</v>
      </c>
      <c r="L1511" s="835">
        <v>100.1</v>
      </c>
      <c r="M1511" s="835">
        <v>600.59999999999991</v>
      </c>
      <c r="N1511" s="832">
        <v>6</v>
      </c>
      <c r="O1511" s="836">
        <v>1.5</v>
      </c>
      <c r="P1511" s="835">
        <v>500.49999999999994</v>
      </c>
      <c r="Q1511" s="837">
        <v>0.83333333333333337</v>
      </c>
      <c r="R1511" s="832">
        <v>5</v>
      </c>
      <c r="S1511" s="837">
        <v>0.83333333333333337</v>
      </c>
      <c r="T1511" s="836">
        <v>1</v>
      </c>
      <c r="U1511" s="838">
        <v>0.66666666666666663</v>
      </c>
    </row>
    <row r="1512" spans="1:21" ht="14.4" customHeight="1" x14ac:dyDescent="0.3">
      <c r="A1512" s="831">
        <v>12</v>
      </c>
      <c r="B1512" s="832" t="s">
        <v>1362</v>
      </c>
      <c r="C1512" s="832" t="s">
        <v>1370</v>
      </c>
      <c r="D1512" s="833" t="s">
        <v>2954</v>
      </c>
      <c r="E1512" s="834" t="s">
        <v>1398</v>
      </c>
      <c r="F1512" s="832" t="s">
        <v>1363</v>
      </c>
      <c r="G1512" s="832" t="s">
        <v>1484</v>
      </c>
      <c r="H1512" s="832" t="s">
        <v>578</v>
      </c>
      <c r="I1512" s="832" t="s">
        <v>2531</v>
      </c>
      <c r="J1512" s="832" t="s">
        <v>1486</v>
      </c>
      <c r="K1512" s="832" t="s">
        <v>1897</v>
      </c>
      <c r="L1512" s="835">
        <v>44.49</v>
      </c>
      <c r="M1512" s="835">
        <v>88.98</v>
      </c>
      <c r="N1512" s="832">
        <v>2</v>
      </c>
      <c r="O1512" s="836">
        <v>1.5</v>
      </c>
      <c r="P1512" s="835">
        <v>88.98</v>
      </c>
      <c r="Q1512" s="837">
        <v>1</v>
      </c>
      <c r="R1512" s="832">
        <v>2</v>
      </c>
      <c r="S1512" s="837">
        <v>1</v>
      </c>
      <c r="T1512" s="836">
        <v>1.5</v>
      </c>
      <c r="U1512" s="838">
        <v>1</v>
      </c>
    </row>
    <row r="1513" spans="1:21" ht="14.4" customHeight="1" x14ac:dyDescent="0.3">
      <c r="A1513" s="831">
        <v>12</v>
      </c>
      <c r="B1513" s="832" t="s">
        <v>1362</v>
      </c>
      <c r="C1513" s="832" t="s">
        <v>1370</v>
      </c>
      <c r="D1513" s="833" t="s">
        <v>2954</v>
      </c>
      <c r="E1513" s="834" t="s">
        <v>1398</v>
      </c>
      <c r="F1513" s="832" t="s">
        <v>1363</v>
      </c>
      <c r="G1513" s="832" t="s">
        <v>1677</v>
      </c>
      <c r="H1513" s="832" t="s">
        <v>578</v>
      </c>
      <c r="I1513" s="832" t="s">
        <v>1678</v>
      </c>
      <c r="J1513" s="832" t="s">
        <v>1679</v>
      </c>
      <c r="K1513" s="832" t="s">
        <v>1680</v>
      </c>
      <c r="L1513" s="835">
        <v>154.08000000000001</v>
      </c>
      <c r="M1513" s="835">
        <v>770.40000000000009</v>
      </c>
      <c r="N1513" s="832">
        <v>5</v>
      </c>
      <c r="O1513" s="836">
        <v>0.5</v>
      </c>
      <c r="P1513" s="835"/>
      <c r="Q1513" s="837">
        <v>0</v>
      </c>
      <c r="R1513" s="832"/>
      <c r="S1513" s="837">
        <v>0</v>
      </c>
      <c r="T1513" s="836"/>
      <c r="U1513" s="838">
        <v>0</v>
      </c>
    </row>
    <row r="1514" spans="1:21" ht="14.4" customHeight="1" x14ac:dyDescent="0.3">
      <c r="A1514" s="831">
        <v>12</v>
      </c>
      <c r="B1514" s="832" t="s">
        <v>1362</v>
      </c>
      <c r="C1514" s="832" t="s">
        <v>1370</v>
      </c>
      <c r="D1514" s="833" t="s">
        <v>2954</v>
      </c>
      <c r="E1514" s="834" t="s">
        <v>1398</v>
      </c>
      <c r="F1514" s="832" t="s">
        <v>1363</v>
      </c>
      <c r="G1514" s="832" t="s">
        <v>1571</v>
      </c>
      <c r="H1514" s="832" t="s">
        <v>578</v>
      </c>
      <c r="I1514" s="832" t="s">
        <v>2869</v>
      </c>
      <c r="J1514" s="832" t="s">
        <v>613</v>
      </c>
      <c r="K1514" s="832" t="s">
        <v>2870</v>
      </c>
      <c r="L1514" s="835">
        <v>0</v>
      </c>
      <c r="M1514" s="835">
        <v>0</v>
      </c>
      <c r="N1514" s="832">
        <v>1</v>
      </c>
      <c r="O1514" s="836">
        <v>0.5</v>
      </c>
      <c r="P1514" s="835">
        <v>0</v>
      </c>
      <c r="Q1514" s="837"/>
      <c r="R1514" s="832">
        <v>1</v>
      </c>
      <c r="S1514" s="837">
        <v>1</v>
      </c>
      <c r="T1514" s="836">
        <v>0.5</v>
      </c>
      <c r="U1514" s="838">
        <v>1</v>
      </c>
    </row>
    <row r="1515" spans="1:21" ht="14.4" customHeight="1" x14ac:dyDescent="0.3">
      <c r="A1515" s="831">
        <v>12</v>
      </c>
      <c r="B1515" s="832" t="s">
        <v>1362</v>
      </c>
      <c r="C1515" s="832" t="s">
        <v>1370</v>
      </c>
      <c r="D1515" s="833" t="s">
        <v>2954</v>
      </c>
      <c r="E1515" s="834" t="s">
        <v>1400</v>
      </c>
      <c r="F1515" s="832" t="s">
        <v>1363</v>
      </c>
      <c r="G1515" s="832" t="s">
        <v>1633</v>
      </c>
      <c r="H1515" s="832" t="s">
        <v>578</v>
      </c>
      <c r="I1515" s="832" t="s">
        <v>1636</v>
      </c>
      <c r="J1515" s="832" t="s">
        <v>1635</v>
      </c>
      <c r="K1515" s="832" t="s">
        <v>1637</v>
      </c>
      <c r="L1515" s="835">
        <v>48.42</v>
      </c>
      <c r="M1515" s="835">
        <v>48.42</v>
      </c>
      <c r="N1515" s="832">
        <v>1</v>
      </c>
      <c r="O1515" s="836">
        <v>1</v>
      </c>
      <c r="P1515" s="835"/>
      <c r="Q1515" s="837">
        <v>0</v>
      </c>
      <c r="R1515" s="832"/>
      <c r="S1515" s="837">
        <v>0</v>
      </c>
      <c r="T1515" s="836"/>
      <c r="U1515" s="838">
        <v>0</v>
      </c>
    </row>
    <row r="1516" spans="1:21" ht="14.4" customHeight="1" x14ac:dyDescent="0.3">
      <c r="A1516" s="831">
        <v>12</v>
      </c>
      <c r="B1516" s="832" t="s">
        <v>1362</v>
      </c>
      <c r="C1516" s="832" t="s">
        <v>1370</v>
      </c>
      <c r="D1516" s="833" t="s">
        <v>2954</v>
      </c>
      <c r="E1516" s="834" t="s">
        <v>1400</v>
      </c>
      <c r="F1516" s="832" t="s">
        <v>1363</v>
      </c>
      <c r="G1516" s="832" t="s">
        <v>1470</v>
      </c>
      <c r="H1516" s="832" t="s">
        <v>578</v>
      </c>
      <c r="I1516" s="832" t="s">
        <v>1482</v>
      </c>
      <c r="J1516" s="832" t="s">
        <v>1472</v>
      </c>
      <c r="K1516" s="832" t="s">
        <v>1483</v>
      </c>
      <c r="L1516" s="835">
        <v>42.54</v>
      </c>
      <c r="M1516" s="835">
        <v>42.54</v>
      </c>
      <c r="N1516" s="832">
        <v>1</v>
      </c>
      <c r="O1516" s="836">
        <v>1</v>
      </c>
      <c r="P1516" s="835"/>
      <c r="Q1516" s="837">
        <v>0</v>
      </c>
      <c r="R1516" s="832"/>
      <c r="S1516" s="837">
        <v>0</v>
      </c>
      <c r="T1516" s="836"/>
      <c r="U1516" s="838">
        <v>0</v>
      </c>
    </row>
    <row r="1517" spans="1:21" ht="14.4" customHeight="1" x14ac:dyDescent="0.3">
      <c r="A1517" s="831">
        <v>12</v>
      </c>
      <c r="B1517" s="832" t="s">
        <v>1362</v>
      </c>
      <c r="C1517" s="832" t="s">
        <v>1370</v>
      </c>
      <c r="D1517" s="833" t="s">
        <v>2954</v>
      </c>
      <c r="E1517" s="834" t="s">
        <v>1387</v>
      </c>
      <c r="F1517" s="832" t="s">
        <v>1363</v>
      </c>
      <c r="G1517" s="832" t="s">
        <v>1437</v>
      </c>
      <c r="H1517" s="832" t="s">
        <v>578</v>
      </c>
      <c r="I1517" s="832" t="s">
        <v>1477</v>
      </c>
      <c r="J1517" s="832" t="s">
        <v>1439</v>
      </c>
      <c r="K1517" s="832" t="s">
        <v>1232</v>
      </c>
      <c r="L1517" s="835">
        <v>170.52</v>
      </c>
      <c r="M1517" s="835">
        <v>170.52</v>
      </c>
      <c r="N1517" s="832">
        <v>1</v>
      </c>
      <c r="O1517" s="836">
        <v>1</v>
      </c>
      <c r="P1517" s="835">
        <v>170.52</v>
      </c>
      <c r="Q1517" s="837">
        <v>1</v>
      </c>
      <c r="R1517" s="832">
        <v>1</v>
      </c>
      <c r="S1517" s="837">
        <v>1</v>
      </c>
      <c r="T1517" s="836">
        <v>1</v>
      </c>
      <c r="U1517" s="838">
        <v>1</v>
      </c>
    </row>
    <row r="1518" spans="1:21" ht="14.4" customHeight="1" x14ac:dyDescent="0.3">
      <c r="A1518" s="831">
        <v>12</v>
      </c>
      <c r="B1518" s="832" t="s">
        <v>1362</v>
      </c>
      <c r="C1518" s="832" t="s">
        <v>1370</v>
      </c>
      <c r="D1518" s="833" t="s">
        <v>2954</v>
      </c>
      <c r="E1518" s="834" t="s">
        <v>1387</v>
      </c>
      <c r="F1518" s="832" t="s">
        <v>1363</v>
      </c>
      <c r="G1518" s="832" t="s">
        <v>1437</v>
      </c>
      <c r="H1518" s="832" t="s">
        <v>578</v>
      </c>
      <c r="I1518" s="832" t="s">
        <v>1438</v>
      </c>
      <c r="J1518" s="832" t="s">
        <v>1439</v>
      </c>
      <c r="K1518" s="832" t="s">
        <v>1440</v>
      </c>
      <c r="L1518" s="835">
        <v>238.72</v>
      </c>
      <c r="M1518" s="835">
        <v>238.72</v>
      </c>
      <c r="N1518" s="832">
        <v>1</v>
      </c>
      <c r="O1518" s="836">
        <v>1</v>
      </c>
      <c r="P1518" s="835">
        <v>238.72</v>
      </c>
      <c r="Q1518" s="837">
        <v>1</v>
      </c>
      <c r="R1518" s="832">
        <v>1</v>
      </c>
      <c r="S1518" s="837">
        <v>1</v>
      </c>
      <c r="T1518" s="836">
        <v>1</v>
      </c>
      <c r="U1518" s="838">
        <v>1</v>
      </c>
    </row>
    <row r="1519" spans="1:21" ht="14.4" customHeight="1" x14ac:dyDescent="0.3">
      <c r="A1519" s="831">
        <v>12</v>
      </c>
      <c r="B1519" s="832" t="s">
        <v>1362</v>
      </c>
      <c r="C1519" s="832" t="s">
        <v>1370</v>
      </c>
      <c r="D1519" s="833" t="s">
        <v>2954</v>
      </c>
      <c r="E1519" s="834" t="s">
        <v>1387</v>
      </c>
      <c r="F1519" s="832" t="s">
        <v>1363</v>
      </c>
      <c r="G1519" s="832" t="s">
        <v>1441</v>
      </c>
      <c r="H1519" s="832" t="s">
        <v>578</v>
      </c>
      <c r="I1519" s="832" t="s">
        <v>2253</v>
      </c>
      <c r="J1519" s="832" t="s">
        <v>1443</v>
      </c>
      <c r="K1519" s="832" t="s">
        <v>2254</v>
      </c>
      <c r="L1519" s="835">
        <v>30.46</v>
      </c>
      <c r="M1519" s="835">
        <v>30.46</v>
      </c>
      <c r="N1519" s="832">
        <v>1</v>
      </c>
      <c r="O1519" s="836">
        <v>0.5</v>
      </c>
      <c r="P1519" s="835">
        <v>30.46</v>
      </c>
      <c r="Q1519" s="837">
        <v>1</v>
      </c>
      <c r="R1519" s="832">
        <v>1</v>
      </c>
      <c r="S1519" s="837">
        <v>1</v>
      </c>
      <c r="T1519" s="836">
        <v>0.5</v>
      </c>
      <c r="U1519" s="838">
        <v>1</v>
      </c>
    </row>
    <row r="1520" spans="1:21" ht="14.4" customHeight="1" x14ac:dyDescent="0.3">
      <c r="A1520" s="831">
        <v>12</v>
      </c>
      <c r="B1520" s="832" t="s">
        <v>1362</v>
      </c>
      <c r="C1520" s="832" t="s">
        <v>1370</v>
      </c>
      <c r="D1520" s="833" t="s">
        <v>2954</v>
      </c>
      <c r="E1520" s="834" t="s">
        <v>1387</v>
      </c>
      <c r="F1520" s="832" t="s">
        <v>1363</v>
      </c>
      <c r="G1520" s="832" t="s">
        <v>1458</v>
      </c>
      <c r="H1520" s="832" t="s">
        <v>578</v>
      </c>
      <c r="I1520" s="832" t="s">
        <v>1558</v>
      </c>
      <c r="J1520" s="832" t="s">
        <v>618</v>
      </c>
      <c r="K1520" s="832" t="s">
        <v>1559</v>
      </c>
      <c r="L1520" s="835">
        <v>108.44</v>
      </c>
      <c r="M1520" s="835">
        <v>108.44</v>
      </c>
      <c r="N1520" s="832">
        <v>1</v>
      </c>
      <c r="O1520" s="836">
        <v>0.5</v>
      </c>
      <c r="P1520" s="835">
        <v>108.44</v>
      </c>
      <c r="Q1520" s="837">
        <v>1</v>
      </c>
      <c r="R1520" s="832">
        <v>1</v>
      </c>
      <c r="S1520" s="837">
        <v>1</v>
      </c>
      <c r="T1520" s="836">
        <v>0.5</v>
      </c>
      <c r="U1520" s="838">
        <v>1</v>
      </c>
    </row>
    <row r="1521" spans="1:21" ht="14.4" customHeight="1" x14ac:dyDescent="0.3">
      <c r="A1521" s="831">
        <v>12</v>
      </c>
      <c r="B1521" s="832" t="s">
        <v>1362</v>
      </c>
      <c r="C1521" s="832" t="s">
        <v>1370</v>
      </c>
      <c r="D1521" s="833" t="s">
        <v>2954</v>
      </c>
      <c r="E1521" s="834" t="s">
        <v>1387</v>
      </c>
      <c r="F1521" s="832" t="s">
        <v>1363</v>
      </c>
      <c r="G1521" s="832" t="s">
        <v>1465</v>
      </c>
      <c r="H1521" s="832" t="s">
        <v>578</v>
      </c>
      <c r="I1521" s="832" t="s">
        <v>1466</v>
      </c>
      <c r="J1521" s="832" t="s">
        <v>1467</v>
      </c>
      <c r="K1521" s="832" t="s">
        <v>1468</v>
      </c>
      <c r="L1521" s="835">
        <v>308.69</v>
      </c>
      <c r="M1521" s="835">
        <v>308.69</v>
      </c>
      <c r="N1521" s="832">
        <v>1</v>
      </c>
      <c r="O1521" s="836">
        <v>1</v>
      </c>
      <c r="P1521" s="835">
        <v>308.69</v>
      </c>
      <c r="Q1521" s="837">
        <v>1</v>
      </c>
      <c r="R1521" s="832">
        <v>1</v>
      </c>
      <c r="S1521" s="837">
        <v>1</v>
      </c>
      <c r="T1521" s="836">
        <v>1</v>
      </c>
      <c r="U1521" s="838">
        <v>1</v>
      </c>
    </row>
    <row r="1522" spans="1:21" ht="14.4" customHeight="1" x14ac:dyDescent="0.3">
      <c r="A1522" s="831">
        <v>12</v>
      </c>
      <c r="B1522" s="832" t="s">
        <v>1362</v>
      </c>
      <c r="C1522" s="832" t="s">
        <v>1370</v>
      </c>
      <c r="D1522" s="833" t="s">
        <v>2954</v>
      </c>
      <c r="E1522" s="834" t="s">
        <v>1387</v>
      </c>
      <c r="F1522" s="832" t="s">
        <v>1363</v>
      </c>
      <c r="G1522" s="832" t="s">
        <v>1571</v>
      </c>
      <c r="H1522" s="832" t="s">
        <v>578</v>
      </c>
      <c r="I1522" s="832" t="s">
        <v>1572</v>
      </c>
      <c r="J1522" s="832" t="s">
        <v>613</v>
      </c>
      <c r="K1522" s="832" t="s">
        <v>1573</v>
      </c>
      <c r="L1522" s="835">
        <v>0</v>
      </c>
      <c r="M1522" s="835">
        <v>0</v>
      </c>
      <c r="N1522" s="832">
        <v>1</v>
      </c>
      <c r="O1522" s="836">
        <v>1</v>
      </c>
      <c r="P1522" s="835">
        <v>0</v>
      </c>
      <c r="Q1522" s="837"/>
      <c r="R1522" s="832">
        <v>1</v>
      </c>
      <c r="S1522" s="837">
        <v>1</v>
      </c>
      <c r="T1522" s="836">
        <v>1</v>
      </c>
      <c r="U1522" s="838">
        <v>1</v>
      </c>
    </row>
    <row r="1523" spans="1:21" ht="14.4" customHeight="1" x14ac:dyDescent="0.3">
      <c r="A1523" s="831">
        <v>12</v>
      </c>
      <c r="B1523" s="832" t="s">
        <v>1362</v>
      </c>
      <c r="C1523" s="832" t="s">
        <v>1370</v>
      </c>
      <c r="D1523" s="833" t="s">
        <v>2954</v>
      </c>
      <c r="E1523" s="834" t="s">
        <v>1392</v>
      </c>
      <c r="F1523" s="832" t="s">
        <v>1363</v>
      </c>
      <c r="G1523" s="832" t="s">
        <v>1437</v>
      </c>
      <c r="H1523" s="832" t="s">
        <v>622</v>
      </c>
      <c r="I1523" s="832" t="s">
        <v>1228</v>
      </c>
      <c r="J1523" s="832" t="s">
        <v>1229</v>
      </c>
      <c r="K1523" s="832" t="s">
        <v>1230</v>
      </c>
      <c r="L1523" s="835">
        <v>272.83</v>
      </c>
      <c r="M1523" s="835">
        <v>545.66</v>
      </c>
      <c r="N1523" s="832">
        <v>2</v>
      </c>
      <c r="O1523" s="836">
        <v>2</v>
      </c>
      <c r="P1523" s="835">
        <v>545.66</v>
      </c>
      <c r="Q1523" s="837">
        <v>1</v>
      </c>
      <c r="R1523" s="832">
        <v>2</v>
      </c>
      <c r="S1523" s="837">
        <v>1</v>
      </c>
      <c r="T1523" s="836">
        <v>2</v>
      </c>
      <c r="U1523" s="838">
        <v>1</v>
      </c>
    </row>
    <row r="1524" spans="1:21" ht="14.4" customHeight="1" x14ac:dyDescent="0.3">
      <c r="A1524" s="831">
        <v>12</v>
      </c>
      <c r="B1524" s="832" t="s">
        <v>1362</v>
      </c>
      <c r="C1524" s="832" t="s">
        <v>1370</v>
      </c>
      <c r="D1524" s="833" t="s">
        <v>2954</v>
      </c>
      <c r="E1524" s="834" t="s">
        <v>1392</v>
      </c>
      <c r="F1524" s="832" t="s">
        <v>1363</v>
      </c>
      <c r="G1524" s="832" t="s">
        <v>1894</v>
      </c>
      <c r="H1524" s="832" t="s">
        <v>578</v>
      </c>
      <c r="I1524" s="832" t="s">
        <v>2871</v>
      </c>
      <c r="J1524" s="832" t="s">
        <v>2369</v>
      </c>
      <c r="K1524" s="832" t="s">
        <v>2872</v>
      </c>
      <c r="L1524" s="835">
        <v>46.75</v>
      </c>
      <c r="M1524" s="835">
        <v>140.25</v>
      </c>
      <c r="N1524" s="832">
        <v>3</v>
      </c>
      <c r="O1524" s="836">
        <v>1</v>
      </c>
      <c r="P1524" s="835">
        <v>140.25</v>
      </c>
      <c r="Q1524" s="837">
        <v>1</v>
      </c>
      <c r="R1524" s="832">
        <v>3</v>
      </c>
      <c r="S1524" s="837">
        <v>1</v>
      </c>
      <c r="T1524" s="836">
        <v>1</v>
      </c>
      <c r="U1524" s="838">
        <v>1</v>
      </c>
    </row>
    <row r="1525" spans="1:21" ht="14.4" customHeight="1" x14ac:dyDescent="0.3">
      <c r="A1525" s="831">
        <v>12</v>
      </c>
      <c r="B1525" s="832" t="s">
        <v>1362</v>
      </c>
      <c r="C1525" s="832" t="s">
        <v>1370</v>
      </c>
      <c r="D1525" s="833" t="s">
        <v>2954</v>
      </c>
      <c r="E1525" s="834" t="s">
        <v>1392</v>
      </c>
      <c r="F1525" s="832" t="s">
        <v>1363</v>
      </c>
      <c r="G1525" s="832" t="s">
        <v>2873</v>
      </c>
      <c r="H1525" s="832" t="s">
        <v>578</v>
      </c>
      <c r="I1525" s="832" t="s">
        <v>2874</v>
      </c>
      <c r="J1525" s="832" t="s">
        <v>2875</v>
      </c>
      <c r="K1525" s="832" t="s">
        <v>2876</v>
      </c>
      <c r="L1525" s="835">
        <v>34.19</v>
      </c>
      <c r="M1525" s="835">
        <v>68.38</v>
      </c>
      <c r="N1525" s="832">
        <v>2</v>
      </c>
      <c r="O1525" s="836">
        <v>1</v>
      </c>
      <c r="P1525" s="835"/>
      <c r="Q1525" s="837">
        <v>0</v>
      </c>
      <c r="R1525" s="832"/>
      <c r="S1525" s="837">
        <v>0</v>
      </c>
      <c r="T1525" s="836"/>
      <c r="U1525" s="838">
        <v>0</v>
      </c>
    </row>
    <row r="1526" spans="1:21" ht="14.4" customHeight="1" x14ac:dyDescent="0.3">
      <c r="A1526" s="831">
        <v>12</v>
      </c>
      <c r="B1526" s="832" t="s">
        <v>1362</v>
      </c>
      <c r="C1526" s="832" t="s">
        <v>1370</v>
      </c>
      <c r="D1526" s="833" t="s">
        <v>2954</v>
      </c>
      <c r="E1526" s="834" t="s">
        <v>1392</v>
      </c>
      <c r="F1526" s="832" t="s">
        <v>1363</v>
      </c>
      <c r="G1526" s="832" t="s">
        <v>1465</v>
      </c>
      <c r="H1526" s="832" t="s">
        <v>578</v>
      </c>
      <c r="I1526" s="832" t="s">
        <v>1466</v>
      </c>
      <c r="J1526" s="832" t="s">
        <v>1467</v>
      </c>
      <c r="K1526" s="832" t="s">
        <v>1468</v>
      </c>
      <c r="L1526" s="835">
        <v>308.69</v>
      </c>
      <c r="M1526" s="835">
        <v>308.69</v>
      </c>
      <c r="N1526" s="832">
        <v>1</v>
      </c>
      <c r="O1526" s="836">
        <v>1</v>
      </c>
      <c r="P1526" s="835"/>
      <c r="Q1526" s="837">
        <v>0</v>
      </c>
      <c r="R1526" s="832"/>
      <c r="S1526" s="837">
        <v>0</v>
      </c>
      <c r="T1526" s="836"/>
      <c r="U1526" s="838">
        <v>0</v>
      </c>
    </row>
    <row r="1527" spans="1:21" ht="14.4" customHeight="1" x14ac:dyDescent="0.3">
      <c r="A1527" s="831">
        <v>12</v>
      </c>
      <c r="B1527" s="832" t="s">
        <v>1362</v>
      </c>
      <c r="C1527" s="832" t="s">
        <v>1370</v>
      </c>
      <c r="D1527" s="833" t="s">
        <v>2954</v>
      </c>
      <c r="E1527" s="834" t="s">
        <v>1392</v>
      </c>
      <c r="F1527" s="832" t="s">
        <v>1363</v>
      </c>
      <c r="G1527" s="832" t="s">
        <v>1516</v>
      </c>
      <c r="H1527" s="832" t="s">
        <v>578</v>
      </c>
      <c r="I1527" s="832" t="s">
        <v>1663</v>
      </c>
      <c r="J1527" s="832" t="s">
        <v>1661</v>
      </c>
      <c r="K1527" s="832" t="s">
        <v>1519</v>
      </c>
      <c r="L1527" s="835">
        <v>3086.53</v>
      </c>
      <c r="M1527" s="835">
        <v>3086.53</v>
      </c>
      <c r="N1527" s="832">
        <v>1</v>
      </c>
      <c r="O1527" s="836">
        <v>1</v>
      </c>
      <c r="P1527" s="835"/>
      <c r="Q1527" s="837">
        <v>0</v>
      </c>
      <c r="R1527" s="832"/>
      <c r="S1527" s="837">
        <v>0</v>
      </c>
      <c r="T1527" s="836"/>
      <c r="U1527" s="838">
        <v>0</v>
      </c>
    </row>
    <row r="1528" spans="1:21" ht="14.4" customHeight="1" x14ac:dyDescent="0.3">
      <c r="A1528" s="831">
        <v>12</v>
      </c>
      <c r="B1528" s="832" t="s">
        <v>1362</v>
      </c>
      <c r="C1528" s="832" t="s">
        <v>1370</v>
      </c>
      <c r="D1528" s="833" t="s">
        <v>2954</v>
      </c>
      <c r="E1528" s="834" t="s">
        <v>1392</v>
      </c>
      <c r="F1528" s="832" t="s">
        <v>1363</v>
      </c>
      <c r="G1528" s="832" t="s">
        <v>1689</v>
      </c>
      <c r="H1528" s="832" t="s">
        <v>578</v>
      </c>
      <c r="I1528" s="832" t="s">
        <v>1690</v>
      </c>
      <c r="J1528" s="832" t="s">
        <v>1691</v>
      </c>
      <c r="K1528" s="832" t="s">
        <v>1692</v>
      </c>
      <c r="L1528" s="835">
        <v>0</v>
      </c>
      <c r="M1528" s="835">
        <v>0</v>
      </c>
      <c r="N1528" s="832">
        <v>4</v>
      </c>
      <c r="O1528" s="836">
        <v>1</v>
      </c>
      <c r="P1528" s="835"/>
      <c r="Q1528" s="837"/>
      <c r="R1528" s="832"/>
      <c r="S1528" s="837">
        <v>0</v>
      </c>
      <c r="T1528" s="836"/>
      <c r="U1528" s="838">
        <v>0</v>
      </c>
    </row>
    <row r="1529" spans="1:21" ht="14.4" customHeight="1" x14ac:dyDescent="0.3">
      <c r="A1529" s="831">
        <v>12</v>
      </c>
      <c r="B1529" s="832" t="s">
        <v>1362</v>
      </c>
      <c r="C1529" s="832" t="s">
        <v>1370</v>
      </c>
      <c r="D1529" s="833" t="s">
        <v>2954</v>
      </c>
      <c r="E1529" s="834" t="s">
        <v>1392</v>
      </c>
      <c r="F1529" s="832" t="s">
        <v>1363</v>
      </c>
      <c r="G1529" s="832" t="s">
        <v>1412</v>
      </c>
      <c r="H1529" s="832" t="s">
        <v>622</v>
      </c>
      <c r="I1529" s="832" t="s">
        <v>1425</v>
      </c>
      <c r="J1529" s="832" t="s">
        <v>950</v>
      </c>
      <c r="K1529" s="832" t="s">
        <v>1414</v>
      </c>
      <c r="L1529" s="835">
        <v>154.36000000000001</v>
      </c>
      <c r="M1529" s="835">
        <v>154.36000000000001</v>
      </c>
      <c r="N1529" s="832">
        <v>1</v>
      </c>
      <c r="O1529" s="836">
        <v>1</v>
      </c>
      <c r="P1529" s="835"/>
      <c r="Q1529" s="837">
        <v>0</v>
      </c>
      <c r="R1529" s="832"/>
      <c r="S1529" s="837">
        <v>0</v>
      </c>
      <c r="T1529" s="836"/>
      <c r="U1529" s="838">
        <v>0</v>
      </c>
    </row>
    <row r="1530" spans="1:21" ht="14.4" customHeight="1" x14ac:dyDescent="0.3">
      <c r="A1530" s="831">
        <v>12</v>
      </c>
      <c r="B1530" s="832" t="s">
        <v>1362</v>
      </c>
      <c r="C1530" s="832" t="s">
        <v>1370</v>
      </c>
      <c r="D1530" s="833" t="s">
        <v>2954</v>
      </c>
      <c r="E1530" s="834" t="s">
        <v>1392</v>
      </c>
      <c r="F1530" s="832" t="s">
        <v>1363</v>
      </c>
      <c r="G1530" s="832" t="s">
        <v>1412</v>
      </c>
      <c r="H1530" s="832" t="s">
        <v>622</v>
      </c>
      <c r="I1530" s="832" t="s">
        <v>1218</v>
      </c>
      <c r="J1530" s="832" t="s">
        <v>950</v>
      </c>
      <c r="K1530" s="832" t="s">
        <v>1219</v>
      </c>
      <c r="L1530" s="835">
        <v>225.06</v>
      </c>
      <c r="M1530" s="835">
        <v>225.06</v>
      </c>
      <c r="N1530" s="832">
        <v>1</v>
      </c>
      <c r="O1530" s="836">
        <v>1</v>
      </c>
      <c r="P1530" s="835"/>
      <c r="Q1530" s="837">
        <v>0</v>
      </c>
      <c r="R1530" s="832"/>
      <c r="S1530" s="837">
        <v>0</v>
      </c>
      <c r="T1530" s="836"/>
      <c r="U1530" s="838">
        <v>0</v>
      </c>
    </row>
    <row r="1531" spans="1:21" ht="14.4" customHeight="1" x14ac:dyDescent="0.3">
      <c r="A1531" s="831">
        <v>12</v>
      </c>
      <c r="B1531" s="832" t="s">
        <v>1362</v>
      </c>
      <c r="C1531" s="832" t="s">
        <v>1370</v>
      </c>
      <c r="D1531" s="833" t="s">
        <v>2954</v>
      </c>
      <c r="E1531" s="834" t="s">
        <v>1391</v>
      </c>
      <c r="F1531" s="832" t="s">
        <v>1363</v>
      </c>
      <c r="G1531" s="832" t="s">
        <v>1437</v>
      </c>
      <c r="H1531" s="832" t="s">
        <v>622</v>
      </c>
      <c r="I1531" s="832" t="s">
        <v>1228</v>
      </c>
      <c r="J1531" s="832" t="s">
        <v>1229</v>
      </c>
      <c r="K1531" s="832" t="s">
        <v>1230</v>
      </c>
      <c r="L1531" s="835">
        <v>272.83</v>
      </c>
      <c r="M1531" s="835">
        <v>272.83</v>
      </c>
      <c r="N1531" s="832">
        <v>1</v>
      </c>
      <c r="O1531" s="836">
        <v>1</v>
      </c>
      <c r="P1531" s="835">
        <v>272.83</v>
      </c>
      <c r="Q1531" s="837">
        <v>1</v>
      </c>
      <c r="R1531" s="832">
        <v>1</v>
      </c>
      <c r="S1531" s="837">
        <v>1</v>
      </c>
      <c r="T1531" s="836">
        <v>1</v>
      </c>
      <c r="U1531" s="838">
        <v>1</v>
      </c>
    </row>
    <row r="1532" spans="1:21" ht="14.4" customHeight="1" x14ac:dyDescent="0.3">
      <c r="A1532" s="831">
        <v>12</v>
      </c>
      <c r="B1532" s="832" t="s">
        <v>1362</v>
      </c>
      <c r="C1532" s="832" t="s">
        <v>1370</v>
      </c>
      <c r="D1532" s="833" t="s">
        <v>2954</v>
      </c>
      <c r="E1532" s="834" t="s">
        <v>1391</v>
      </c>
      <c r="F1532" s="832" t="s">
        <v>1363</v>
      </c>
      <c r="G1532" s="832" t="s">
        <v>1529</v>
      </c>
      <c r="H1532" s="832" t="s">
        <v>578</v>
      </c>
      <c r="I1532" s="832" t="s">
        <v>1530</v>
      </c>
      <c r="J1532" s="832" t="s">
        <v>1531</v>
      </c>
      <c r="K1532" s="832" t="s">
        <v>1232</v>
      </c>
      <c r="L1532" s="835">
        <v>78.33</v>
      </c>
      <c r="M1532" s="835">
        <v>156.66</v>
      </c>
      <c r="N1532" s="832">
        <v>2</v>
      </c>
      <c r="O1532" s="836">
        <v>1</v>
      </c>
      <c r="P1532" s="835">
        <v>156.66</v>
      </c>
      <c r="Q1532" s="837">
        <v>1</v>
      </c>
      <c r="R1532" s="832">
        <v>2</v>
      </c>
      <c r="S1532" s="837">
        <v>1</v>
      </c>
      <c r="T1532" s="836">
        <v>1</v>
      </c>
      <c r="U1532" s="838">
        <v>1</v>
      </c>
    </row>
    <row r="1533" spans="1:21" ht="14.4" customHeight="1" x14ac:dyDescent="0.3">
      <c r="A1533" s="831">
        <v>12</v>
      </c>
      <c r="B1533" s="832" t="s">
        <v>1362</v>
      </c>
      <c r="C1533" s="832" t="s">
        <v>1370</v>
      </c>
      <c r="D1533" s="833" t="s">
        <v>2954</v>
      </c>
      <c r="E1533" s="834" t="s">
        <v>1391</v>
      </c>
      <c r="F1533" s="832" t="s">
        <v>1363</v>
      </c>
      <c r="G1533" s="832" t="s">
        <v>1441</v>
      </c>
      <c r="H1533" s="832" t="s">
        <v>578</v>
      </c>
      <c r="I1533" s="832" t="s">
        <v>1442</v>
      </c>
      <c r="J1533" s="832" t="s">
        <v>1443</v>
      </c>
      <c r="K1533" s="832" t="s">
        <v>1444</v>
      </c>
      <c r="L1533" s="835">
        <v>60.9</v>
      </c>
      <c r="M1533" s="835">
        <v>60.9</v>
      </c>
      <c r="N1533" s="832">
        <v>1</v>
      </c>
      <c r="O1533" s="836">
        <v>0.5</v>
      </c>
      <c r="P1533" s="835">
        <v>60.9</v>
      </c>
      <c r="Q1533" s="837">
        <v>1</v>
      </c>
      <c r="R1533" s="832">
        <v>1</v>
      </c>
      <c r="S1533" s="837">
        <v>1</v>
      </c>
      <c r="T1533" s="836">
        <v>0.5</v>
      </c>
      <c r="U1533" s="838">
        <v>1</v>
      </c>
    </row>
    <row r="1534" spans="1:21" ht="14.4" customHeight="1" x14ac:dyDescent="0.3">
      <c r="A1534" s="831">
        <v>12</v>
      </c>
      <c r="B1534" s="832" t="s">
        <v>1362</v>
      </c>
      <c r="C1534" s="832" t="s">
        <v>1370</v>
      </c>
      <c r="D1534" s="833" t="s">
        <v>2954</v>
      </c>
      <c r="E1534" s="834" t="s">
        <v>1391</v>
      </c>
      <c r="F1534" s="832" t="s">
        <v>1363</v>
      </c>
      <c r="G1534" s="832" t="s">
        <v>1458</v>
      </c>
      <c r="H1534" s="832" t="s">
        <v>578</v>
      </c>
      <c r="I1534" s="832" t="s">
        <v>1558</v>
      </c>
      <c r="J1534" s="832" t="s">
        <v>618</v>
      </c>
      <c r="K1534" s="832" t="s">
        <v>1559</v>
      </c>
      <c r="L1534" s="835">
        <v>108.44</v>
      </c>
      <c r="M1534" s="835">
        <v>542.20000000000005</v>
      </c>
      <c r="N1534" s="832">
        <v>5</v>
      </c>
      <c r="O1534" s="836">
        <v>4</v>
      </c>
      <c r="P1534" s="835">
        <v>433.76</v>
      </c>
      <c r="Q1534" s="837">
        <v>0.79999999999999993</v>
      </c>
      <c r="R1534" s="832">
        <v>4</v>
      </c>
      <c r="S1534" s="837">
        <v>0.8</v>
      </c>
      <c r="T1534" s="836">
        <v>3.5</v>
      </c>
      <c r="U1534" s="838">
        <v>0.875</v>
      </c>
    </row>
    <row r="1535" spans="1:21" ht="14.4" customHeight="1" x14ac:dyDescent="0.3">
      <c r="A1535" s="831">
        <v>12</v>
      </c>
      <c r="B1535" s="832" t="s">
        <v>1362</v>
      </c>
      <c r="C1535" s="832" t="s">
        <v>1370</v>
      </c>
      <c r="D1535" s="833" t="s">
        <v>2954</v>
      </c>
      <c r="E1535" s="834" t="s">
        <v>1391</v>
      </c>
      <c r="F1535" s="832" t="s">
        <v>1363</v>
      </c>
      <c r="G1535" s="832" t="s">
        <v>1458</v>
      </c>
      <c r="H1535" s="832" t="s">
        <v>578</v>
      </c>
      <c r="I1535" s="832" t="s">
        <v>1459</v>
      </c>
      <c r="J1535" s="832" t="s">
        <v>618</v>
      </c>
      <c r="K1535" s="832" t="s">
        <v>1460</v>
      </c>
      <c r="L1535" s="835">
        <v>52.61</v>
      </c>
      <c r="M1535" s="835">
        <v>105.22</v>
      </c>
      <c r="N1535" s="832">
        <v>2</v>
      </c>
      <c r="O1535" s="836">
        <v>1</v>
      </c>
      <c r="P1535" s="835">
        <v>105.22</v>
      </c>
      <c r="Q1535" s="837">
        <v>1</v>
      </c>
      <c r="R1535" s="832">
        <v>2</v>
      </c>
      <c r="S1535" s="837">
        <v>1</v>
      </c>
      <c r="T1535" s="836">
        <v>1</v>
      </c>
      <c r="U1535" s="838">
        <v>1</v>
      </c>
    </row>
    <row r="1536" spans="1:21" ht="14.4" customHeight="1" x14ac:dyDescent="0.3">
      <c r="A1536" s="831">
        <v>12</v>
      </c>
      <c r="B1536" s="832" t="s">
        <v>1362</v>
      </c>
      <c r="C1536" s="832" t="s">
        <v>1370</v>
      </c>
      <c r="D1536" s="833" t="s">
        <v>2954</v>
      </c>
      <c r="E1536" s="834" t="s">
        <v>1391</v>
      </c>
      <c r="F1536" s="832" t="s">
        <v>1363</v>
      </c>
      <c r="G1536" s="832" t="s">
        <v>1461</v>
      </c>
      <c r="H1536" s="832" t="s">
        <v>578</v>
      </c>
      <c r="I1536" s="832" t="s">
        <v>1641</v>
      </c>
      <c r="J1536" s="832" t="s">
        <v>1642</v>
      </c>
      <c r="K1536" s="832" t="s">
        <v>1643</v>
      </c>
      <c r="L1536" s="835">
        <v>432.12</v>
      </c>
      <c r="M1536" s="835">
        <v>1296.3600000000001</v>
      </c>
      <c r="N1536" s="832">
        <v>3</v>
      </c>
      <c r="O1536" s="836">
        <v>0.5</v>
      </c>
      <c r="P1536" s="835">
        <v>1296.3600000000001</v>
      </c>
      <c r="Q1536" s="837">
        <v>1</v>
      </c>
      <c r="R1536" s="832">
        <v>3</v>
      </c>
      <c r="S1536" s="837">
        <v>1</v>
      </c>
      <c r="T1536" s="836">
        <v>0.5</v>
      </c>
      <c r="U1536" s="838">
        <v>1</v>
      </c>
    </row>
    <row r="1537" spans="1:21" ht="14.4" customHeight="1" x14ac:dyDescent="0.3">
      <c r="A1537" s="831">
        <v>12</v>
      </c>
      <c r="B1537" s="832" t="s">
        <v>1362</v>
      </c>
      <c r="C1537" s="832" t="s">
        <v>1370</v>
      </c>
      <c r="D1537" s="833" t="s">
        <v>2954</v>
      </c>
      <c r="E1537" s="834" t="s">
        <v>1391</v>
      </c>
      <c r="F1537" s="832" t="s">
        <v>1363</v>
      </c>
      <c r="G1537" s="832" t="s">
        <v>2621</v>
      </c>
      <c r="H1537" s="832" t="s">
        <v>578</v>
      </c>
      <c r="I1537" s="832" t="s">
        <v>2877</v>
      </c>
      <c r="J1537" s="832" t="s">
        <v>698</v>
      </c>
      <c r="K1537" s="832" t="s">
        <v>2689</v>
      </c>
      <c r="L1537" s="835">
        <v>0</v>
      </c>
      <c r="M1537" s="835">
        <v>0</v>
      </c>
      <c r="N1537" s="832">
        <v>1</v>
      </c>
      <c r="O1537" s="836">
        <v>0.5</v>
      </c>
      <c r="P1537" s="835">
        <v>0</v>
      </c>
      <c r="Q1537" s="837"/>
      <c r="R1537" s="832">
        <v>1</v>
      </c>
      <c r="S1537" s="837">
        <v>1</v>
      </c>
      <c r="T1537" s="836">
        <v>0.5</v>
      </c>
      <c r="U1537" s="838">
        <v>1</v>
      </c>
    </row>
    <row r="1538" spans="1:21" ht="14.4" customHeight="1" x14ac:dyDescent="0.3">
      <c r="A1538" s="831">
        <v>12</v>
      </c>
      <c r="B1538" s="832" t="s">
        <v>1362</v>
      </c>
      <c r="C1538" s="832" t="s">
        <v>1370</v>
      </c>
      <c r="D1538" s="833" t="s">
        <v>2954</v>
      </c>
      <c r="E1538" s="834" t="s">
        <v>1391</v>
      </c>
      <c r="F1538" s="832" t="s">
        <v>1363</v>
      </c>
      <c r="G1538" s="832" t="s">
        <v>2621</v>
      </c>
      <c r="H1538" s="832" t="s">
        <v>578</v>
      </c>
      <c r="I1538" s="832" t="s">
        <v>2622</v>
      </c>
      <c r="J1538" s="832" t="s">
        <v>698</v>
      </c>
      <c r="K1538" s="832" t="s">
        <v>2623</v>
      </c>
      <c r="L1538" s="835">
        <v>0</v>
      </c>
      <c r="M1538" s="835">
        <v>0</v>
      </c>
      <c r="N1538" s="832">
        <v>2</v>
      </c>
      <c r="O1538" s="836">
        <v>1.5</v>
      </c>
      <c r="P1538" s="835"/>
      <c r="Q1538" s="837"/>
      <c r="R1538" s="832"/>
      <c r="S1538" s="837">
        <v>0</v>
      </c>
      <c r="T1538" s="836"/>
      <c r="U1538" s="838">
        <v>0</v>
      </c>
    </row>
    <row r="1539" spans="1:21" ht="14.4" customHeight="1" x14ac:dyDescent="0.3">
      <c r="A1539" s="831">
        <v>12</v>
      </c>
      <c r="B1539" s="832" t="s">
        <v>1362</v>
      </c>
      <c r="C1539" s="832" t="s">
        <v>1370</v>
      </c>
      <c r="D1539" s="833" t="s">
        <v>2954</v>
      </c>
      <c r="E1539" s="834" t="s">
        <v>1391</v>
      </c>
      <c r="F1539" s="832" t="s">
        <v>1363</v>
      </c>
      <c r="G1539" s="832" t="s">
        <v>1516</v>
      </c>
      <c r="H1539" s="832" t="s">
        <v>578</v>
      </c>
      <c r="I1539" s="832" t="s">
        <v>1663</v>
      </c>
      <c r="J1539" s="832" t="s">
        <v>1661</v>
      </c>
      <c r="K1539" s="832" t="s">
        <v>1519</v>
      </c>
      <c r="L1539" s="835">
        <v>3086.53</v>
      </c>
      <c r="M1539" s="835">
        <v>3086.53</v>
      </c>
      <c r="N1539" s="832">
        <v>1</v>
      </c>
      <c r="O1539" s="836">
        <v>1</v>
      </c>
      <c r="P1539" s="835">
        <v>3086.53</v>
      </c>
      <c r="Q1539" s="837">
        <v>1</v>
      </c>
      <c r="R1539" s="832">
        <v>1</v>
      </c>
      <c r="S1539" s="837">
        <v>1</v>
      </c>
      <c r="T1539" s="836">
        <v>1</v>
      </c>
      <c r="U1539" s="838">
        <v>1</v>
      </c>
    </row>
    <row r="1540" spans="1:21" ht="14.4" customHeight="1" x14ac:dyDescent="0.3">
      <c r="A1540" s="831">
        <v>12</v>
      </c>
      <c r="B1540" s="832" t="s">
        <v>1362</v>
      </c>
      <c r="C1540" s="832" t="s">
        <v>1370</v>
      </c>
      <c r="D1540" s="833" t="s">
        <v>2954</v>
      </c>
      <c r="E1540" s="834" t="s">
        <v>1391</v>
      </c>
      <c r="F1540" s="832" t="s">
        <v>1363</v>
      </c>
      <c r="G1540" s="832" t="s">
        <v>1470</v>
      </c>
      <c r="H1540" s="832" t="s">
        <v>578</v>
      </c>
      <c r="I1540" s="832" t="s">
        <v>1482</v>
      </c>
      <c r="J1540" s="832" t="s">
        <v>1472</v>
      </c>
      <c r="K1540" s="832" t="s">
        <v>1483</v>
      </c>
      <c r="L1540" s="835">
        <v>42.54</v>
      </c>
      <c r="M1540" s="835">
        <v>170.16</v>
      </c>
      <c r="N1540" s="832">
        <v>4</v>
      </c>
      <c r="O1540" s="836">
        <v>3.5</v>
      </c>
      <c r="P1540" s="835">
        <v>127.62</v>
      </c>
      <c r="Q1540" s="837">
        <v>0.75</v>
      </c>
      <c r="R1540" s="832">
        <v>3</v>
      </c>
      <c r="S1540" s="837">
        <v>0.75</v>
      </c>
      <c r="T1540" s="836">
        <v>2.5</v>
      </c>
      <c r="U1540" s="838">
        <v>0.7142857142857143</v>
      </c>
    </row>
    <row r="1541" spans="1:21" ht="14.4" customHeight="1" x14ac:dyDescent="0.3">
      <c r="A1541" s="831">
        <v>12</v>
      </c>
      <c r="B1541" s="832" t="s">
        <v>1362</v>
      </c>
      <c r="C1541" s="832" t="s">
        <v>1370</v>
      </c>
      <c r="D1541" s="833" t="s">
        <v>2954</v>
      </c>
      <c r="E1541" s="834" t="s">
        <v>1391</v>
      </c>
      <c r="F1541" s="832" t="s">
        <v>1363</v>
      </c>
      <c r="G1541" s="832" t="s">
        <v>1470</v>
      </c>
      <c r="H1541" s="832" t="s">
        <v>578</v>
      </c>
      <c r="I1541" s="832" t="s">
        <v>1471</v>
      </c>
      <c r="J1541" s="832" t="s">
        <v>1472</v>
      </c>
      <c r="K1541" s="832" t="s">
        <v>1473</v>
      </c>
      <c r="L1541" s="835">
        <v>59.56</v>
      </c>
      <c r="M1541" s="835">
        <v>59.56</v>
      </c>
      <c r="N1541" s="832">
        <v>1</v>
      </c>
      <c r="O1541" s="836">
        <v>1</v>
      </c>
      <c r="P1541" s="835"/>
      <c r="Q1541" s="837">
        <v>0</v>
      </c>
      <c r="R1541" s="832"/>
      <c r="S1541" s="837">
        <v>0</v>
      </c>
      <c r="T1541" s="836"/>
      <c r="U1541" s="838">
        <v>0</v>
      </c>
    </row>
    <row r="1542" spans="1:21" ht="14.4" customHeight="1" x14ac:dyDescent="0.3">
      <c r="A1542" s="831">
        <v>12</v>
      </c>
      <c r="B1542" s="832" t="s">
        <v>1362</v>
      </c>
      <c r="C1542" s="832" t="s">
        <v>1370</v>
      </c>
      <c r="D1542" s="833" t="s">
        <v>2954</v>
      </c>
      <c r="E1542" s="834" t="s">
        <v>1391</v>
      </c>
      <c r="F1542" s="832" t="s">
        <v>1363</v>
      </c>
      <c r="G1542" s="832" t="s">
        <v>1520</v>
      </c>
      <c r="H1542" s="832" t="s">
        <v>622</v>
      </c>
      <c r="I1542" s="832" t="s">
        <v>1521</v>
      </c>
      <c r="J1542" s="832" t="s">
        <v>1522</v>
      </c>
      <c r="K1542" s="832" t="s">
        <v>1523</v>
      </c>
      <c r="L1542" s="835">
        <v>100.1</v>
      </c>
      <c r="M1542" s="835">
        <v>200.2</v>
      </c>
      <c r="N1542" s="832">
        <v>2</v>
      </c>
      <c r="O1542" s="836">
        <v>1.5</v>
      </c>
      <c r="P1542" s="835">
        <v>200.2</v>
      </c>
      <c r="Q1542" s="837">
        <v>1</v>
      </c>
      <c r="R1542" s="832">
        <v>2</v>
      </c>
      <c r="S1542" s="837">
        <v>1</v>
      </c>
      <c r="T1542" s="836">
        <v>1.5</v>
      </c>
      <c r="U1542" s="838">
        <v>1</v>
      </c>
    </row>
    <row r="1543" spans="1:21" ht="14.4" customHeight="1" x14ac:dyDescent="0.3">
      <c r="A1543" s="831">
        <v>12</v>
      </c>
      <c r="B1543" s="832" t="s">
        <v>1362</v>
      </c>
      <c r="C1543" s="832" t="s">
        <v>1370</v>
      </c>
      <c r="D1543" s="833" t="s">
        <v>2954</v>
      </c>
      <c r="E1543" s="834" t="s">
        <v>1391</v>
      </c>
      <c r="F1543" s="832" t="s">
        <v>1363</v>
      </c>
      <c r="G1543" s="832" t="s">
        <v>1701</v>
      </c>
      <c r="H1543" s="832" t="s">
        <v>578</v>
      </c>
      <c r="I1543" s="832" t="s">
        <v>1962</v>
      </c>
      <c r="J1543" s="832" t="s">
        <v>1703</v>
      </c>
      <c r="K1543" s="832" t="s">
        <v>1963</v>
      </c>
      <c r="L1543" s="835">
        <v>837.19</v>
      </c>
      <c r="M1543" s="835">
        <v>837.19</v>
      </c>
      <c r="N1543" s="832">
        <v>1</v>
      </c>
      <c r="O1543" s="836">
        <v>1</v>
      </c>
      <c r="P1543" s="835"/>
      <c r="Q1543" s="837">
        <v>0</v>
      </c>
      <c r="R1543" s="832"/>
      <c r="S1543" s="837">
        <v>0</v>
      </c>
      <c r="T1543" s="836"/>
      <c r="U1543" s="838">
        <v>0</v>
      </c>
    </row>
    <row r="1544" spans="1:21" ht="14.4" customHeight="1" x14ac:dyDescent="0.3">
      <c r="A1544" s="831">
        <v>12</v>
      </c>
      <c r="B1544" s="832" t="s">
        <v>1362</v>
      </c>
      <c r="C1544" s="832" t="s">
        <v>1370</v>
      </c>
      <c r="D1544" s="833" t="s">
        <v>2954</v>
      </c>
      <c r="E1544" s="834" t="s">
        <v>1391</v>
      </c>
      <c r="F1544" s="832" t="s">
        <v>1363</v>
      </c>
      <c r="G1544" s="832" t="s">
        <v>1412</v>
      </c>
      <c r="H1544" s="832" t="s">
        <v>622</v>
      </c>
      <c r="I1544" s="832" t="s">
        <v>1425</v>
      </c>
      <c r="J1544" s="832" t="s">
        <v>950</v>
      </c>
      <c r="K1544" s="832" t="s">
        <v>1414</v>
      </c>
      <c r="L1544" s="835">
        <v>154.36000000000001</v>
      </c>
      <c r="M1544" s="835">
        <v>154.36000000000001</v>
      </c>
      <c r="N1544" s="832">
        <v>1</v>
      </c>
      <c r="O1544" s="836">
        <v>1</v>
      </c>
      <c r="P1544" s="835">
        <v>154.36000000000001</v>
      </c>
      <c r="Q1544" s="837">
        <v>1</v>
      </c>
      <c r="R1544" s="832">
        <v>1</v>
      </c>
      <c r="S1544" s="837">
        <v>1</v>
      </c>
      <c r="T1544" s="836">
        <v>1</v>
      </c>
      <c r="U1544" s="838">
        <v>1</v>
      </c>
    </row>
    <row r="1545" spans="1:21" ht="14.4" customHeight="1" x14ac:dyDescent="0.3">
      <c r="A1545" s="831">
        <v>12</v>
      </c>
      <c r="B1545" s="832" t="s">
        <v>1362</v>
      </c>
      <c r="C1545" s="832" t="s">
        <v>1370</v>
      </c>
      <c r="D1545" s="833" t="s">
        <v>2954</v>
      </c>
      <c r="E1545" s="834" t="s">
        <v>1391</v>
      </c>
      <c r="F1545" s="832" t="s">
        <v>1363</v>
      </c>
      <c r="G1545" s="832" t="s">
        <v>1412</v>
      </c>
      <c r="H1545" s="832" t="s">
        <v>622</v>
      </c>
      <c r="I1545" s="832" t="s">
        <v>1218</v>
      </c>
      <c r="J1545" s="832" t="s">
        <v>950</v>
      </c>
      <c r="K1545" s="832" t="s">
        <v>1219</v>
      </c>
      <c r="L1545" s="835">
        <v>225.06</v>
      </c>
      <c r="M1545" s="835">
        <v>225.06</v>
      </c>
      <c r="N1545" s="832">
        <v>1</v>
      </c>
      <c r="O1545" s="836">
        <v>1</v>
      </c>
      <c r="P1545" s="835"/>
      <c r="Q1545" s="837">
        <v>0</v>
      </c>
      <c r="R1545" s="832"/>
      <c r="S1545" s="837">
        <v>0</v>
      </c>
      <c r="T1545" s="836"/>
      <c r="U1545" s="838">
        <v>0</v>
      </c>
    </row>
    <row r="1546" spans="1:21" ht="14.4" customHeight="1" x14ac:dyDescent="0.3">
      <c r="A1546" s="831">
        <v>12</v>
      </c>
      <c r="B1546" s="832" t="s">
        <v>1362</v>
      </c>
      <c r="C1546" s="832" t="s">
        <v>1372</v>
      </c>
      <c r="D1546" s="833" t="s">
        <v>2955</v>
      </c>
      <c r="E1546" s="834" t="s">
        <v>1386</v>
      </c>
      <c r="F1546" s="832" t="s">
        <v>1363</v>
      </c>
      <c r="G1546" s="832" t="s">
        <v>1595</v>
      </c>
      <c r="H1546" s="832" t="s">
        <v>578</v>
      </c>
      <c r="I1546" s="832" t="s">
        <v>1599</v>
      </c>
      <c r="J1546" s="832" t="s">
        <v>1597</v>
      </c>
      <c r="K1546" s="832" t="s">
        <v>1600</v>
      </c>
      <c r="L1546" s="835">
        <v>1154.81</v>
      </c>
      <c r="M1546" s="835">
        <v>3464.43</v>
      </c>
      <c r="N1546" s="832">
        <v>3</v>
      </c>
      <c r="O1546" s="836">
        <v>0.5</v>
      </c>
      <c r="P1546" s="835">
        <v>3464.43</v>
      </c>
      <c r="Q1546" s="837">
        <v>1</v>
      </c>
      <c r="R1546" s="832">
        <v>3</v>
      </c>
      <c r="S1546" s="837">
        <v>1</v>
      </c>
      <c r="T1546" s="836">
        <v>0.5</v>
      </c>
      <c r="U1546" s="838">
        <v>1</v>
      </c>
    </row>
    <row r="1547" spans="1:21" ht="14.4" customHeight="1" x14ac:dyDescent="0.3">
      <c r="A1547" s="831">
        <v>12</v>
      </c>
      <c r="B1547" s="832" t="s">
        <v>1362</v>
      </c>
      <c r="C1547" s="832" t="s">
        <v>1372</v>
      </c>
      <c r="D1547" s="833" t="s">
        <v>2955</v>
      </c>
      <c r="E1547" s="834" t="s">
        <v>1386</v>
      </c>
      <c r="F1547" s="832" t="s">
        <v>1363</v>
      </c>
      <c r="G1547" s="832" t="s">
        <v>1461</v>
      </c>
      <c r="H1547" s="832" t="s">
        <v>578</v>
      </c>
      <c r="I1547" s="832" t="s">
        <v>2867</v>
      </c>
      <c r="J1547" s="832" t="s">
        <v>1645</v>
      </c>
      <c r="K1547" s="832" t="s">
        <v>2868</v>
      </c>
      <c r="L1547" s="835">
        <v>220.09</v>
      </c>
      <c r="M1547" s="835">
        <v>660.27</v>
      </c>
      <c r="N1547" s="832">
        <v>3</v>
      </c>
      <c r="O1547" s="836">
        <v>0.5</v>
      </c>
      <c r="P1547" s="835">
        <v>660.27</v>
      </c>
      <c r="Q1547" s="837">
        <v>1</v>
      </c>
      <c r="R1547" s="832">
        <v>3</v>
      </c>
      <c r="S1547" s="837">
        <v>1</v>
      </c>
      <c r="T1547" s="836">
        <v>0.5</v>
      </c>
      <c r="U1547" s="838">
        <v>1</v>
      </c>
    </row>
    <row r="1548" spans="1:21" ht="14.4" customHeight="1" x14ac:dyDescent="0.3">
      <c r="A1548" s="831">
        <v>12</v>
      </c>
      <c r="B1548" s="832" t="s">
        <v>1362</v>
      </c>
      <c r="C1548" s="832" t="s">
        <v>1372</v>
      </c>
      <c r="D1548" s="833" t="s">
        <v>2955</v>
      </c>
      <c r="E1548" s="834" t="s">
        <v>1393</v>
      </c>
      <c r="F1548" s="832" t="s">
        <v>1363</v>
      </c>
      <c r="G1548" s="832" t="s">
        <v>2713</v>
      </c>
      <c r="H1548" s="832" t="s">
        <v>578</v>
      </c>
      <c r="I1548" s="832" t="s">
        <v>2714</v>
      </c>
      <c r="J1548" s="832" t="s">
        <v>2715</v>
      </c>
      <c r="K1548" s="832" t="s">
        <v>2258</v>
      </c>
      <c r="L1548" s="835">
        <v>80.23</v>
      </c>
      <c r="M1548" s="835">
        <v>80.23</v>
      </c>
      <c r="N1548" s="832">
        <v>1</v>
      </c>
      <c r="O1548" s="836">
        <v>1</v>
      </c>
      <c r="P1548" s="835">
        <v>80.23</v>
      </c>
      <c r="Q1548" s="837">
        <v>1</v>
      </c>
      <c r="R1548" s="832">
        <v>1</v>
      </c>
      <c r="S1548" s="837">
        <v>1</v>
      </c>
      <c r="T1548" s="836">
        <v>1</v>
      </c>
      <c r="U1548" s="838">
        <v>1</v>
      </c>
    </row>
    <row r="1549" spans="1:21" ht="14.4" customHeight="1" x14ac:dyDescent="0.3">
      <c r="A1549" s="831">
        <v>12</v>
      </c>
      <c r="B1549" s="832" t="s">
        <v>1362</v>
      </c>
      <c r="C1549" s="832" t="s">
        <v>1372</v>
      </c>
      <c r="D1549" s="833" t="s">
        <v>2955</v>
      </c>
      <c r="E1549" s="834" t="s">
        <v>1393</v>
      </c>
      <c r="F1549" s="832" t="s">
        <v>1363</v>
      </c>
      <c r="G1549" s="832" t="s">
        <v>2716</v>
      </c>
      <c r="H1549" s="832" t="s">
        <v>578</v>
      </c>
      <c r="I1549" s="832" t="s">
        <v>2720</v>
      </c>
      <c r="J1549" s="832" t="s">
        <v>2718</v>
      </c>
      <c r="K1549" s="832" t="s">
        <v>2721</v>
      </c>
      <c r="L1549" s="835">
        <v>46.03</v>
      </c>
      <c r="M1549" s="835">
        <v>276.18</v>
      </c>
      <c r="N1549" s="832">
        <v>6</v>
      </c>
      <c r="O1549" s="836">
        <v>6</v>
      </c>
      <c r="P1549" s="835">
        <v>92.06</v>
      </c>
      <c r="Q1549" s="837">
        <v>0.33333333333333331</v>
      </c>
      <c r="R1549" s="832">
        <v>2</v>
      </c>
      <c r="S1549" s="837">
        <v>0.33333333333333331</v>
      </c>
      <c r="T1549" s="836">
        <v>2</v>
      </c>
      <c r="U1549" s="838">
        <v>0.33333333333333331</v>
      </c>
    </row>
    <row r="1550" spans="1:21" ht="14.4" customHeight="1" x14ac:dyDescent="0.3">
      <c r="A1550" s="831">
        <v>12</v>
      </c>
      <c r="B1550" s="832" t="s">
        <v>1362</v>
      </c>
      <c r="C1550" s="832" t="s">
        <v>1372</v>
      </c>
      <c r="D1550" s="833" t="s">
        <v>2955</v>
      </c>
      <c r="E1550" s="834" t="s">
        <v>1393</v>
      </c>
      <c r="F1550" s="832" t="s">
        <v>1363</v>
      </c>
      <c r="G1550" s="832" t="s">
        <v>1595</v>
      </c>
      <c r="H1550" s="832" t="s">
        <v>578</v>
      </c>
      <c r="I1550" s="832" t="s">
        <v>1596</v>
      </c>
      <c r="J1550" s="832" t="s">
        <v>1597</v>
      </c>
      <c r="K1550" s="832" t="s">
        <v>1598</v>
      </c>
      <c r="L1550" s="835">
        <v>741.88</v>
      </c>
      <c r="M1550" s="835">
        <v>2967.52</v>
      </c>
      <c r="N1550" s="832">
        <v>4</v>
      </c>
      <c r="O1550" s="836">
        <v>1</v>
      </c>
      <c r="P1550" s="835">
        <v>2967.52</v>
      </c>
      <c r="Q1550" s="837">
        <v>1</v>
      </c>
      <c r="R1550" s="832">
        <v>4</v>
      </c>
      <c r="S1550" s="837">
        <v>1</v>
      </c>
      <c r="T1550" s="836">
        <v>1</v>
      </c>
      <c r="U1550" s="838">
        <v>1</v>
      </c>
    </row>
    <row r="1551" spans="1:21" ht="14.4" customHeight="1" x14ac:dyDescent="0.3">
      <c r="A1551" s="831">
        <v>12</v>
      </c>
      <c r="B1551" s="832" t="s">
        <v>1362</v>
      </c>
      <c r="C1551" s="832" t="s">
        <v>1372</v>
      </c>
      <c r="D1551" s="833" t="s">
        <v>2955</v>
      </c>
      <c r="E1551" s="834" t="s">
        <v>1393</v>
      </c>
      <c r="F1551" s="832" t="s">
        <v>1363</v>
      </c>
      <c r="G1551" s="832" t="s">
        <v>1595</v>
      </c>
      <c r="H1551" s="832" t="s">
        <v>578</v>
      </c>
      <c r="I1551" s="832" t="s">
        <v>1599</v>
      </c>
      <c r="J1551" s="832" t="s">
        <v>1597</v>
      </c>
      <c r="K1551" s="832" t="s">
        <v>1600</v>
      </c>
      <c r="L1551" s="835">
        <v>1154.81</v>
      </c>
      <c r="M1551" s="835">
        <v>11548.099999999999</v>
      </c>
      <c r="N1551" s="832">
        <v>10</v>
      </c>
      <c r="O1551" s="836">
        <v>2.5</v>
      </c>
      <c r="P1551" s="835">
        <v>11548.099999999999</v>
      </c>
      <c r="Q1551" s="837">
        <v>1</v>
      </c>
      <c r="R1551" s="832">
        <v>10</v>
      </c>
      <c r="S1551" s="837">
        <v>1</v>
      </c>
      <c r="T1551" s="836">
        <v>2.5</v>
      </c>
      <c r="U1551" s="838">
        <v>1</v>
      </c>
    </row>
    <row r="1552" spans="1:21" ht="14.4" customHeight="1" x14ac:dyDescent="0.3">
      <c r="A1552" s="831">
        <v>12</v>
      </c>
      <c r="B1552" s="832" t="s">
        <v>1362</v>
      </c>
      <c r="C1552" s="832" t="s">
        <v>1372</v>
      </c>
      <c r="D1552" s="833" t="s">
        <v>2955</v>
      </c>
      <c r="E1552" s="834" t="s">
        <v>1393</v>
      </c>
      <c r="F1552" s="832" t="s">
        <v>1363</v>
      </c>
      <c r="G1552" s="832" t="s">
        <v>2487</v>
      </c>
      <c r="H1552" s="832" t="s">
        <v>578</v>
      </c>
      <c r="I1552" s="832" t="s">
        <v>2488</v>
      </c>
      <c r="J1552" s="832" t="s">
        <v>2489</v>
      </c>
      <c r="K1552" s="832" t="s">
        <v>2490</v>
      </c>
      <c r="L1552" s="835">
        <v>38.47</v>
      </c>
      <c r="M1552" s="835">
        <v>38.47</v>
      </c>
      <c r="N1552" s="832">
        <v>1</v>
      </c>
      <c r="O1552" s="836">
        <v>1</v>
      </c>
      <c r="P1552" s="835">
        <v>38.47</v>
      </c>
      <c r="Q1552" s="837">
        <v>1</v>
      </c>
      <c r="R1552" s="832">
        <v>1</v>
      </c>
      <c r="S1552" s="837">
        <v>1</v>
      </c>
      <c r="T1552" s="836">
        <v>1</v>
      </c>
      <c r="U1552" s="838">
        <v>1</v>
      </c>
    </row>
    <row r="1553" spans="1:21" ht="14.4" customHeight="1" x14ac:dyDescent="0.3">
      <c r="A1553" s="831">
        <v>12</v>
      </c>
      <c r="B1553" s="832" t="s">
        <v>1362</v>
      </c>
      <c r="C1553" s="832" t="s">
        <v>1372</v>
      </c>
      <c r="D1553" s="833" t="s">
        <v>2955</v>
      </c>
      <c r="E1553" s="834" t="s">
        <v>1393</v>
      </c>
      <c r="F1553" s="832" t="s">
        <v>1363</v>
      </c>
      <c r="G1553" s="832" t="s">
        <v>2491</v>
      </c>
      <c r="H1553" s="832" t="s">
        <v>578</v>
      </c>
      <c r="I1553" s="832" t="s">
        <v>2878</v>
      </c>
      <c r="J1553" s="832" t="s">
        <v>2879</v>
      </c>
      <c r="K1553" s="832" t="s">
        <v>2880</v>
      </c>
      <c r="L1553" s="835">
        <v>0</v>
      </c>
      <c r="M1553" s="835">
        <v>0</v>
      </c>
      <c r="N1553" s="832">
        <v>1</v>
      </c>
      <c r="O1553" s="836">
        <v>0.5</v>
      </c>
      <c r="P1553" s="835"/>
      <c r="Q1553" s="837"/>
      <c r="R1553" s="832"/>
      <c r="S1553" s="837">
        <v>0</v>
      </c>
      <c r="T1553" s="836"/>
      <c r="U1553" s="838">
        <v>0</v>
      </c>
    </row>
    <row r="1554" spans="1:21" ht="14.4" customHeight="1" x14ac:dyDescent="0.3">
      <c r="A1554" s="831">
        <v>12</v>
      </c>
      <c r="B1554" s="832" t="s">
        <v>1362</v>
      </c>
      <c r="C1554" s="832" t="s">
        <v>1372</v>
      </c>
      <c r="D1554" s="833" t="s">
        <v>2955</v>
      </c>
      <c r="E1554" s="834" t="s">
        <v>1393</v>
      </c>
      <c r="F1554" s="832" t="s">
        <v>1363</v>
      </c>
      <c r="G1554" s="832" t="s">
        <v>2263</v>
      </c>
      <c r="H1554" s="832" t="s">
        <v>578</v>
      </c>
      <c r="I1554" s="832" t="s">
        <v>2347</v>
      </c>
      <c r="J1554" s="832" t="s">
        <v>2348</v>
      </c>
      <c r="K1554" s="832" t="s">
        <v>2349</v>
      </c>
      <c r="L1554" s="835">
        <v>69.44</v>
      </c>
      <c r="M1554" s="835">
        <v>416.64</v>
      </c>
      <c r="N1554" s="832">
        <v>6</v>
      </c>
      <c r="O1554" s="836">
        <v>2</v>
      </c>
      <c r="P1554" s="835">
        <v>208.32</v>
      </c>
      <c r="Q1554" s="837">
        <v>0.5</v>
      </c>
      <c r="R1554" s="832">
        <v>3</v>
      </c>
      <c r="S1554" s="837">
        <v>0.5</v>
      </c>
      <c r="T1554" s="836">
        <v>1</v>
      </c>
      <c r="U1554" s="838">
        <v>0.5</v>
      </c>
    </row>
    <row r="1555" spans="1:21" ht="14.4" customHeight="1" x14ac:dyDescent="0.3">
      <c r="A1555" s="831">
        <v>12</v>
      </c>
      <c r="B1555" s="832" t="s">
        <v>1362</v>
      </c>
      <c r="C1555" s="832" t="s">
        <v>1372</v>
      </c>
      <c r="D1555" s="833" t="s">
        <v>2955</v>
      </c>
      <c r="E1555" s="834" t="s">
        <v>1393</v>
      </c>
      <c r="F1555" s="832" t="s">
        <v>1363</v>
      </c>
      <c r="G1555" s="832" t="s">
        <v>2263</v>
      </c>
      <c r="H1555" s="832" t="s">
        <v>578</v>
      </c>
      <c r="I1555" s="832" t="s">
        <v>2320</v>
      </c>
      <c r="J1555" s="832" t="s">
        <v>2265</v>
      </c>
      <c r="K1555" s="832" t="s">
        <v>2266</v>
      </c>
      <c r="L1555" s="835">
        <v>138.88999999999999</v>
      </c>
      <c r="M1555" s="835">
        <v>833.33999999999992</v>
      </c>
      <c r="N1555" s="832">
        <v>6</v>
      </c>
      <c r="O1555" s="836">
        <v>1.5</v>
      </c>
      <c r="P1555" s="835">
        <v>833.33999999999992</v>
      </c>
      <c r="Q1555" s="837">
        <v>1</v>
      </c>
      <c r="R1555" s="832">
        <v>6</v>
      </c>
      <c r="S1555" s="837">
        <v>1</v>
      </c>
      <c r="T1555" s="836">
        <v>1.5</v>
      </c>
      <c r="U1555" s="838">
        <v>1</v>
      </c>
    </row>
    <row r="1556" spans="1:21" ht="14.4" customHeight="1" x14ac:dyDescent="0.3">
      <c r="A1556" s="831">
        <v>12</v>
      </c>
      <c r="B1556" s="832" t="s">
        <v>1362</v>
      </c>
      <c r="C1556" s="832" t="s">
        <v>1372</v>
      </c>
      <c r="D1556" s="833" t="s">
        <v>2955</v>
      </c>
      <c r="E1556" s="834" t="s">
        <v>1393</v>
      </c>
      <c r="F1556" s="832" t="s">
        <v>1363</v>
      </c>
      <c r="G1556" s="832" t="s">
        <v>1461</v>
      </c>
      <c r="H1556" s="832" t="s">
        <v>578</v>
      </c>
      <c r="I1556" s="832" t="s">
        <v>2867</v>
      </c>
      <c r="J1556" s="832" t="s">
        <v>1645</v>
      </c>
      <c r="K1556" s="832" t="s">
        <v>2868</v>
      </c>
      <c r="L1556" s="835">
        <v>220.09</v>
      </c>
      <c r="M1556" s="835">
        <v>7483.0599999999995</v>
      </c>
      <c r="N1556" s="832">
        <v>34</v>
      </c>
      <c r="O1556" s="836">
        <v>11.5</v>
      </c>
      <c r="P1556" s="835">
        <v>4181.71</v>
      </c>
      <c r="Q1556" s="837">
        <v>0.55882352941176472</v>
      </c>
      <c r="R1556" s="832">
        <v>19</v>
      </c>
      <c r="S1556" s="837">
        <v>0.55882352941176472</v>
      </c>
      <c r="T1556" s="836">
        <v>7</v>
      </c>
      <c r="U1556" s="838">
        <v>0.60869565217391308</v>
      </c>
    </row>
    <row r="1557" spans="1:21" ht="14.4" customHeight="1" x14ac:dyDescent="0.3">
      <c r="A1557" s="831">
        <v>12</v>
      </c>
      <c r="B1557" s="832" t="s">
        <v>1362</v>
      </c>
      <c r="C1557" s="832" t="s">
        <v>1372</v>
      </c>
      <c r="D1557" s="833" t="s">
        <v>2955</v>
      </c>
      <c r="E1557" s="834" t="s">
        <v>1393</v>
      </c>
      <c r="F1557" s="832" t="s">
        <v>1363</v>
      </c>
      <c r="G1557" s="832" t="s">
        <v>1469</v>
      </c>
      <c r="H1557" s="832" t="s">
        <v>622</v>
      </c>
      <c r="I1557" s="832" t="s">
        <v>1280</v>
      </c>
      <c r="J1557" s="832" t="s">
        <v>1281</v>
      </c>
      <c r="K1557" s="832" t="s">
        <v>1282</v>
      </c>
      <c r="L1557" s="835">
        <v>0</v>
      </c>
      <c r="M1557" s="835">
        <v>0</v>
      </c>
      <c r="N1557" s="832">
        <v>1</v>
      </c>
      <c r="O1557" s="836">
        <v>1</v>
      </c>
      <c r="P1557" s="835"/>
      <c r="Q1557" s="837"/>
      <c r="R1557" s="832"/>
      <c r="S1557" s="837">
        <v>0</v>
      </c>
      <c r="T1557" s="836"/>
      <c r="U1557" s="838">
        <v>0</v>
      </c>
    </row>
    <row r="1558" spans="1:21" ht="14.4" customHeight="1" x14ac:dyDescent="0.3">
      <c r="A1558" s="831">
        <v>12</v>
      </c>
      <c r="B1558" s="832" t="s">
        <v>1362</v>
      </c>
      <c r="C1558" s="832" t="s">
        <v>1372</v>
      </c>
      <c r="D1558" s="833" t="s">
        <v>2955</v>
      </c>
      <c r="E1558" s="834" t="s">
        <v>1393</v>
      </c>
      <c r="F1558" s="832" t="s">
        <v>1363</v>
      </c>
      <c r="G1558" s="832" t="s">
        <v>1516</v>
      </c>
      <c r="H1558" s="832" t="s">
        <v>578</v>
      </c>
      <c r="I1558" s="832" t="s">
        <v>1660</v>
      </c>
      <c r="J1558" s="832" t="s">
        <v>1661</v>
      </c>
      <c r="K1558" s="832" t="s">
        <v>1662</v>
      </c>
      <c r="L1558" s="835">
        <v>1543.27</v>
      </c>
      <c r="M1558" s="835">
        <v>6173.08</v>
      </c>
      <c r="N1558" s="832">
        <v>4</v>
      </c>
      <c r="O1558" s="836">
        <v>4</v>
      </c>
      <c r="P1558" s="835">
        <v>4629.8099999999995</v>
      </c>
      <c r="Q1558" s="837">
        <v>0.74999999999999989</v>
      </c>
      <c r="R1558" s="832">
        <v>3</v>
      </c>
      <c r="S1558" s="837">
        <v>0.75</v>
      </c>
      <c r="T1558" s="836">
        <v>3</v>
      </c>
      <c r="U1558" s="838">
        <v>0.75</v>
      </c>
    </row>
    <row r="1559" spans="1:21" ht="14.4" customHeight="1" x14ac:dyDescent="0.3">
      <c r="A1559" s="831">
        <v>12</v>
      </c>
      <c r="B1559" s="832" t="s">
        <v>1362</v>
      </c>
      <c r="C1559" s="832" t="s">
        <v>1372</v>
      </c>
      <c r="D1559" s="833" t="s">
        <v>2955</v>
      </c>
      <c r="E1559" s="834" t="s">
        <v>1393</v>
      </c>
      <c r="F1559" s="832" t="s">
        <v>1363</v>
      </c>
      <c r="G1559" s="832" t="s">
        <v>1516</v>
      </c>
      <c r="H1559" s="832" t="s">
        <v>622</v>
      </c>
      <c r="I1559" s="832" t="s">
        <v>1664</v>
      </c>
      <c r="J1559" s="832" t="s">
        <v>1518</v>
      </c>
      <c r="K1559" s="832" t="s">
        <v>1662</v>
      </c>
      <c r="L1559" s="835">
        <v>1543.26</v>
      </c>
      <c r="M1559" s="835">
        <v>1543.26</v>
      </c>
      <c r="N1559" s="832">
        <v>1</v>
      </c>
      <c r="O1559" s="836">
        <v>1</v>
      </c>
      <c r="P1559" s="835">
        <v>1543.26</v>
      </c>
      <c r="Q1559" s="837">
        <v>1</v>
      </c>
      <c r="R1559" s="832">
        <v>1</v>
      </c>
      <c r="S1559" s="837">
        <v>1</v>
      </c>
      <c r="T1559" s="836">
        <v>1</v>
      </c>
      <c r="U1559" s="838">
        <v>1</v>
      </c>
    </row>
    <row r="1560" spans="1:21" ht="14.4" customHeight="1" x14ac:dyDescent="0.3">
      <c r="A1560" s="831">
        <v>12</v>
      </c>
      <c r="B1560" s="832" t="s">
        <v>1362</v>
      </c>
      <c r="C1560" s="832" t="s">
        <v>1372</v>
      </c>
      <c r="D1560" s="833" t="s">
        <v>2955</v>
      </c>
      <c r="E1560" s="834" t="s">
        <v>1393</v>
      </c>
      <c r="F1560" s="832" t="s">
        <v>1363</v>
      </c>
      <c r="G1560" s="832" t="s">
        <v>1470</v>
      </c>
      <c r="H1560" s="832" t="s">
        <v>578</v>
      </c>
      <c r="I1560" s="832" t="s">
        <v>1482</v>
      </c>
      <c r="J1560" s="832" t="s">
        <v>1472</v>
      </c>
      <c r="K1560" s="832" t="s">
        <v>1483</v>
      </c>
      <c r="L1560" s="835">
        <v>42.54</v>
      </c>
      <c r="M1560" s="835">
        <v>85.08</v>
      </c>
      <c r="N1560" s="832">
        <v>2</v>
      </c>
      <c r="O1560" s="836">
        <v>2</v>
      </c>
      <c r="P1560" s="835">
        <v>85.08</v>
      </c>
      <c r="Q1560" s="837">
        <v>1</v>
      </c>
      <c r="R1560" s="832">
        <v>2</v>
      </c>
      <c r="S1560" s="837">
        <v>1</v>
      </c>
      <c r="T1560" s="836">
        <v>2</v>
      </c>
      <c r="U1560" s="838">
        <v>1</v>
      </c>
    </row>
    <row r="1561" spans="1:21" ht="14.4" customHeight="1" x14ac:dyDescent="0.3">
      <c r="A1561" s="831">
        <v>12</v>
      </c>
      <c r="B1561" s="832" t="s">
        <v>1362</v>
      </c>
      <c r="C1561" s="832" t="s">
        <v>1372</v>
      </c>
      <c r="D1561" s="833" t="s">
        <v>2955</v>
      </c>
      <c r="E1561" s="834" t="s">
        <v>1393</v>
      </c>
      <c r="F1561" s="832" t="s">
        <v>1363</v>
      </c>
      <c r="G1561" s="832" t="s">
        <v>2395</v>
      </c>
      <c r="H1561" s="832" t="s">
        <v>578</v>
      </c>
      <c r="I1561" s="832" t="s">
        <v>2396</v>
      </c>
      <c r="J1561" s="832" t="s">
        <v>2397</v>
      </c>
      <c r="K1561" s="832" t="s">
        <v>2349</v>
      </c>
      <c r="L1561" s="835">
        <v>100.1</v>
      </c>
      <c r="M1561" s="835">
        <v>200.2</v>
      </c>
      <c r="N1561" s="832">
        <v>2</v>
      </c>
      <c r="O1561" s="836">
        <v>1</v>
      </c>
      <c r="P1561" s="835"/>
      <c r="Q1561" s="837">
        <v>0</v>
      </c>
      <c r="R1561" s="832"/>
      <c r="S1561" s="837">
        <v>0</v>
      </c>
      <c r="T1561" s="836"/>
      <c r="U1561" s="838">
        <v>0</v>
      </c>
    </row>
    <row r="1562" spans="1:21" ht="14.4" customHeight="1" x14ac:dyDescent="0.3">
      <c r="A1562" s="831">
        <v>12</v>
      </c>
      <c r="B1562" s="832" t="s">
        <v>1362</v>
      </c>
      <c r="C1562" s="832" t="s">
        <v>1372</v>
      </c>
      <c r="D1562" s="833" t="s">
        <v>2955</v>
      </c>
      <c r="E1562" s="834" t="s">
        <v>1393</v>
      </c>
      <c r="F1562" s="832" t="s">
        <v>1363</v>
      </c>
      <c r="G1562" s="832" t="s">
        <v>2881</v>
      </c>
      <c r="H1562" s="832" t="s">
        <v>578</v>
      </c>
      <c r="I1562" s="832" t="s">
        <v>2882</v>
      </c>
      <c r="J1562" s="832" t="s">
        <v>2883</v>
      </c>
      <c r="K1562" s="832" t="s">
        <v>2884</v>
      </c>
      <c r="L1562" s="835">
        <v>25.12</v>
      </c>
      <c r="M1562" s="835">
        <v>100.48</v>
      </c>
      <c r="N1562" s="832">
        <v>4</v>
      </c>
      <c r="O1562" s="836">
        <v>4</v>
      </c>
      <c r="P1562" s="835">
        <v>75.36</v>
      </c>
      <c r="Q1562" s="837">
        <v>0.75</v>
      </c>
      <c r="R1562" s="832">
        <v>3</v>
      </c>
      <c r="S1562" s="837">
        <v>0.75</v>
      </c>
      <c r="T1562" s="836">
        <v>3</v>
      </c>
      <c r="U1562" s="838">
        <v>0.75</v>
      </c>
    </row>
    <row r="1563" spans="1:21" ht="14.4" customHeight="1" x14ac:dyDescent="0.3">
      <c r="A1563" s="831">
        <v>12</v>
      </c>
      <c r="B1563" s="832" t="s">
        <v>1362</v>
      </c>
      <c r="C1563" s="832" t="s">
        <v>1372</v>
      </c>
      <c r="D1563" s="833" t="s">
        <v>2955</v>
      </c>
      <c r="E1563" s="834" t="s">
        <v>1393</v>
      </c>
      <c r="F1563" s="832" t="s">
        <v>1363</v>
      </c>
      <c r="G1563" s="832" t="s">
        <v>1484</v>
      </c>
      <c r="H1563" s="832" t="s">
        <v>578</v>
      </c>
      <c r="I1563" s="832" t="s">
        <v>1485</v>
      </c>
      <c r="J1563" s="832" t="s">
        <v>1486</v>
      </c>
      <c r="K1563" s="832" t="s">
        <v>1487</v>
      </c>
      <c r="L1563" s="835">
        <v>88.97</v>
      </c>
      <c r="M1563" s="835">
        <v>177.94</v>
      </c>
      <c r="N1563" s="832">
        <v>2</v>
      </c>
      <c r="O1563" s="836">
        <v>1</v>
      </c>
      <c r="P1563" s="835">
        <v>177.94</v>
      </c>
      <c r="Q1563" s="837">
        <v>1</v>
      </c>
      <c r="R1563" s="832">
        <v>2</v>
      </c>
      <c r="S1563" s="837">
        <v>1</v>
      </c>
      <c r="T1563" s="836">
        <v>1</v>
      </c>
      <c r="U1563" s="838">
        <v>1</v>
      </c>
    </row>
    <row r="1564" spans="1:21" ht="14.4" customHeight="1" x14ac:dyDescent="0.3">
      <c r="A1564" s="831">
        <v>12</v>
      </c>
      <c r="B1564" s="832" t="s">
        <v>1362</v>
      </c>
      <c r="C1564" s="832" t="s">
        <v>1372</v>
      </c>
      <c r="D1564" s="833" t="s">
        <v>2955</v>
      </c>
      <c r="E1564" s="834" t="s">
        <v>1393</v>
      </c>
      <c r="F1564" s="832" t="s">
        <v>1364</v>
      </c>
      <c r="G1564" s="832" t="s">
        <v>1475</v>
      </c>
      <c r="H1564" s="832" t="s">
        <v>578</v>
      </c>
      <c r="I1564" s="832" t="s">
        <v>2885</v>
      </c>
      <c r="J1564" s="832" t="s">
        <v>1383</v>
      </c>
      <c r="K1564" s="832"/>
      <c r="L1564" s="835">
        <v>0</v>
      </c>
      <c r="M1564" s="835">
        <v>0</v>
      </c>
      <c r="N1564" s="832">
        <v>1</v>
      </c>
      <c r="O1564" s="836">
        <v>1</v>
      </c>
      <c r="P1564" s="835"/>
      <c r="Q1564" s="837"/>
      <c r="R1564" s="832"/>
      <c r="S1564" s="837">
        <v>0</v>
      </c>
      <c r="T1564" s="836"/>
      <c r="U1564" s="838">
        <v>0</v>
      </c>
    </row>
    <row r="1565" spans="1:21" ht="14.4" customHeight="1" x14ac:dyDescent="0.3">
      <c r="A1565" s="831">
        <v>12</v>
      </c>
      <c r="B1565" s="832" t="s">
        <v>1362</v>
      </c>
      <c r="C1565" s="832" t="s">
        <v>1372</v>
      </c>
      <c r="D1565" s="833" t="s">
        <v>2955</v>
      </c>
      <c r="E1565" s="834" t="s">
        <v>1394</v>
      </c>
      <c r="F1565" s="832" t="s">
        <v>1363</v>
      </c>
      <c r="G1565" s="832" t="s">
        <v>2716</v>
      </c>
      <c r="H1565" s="832" t="s">
        <v>578</v>
      </c>
      <c r="I1565" s="832" t="s">
        <v>2717</v>
      </c>
      <c r="J1565" s="832" t="s">
        <v>2718</v>
      </c>
      <c r="K1565" s="832" t="s">
        <v>2719</v>
      </c>
      <c r="L1565" s="835">
        <v>46.03</v>
      </c>
      <c r="M1565" s="835">
        <v>46.03</v>
      </c>
      <c r="N1565" s="832">
        <v>1</v>
      </c>
      <c r="O1565" s="836">
        <v>1</v>
      </c>
      <c r="P1565" s="835"/>
      <c r="Q1565" s="837">
        <v>0</v>
      </c>
      <c r="R1565" s="832"/>
      <c r="S1565" s="837">
        <v>0</v>
      </c>
      <c r="T1565" s="836"/>
      <c r="U1565" s="838">
        <v>0</v>
      </c>
    </row>
    <row r="1566" spans="1:21" ht="14.4" customHeight="1" x14ac:dyDescent="0.3">
      <c r="A1566" s="831">
        <v>12</v>
      </c>
      <c r="B1566" s="832" t="s">
        <v>1362</v>
      </c>
      <c r="C1566" s="832" t="s">
        <v>1372</v>
      </c>
      <c r="D1566" s="833" t="s">
        <v>2955</v>
      </c>
      <c r="E1566" s="834" t="s">
        <v>1394</v>
      </c>
      <c r="F1566" s="832" t="s">
        <v>1363</v>
      </c>
      <c r="G1566" s="832" t="s">
        <v>2886</v>
      </c>
      <c r="H1566" s="832" t="s">
        <v>578</v>
      </c>
      <c r="I1566" s="832" t="s">
        <v>2887</v>
      </c>
      <c r="J1566" s="832" t="s">
        <v>2888</v>
      </c>
      <c r="K1566" s="832" t="s">
        <v>2889</v>
      </c>
      <c r="L1566" s="835">
        <v>0</v>
      </c>
      <c r="M1566" s="835">
        <v>0</v>
      </c>
      <c r="N1566" s="832">
        <v>1</v>
      </c>
      <c r="O1566" s="836">
        <v>0.5</v>
      </c>
      <c r="P1566" s="835">
        <v>0</v>
      </c>
      <c r="Q1566" s="837"/>
      <c r="R1566" s="832">
        <v>1</v>
      </c>
      <c r="S1566" s="837">
        <v>1</v>
      </c>
      <c r="T1566" s="836">
        <v>0.5</v>
      </c>
      <c r="U1566" s="838">
        <v>1</v>
      </c>
    </row>
    <row r="1567" spans="1:21" ht="14.4" customHeight="1" x14ac:dyDescent="0.3">
      <c r="A1567" s="831">
        <v>12</v>
      </c>
      <c r="B1567" s="832" t="s">
        <v>1362</v>
      </c>
      <c r="C1567" s="832" t="s">
        <v>1372</v>
      </c>
      <c r="D1567" s="833" t="s">
        <v>2955</v>
      </c>
      <c r="E1567" s="834" t="s">
        <v>1394</v>
      </c>
      <c r="F1567" s="832" t="s">
        <v>1363</v>
      </c>
      <c r="G1567" s="832" t="s">
        <v>2487</v>
      </c>
      <c r="H1567" s="832" t="s">
        <v>578</v>
      </c>
      <c r="I1567" s="832" t="s">
        <v>2488</v>
      </c>
      <c r="J1567" s="832" t="s">
        <v>2489</v>
      </c>
      <c r="K1567" s="832" t="s">
        <v>2490</v>
      </c>
      <c r="L1567" s="835">
        <v>38.47</v>
      </c>
      <c r="M1567" s="835">
        <v>38.47</v>
      </c>
      <c r="N1567" s="832">
        <v>1</v>
      </c>
      <c r="O1567" s="836">
        <v>0.5</v>
      </c>
      <c r="P1567" s="835">
        <v>38.47</v>
      </c>
      <c r="Q1567" s="837">
        <v>1</v>
      </c>
      <c r="R1567" s="832">
        <v>1</v>
      </c>
      <c r="S1567" s="837">
        <v>1</v>
      </c>
      <c r="T1567" s="836">
        <v>0.5</v>
      </c>
      <c r="U1567" s="838">
        <v>1</v>
      </c>
    </row>
    <row r="1568" spans="1:21" ht="14.4" customHeight="1" x14ac:dyDescent="0.3">
      <c r="A1568" s="831">
        <v>12</v>
      </c>
      <c r="B1568" s="832" t="s">
        <v>1362</v>
      </c>
      <c r="C1568" s="832" t="s">
        <v>1372</v>
      </c>
      <c r="D1568" s="833" t="s">
        <v>2955</v>
      </c>
      <c r="E1568" s="834" t="s">
        <v>1394</v>
      </c>
      <c r="F1568" s="832" t="s">
        <v>1363</v>
      </c>
      <c r="G1568" s="832" t="s">
        <v>1405</v>
      </c>
      <c r="H1568" s="832" t="s">
        <v>578</v>
      </c>
      <c r="I1568" s="832" t="s">
        <v>1406</v>
      </c>
      <c r="J1568" s="832" t="s">
        <v>1407</v>
      </c>
      <c r="K1568" s="832" t="s">
        <v>1408</v>
      </c>
      <c r="L1568" s="835">
        <v>48.09</v>
      </c>
      <c r="M1568" s="835">
        <v>48.09</v>
      </c>
      <c r="N1568" s="832">
        <v>1</v>
      </c>
      <c r="O1568" s="836">
        <v>1</v>
      </c>
      <c r="P1568" s="835">
        <v>48.09</v>
      </c>
      <c r="Q1568" s="837">
        <v>1</v>
      </c>
      <c r="R1568" s="832">
        <v>1</v>
      </c>
      <c r="S1568" s="837">
        <v>1</v>
      </c>
      <c r="T1568" s="836">
        <v>1</v>
      </c>
      <c r="U1568" s="838">
        <v>1</v>
      </c>
    </row>
    <row r="1569" spans="1:21" ht="14.4" customHeight="1" x14ac:dyDescent="0.3">
      <c r="A1569" s="831">
        <v>12</v>
      </c>
      <c r="B1569" s="832" t="s">
        <v>1362</v>
      </c>
      <c r="C1569" s="832" t="s">
        <v>1372</v>
      </c>
      <c r="D1569" s="833" t="s">
        <v>2955</v>
      </c>
      <c r="E1569" s="834" t="s">
        <v>1394</v>
      </c>
      <c r="F1569" s="832" t="s">
        <v>1363</v>
      </c>
      <c r="G1569" s="832" t="s">
        <v>2263</v>
      </c>
      <c r="H1569" s="832" t="s">
        <v>578</v>
      </c>
      <c r="I1569" s="832" t="s">
        <v>2264</v>
      </c>
      <c r="J1569" s="832" t="s">
        <v>2265</v>
      </c>
      <c r="K1569" s="832" t="s">
        <v>2266</v>
      </c>
      <c r="L1569" s="835">
        <v>138.88999999999999</v>
      </c>
      <c r="M1569" s="835">
        <v>416.66999999999996</v>
      </c>
      <c r="N1569" s="832">
        <v>3</v>
      </c>
      <c r="O1569" s="836">
        <v>1</v>
      </c>
      <c r="P1569" s="835">
        <v>416.66999999999996</v>
      </c>
      <c r="Q1569" s="837">
        <v>1</v>
      </c>
      <c r="R1569" s="832">
        <v>3</v>
      </c>
      <c r="S1569" s="837">
        <v>1</v>
      </c>
      <c r="T1569" s="836">
        <v>1</v>
      </c>
      <c r="U1569" s="838">
        <v>1</v>
      </c>
    </row>
    <row r="1570" spans="1:21" ht="14.4" customHeight="1" x14ac:dyDescent="0.3">
      <c r="A1570" s="831">
        <v>12</v>
      </c>
      <c r="B1570" s="832" t="s">
        <v>1362</v>
      </c>
      <c r="C1570" s="832" t="s">
        <v>1372</v>
      </c>
      <c r="D1570" s="833" t="s">
        <v>2955</v>
      </c>
      <c r="E1570" s="834" t="s">
        <v>1394</v>
      </c>
      <c r="F1570" s="832" t="s">
        <v>1363</v>
      </c>
      <c r="G1570" s="832" t="s">
        <v>1461</v>
      </c>
      <c r="H1570" s="832" t="s">
        <v>578</v>
      </c>
      <c r="I1570" s="832" t="s">
        <v>2867</v>
      </c>
      <c r="J1570" s="832" t="s">
        <v>1645</v>
      </c>
      <c r="K1570" s="832" t="s">
        <v>2868</v>
      </c>
      <c r="L1570" s="835">
        <v>220.09</v>
      </c>
      <c r="M1570" s="835">
        <v>2200.9</v>
      </c>
      <c r="N1570" s="832">
        <v>10</v>
      </c>
      <c r="O1570" s="836">
        <v>3.5</v>
      </c>
      <c r="P1570" s="835">
        <v>660.27</v>
      </c>
      <c r="Q1570" s="837">
        <v>0.3</v>
      </c>
      <c r="R1570" s="832">
        <v>3</v>
      </c>
      <c r="S1570" s="837">
        <v>0.3</v>
      </c>
      <c r="T1570" s="836">
        <v>1</v>
      </c>
      <c r="U1570" s="838">
        <v>0.2857142857142857</v>
      </c>
    </row>
    <row r="1571" spans="1:21" ht="14.4" customHeight="1" x14ac:dyDescent="0.3">
      <c r="A1571" s="831">
        <v>12</v>
      </c>
      <c r="B1571" s="832" t="s">
        <v>1362</v>
      </c>
      <c r="C1571" s="832" t="s">
        <v>1372</v>
      </c>
      <c r="D1571" s="833" t="s">
        <v>2955</v>
      </c>
      <c r="E1571" s="834" t="s">
        <v>1394</v>
      </c>
      <c r="F1571" s="832" t="s">
        <v>1363</v>
      </c>
      <c r="G1571" s="832" t="s">
        <v>1470</v>
      </c>
      <c r="H1571" s="832" t="s">
        <v>578</v>
      </c>
      <c r="I1571" s="832" t="s">
        <v>2276</v>
      </c>
      <c r="J1571" s="832" t="s">
        <v>1472</v>
      </c>
      <c r="K1571" s="832" t="s">
        <v>2277</v>
      </c>
      <c r="L1571" s="835">
        <v>24.05</v>
      </c>
      <c r="M1571" s="835">
        <v>72.150000000000006</v>
      </c>
      <c r="N1571" s="832">
        <v>3</v>
      </c>
      <c r="O1571" s="836">
        <v>0.5</v>
      </c>
      <c r="P1571" s="835"/>
      <c r="Q1571" s="837">
        <v>0</v>
      </c>
      <c r="R1571" s="832"/>
      <c r="S1571" s="837">
        <v>0</v>
      </c>
      <c r="T1571" s="836"/>
      <c r="U1571" s="838">
        <v>0</v>
      </c>
    </row>
    <row r="1572" spans="1:21" ht="14.4" customHeight="1" x14ac:dyDescent="0.3">
      <c r="A1572" s="831">
        <v>12</v>
      </c>
      <c r="B1572" s="832" t="s">
        <v>1362</v>
      </c>
      <c r="C1572" s="832" t="s">
        <v>1372</v>
      </c>
      <c r="D1572" s="833" t="s">
        <v>2955</v>
      </c>
      <c r="E1572" s="834" t="s">
        <v>1394</v>
      </c>
      <c r="F1572" s="832" t="s">
        <v>1363</v>
      </c>
      <c r="G1572" s="832" t="s">
        <v>1470</v>
      </c>
      <c r="H1572" s="832" t="s">
        <v>578</v>
      </c>
      <c r="I1572" s="832" t="s">
        <v>2890</v>
      </c>
      <c r="J1572" s="832" t="s">
        <v>992</v>
      </c>
      <c r="K1572" s="832" t="s">
        <v>2891</v>
      </c>
      <c r="L1572" s="835">
        <v>60.28</v>
      </c>
      <c r="M1572" s="835">
        <v>120.56</v>
      </c>
      <c r="N1572" s="832">
        <v>2</v>
      </c>
      <c r="O1572" s="836">
        <v>2</v>
      </c>
      <c r="P1572" s="835"/>
      <c r="Q1572" s="837">
        <v>0</v>
      </c>
      <c r="R1572" s="832"/>
      <c r="S1572" s="837">
        <v>0</v>
      </c>
      <c r="T1572" s="836"/>
      <c r="U1572" s="838">
        <v>0</v>
      </c>
    </row>
    <row r="1573" spans="1:21" ht="14.4" customHeight="1" x14ac:dyDescent="0.3">
      <c r="A1573" s="831">
        <v>12</v>
      </c>
      <c r="B1573" s="832" t="s">
        <v>1362</v>
      </c>
      <c r="C1573" s="832" t="s">
        <v>1372</v>
      </c>
      <c r="D1573" s="833" t="s">
        <v>2955</v>
      </c>
      <c r="E1573" s="834" t="s">
        <v>1394</v>
      </c>
      <c r="F1573" s="832" t="s">
        <v>1363</v>
      </c>
      <c r="G1573" s="832" t="s">
        <v>2881</v>
      </c>
      <c r="H1573" s="832" t="s">
        <v>578</v>
      </c>
      <c r="I1573" s="832" t="s">
        <v>2892</v>
      </c>
      <c r="J1573" s="832" t="s">
        <v>2893</v>
      </c>
      <c r="K1573" s="832" t="s">
        <v>2894</v>
      </c>
      <c r="L1573" s="835">
        <v>25.12</v>
      </c>
      <c r="M1573" s="835">
        <v>75.36</v>
      </c>
      <c r="N1573" s="832">
        <v>3</v>
      </c>
      <c r="O1573" s="836">
        <v>3</v>
      </c>
      <c r="P1573" s="835">
        <v>50.24</v>
      </c>
      <c r="Q1573" s="837">
        <v>0.66666666666666674</v>
      </c>
      <c r="R1573" s="832">
        <v>2</v>
      </c>
      <c r="S1573" s="837">
        <v>0.66666666666666663</v>
      </c>
      <c r="T1573" s="836">
        <v>2</v>
      </c>
      <c r="U1573" s="838">
        <v>0.66666666666666663</v>
      </c>
    </row>
    <row r="1574" spans="1:21" ht="14.4" customHeight="1" x14ac:dyDescent="0.3">
      <c r="A1574" s="831">
        <v>12</v>
      </c>
      <c r="B1574" s="832" t="s">
        <v>1362</v>
      </c>
      <c r="C1574" s="832" t="s">
        <v>1372</v>
      </c>
      <c r="D1574" s="833" t="s">
        <v>2955</v>
      </c>
      <c r="E1574" s="834" t="s">
        <v>1398</v>
      </c>
      <c r="F1574" s="832" t="s">
        <v>1363</v>
      </c>
      <c r="G1574" s="832" t="s">
        <v>2713</v>
      </c>
      <c r="H1574" s="832" t="s">
        <v>578</v>
      </c>
      <c r="I1574" s="832" t="s">
        <v>2714</v>
      </c>
      <c r="J1574" s="832" t="s">
        <v>2715</v>
      </c>
      <c r="K1574" s="832" t="s">
        <v>2258</v>
      </c>
      <c r="L1574" s="835">
        <v>80.23</v>
      </c>
      <c r="M1574" s="835">
        <v>401.15</v>
      </c>
      <c r="N1574" s="832">
        <v>5</v>
      </c>
      <c r="O1574" s="836">
        <v>5</v>
      </c>
      <c r="P1574" s="835">
        <v>240.69</v>
      </c>
      <c r="Q1574" s="837">
        <v>0.6</v>
      </c>
      <c r="R1574" s="832">
        <v>3</v>
      </c>
      <c r="S1574" s="837">
        <v>0.6</v>
      </c>
      <c r="T1574" s="836">
        <v>3</v>
      </c>
      <c r="U1574" s="838">
        <v>0.6</v>
      </c>
    </row>
    <row r="1575" spans="1:21" ht="14.4" customHeight="1" x14ac:dyDescent="0.3">
      <c r="A1575" s="831">
        <v>12</v>
      </c>
      <c r="B1575" s="832" t="s">
        <v>1362</v>
      </c>
      <c r="C1575" s="832" t="s">
        <v>1372</v>
      </c>
      <c r="D1575" s="833" t="s">
        <v>2955</v>
      </c>
      <c r="E1575" s="834" t="s">
        <v>1398</v>
      </c>
      <c r="F1575" s="832" t="s">
        <v>1363</v>
      </c>
      <c r="G1575" s="832" t="s">
        <v>2716</v>
      </c>
      <c r="H1575" s="832" t="s">
        <v>578</v>
      </c>
      <c r="I1575" s="832" t="s">
        <v>2717</v>
      </c>
      <c r="J1575" s="832" t="s">
        <v>2718</v>
      </c>
      <c r="K1575" s="832" t="s">
        <v>2719</v>
      </c>
      <c r="L1575" s="835">
        <v>46.03</v>
      </c>
      <c r="M1575" s="835">
        <v>414.27</v>
      </c>
      <c r="N1575" s="832">
        <v>9</v>
      </c>
      <c r="O1575" s="836">
        <v>8</v>
      </c>
      <c r="P1575" s="835">
        <v>138.09</v>
      </c>
      <c r="Q1575" s="837">
        <v>0.33333333333333337</v>
      </c>
      <c r="R1575" s="832">
        <v>3</v>
      </c>
      <c r="S1575" s="837">
        <v>0.33333333333333331</v>
      </c>
      <c r="T1575" s="836">
        <v>3</v>
      </c>
      <c r="U1575" s="838">
        <v>0.375</v>
      </c>
    </row>
    <row r="1576" spans="1:21" ht="14.4" customHeight="1" x14ac:dyDescent="0.3">
      <c r="A1576" s="831">
        <v>12</v>
      </c>
      <c r="B1576" s="832" t="s">
        <v>1362</v>
      </c>
      <c r="C1576" s="832" t="s">
        <v>1372</v>
      </c>
      <c r="D1576" s="833" t="s">
        <v>2955</v>
      </c>
      <c r="E1576" s="834" t="s">
        <v>1398</v>
      </c>
      <c r="F1576" s="832" t="s">
        <v>1363</v>
      </c>
      <c r="G1576" s="832" t="s">
        <v>1885</v>
      </c>
      <c r="H1576" s="832" t="s">
        <v>578</v>
      </c>
      <c r="I1576" s="832" t="s">
        <v>1886</v>
      </c>
      <c r="J1576" s="832" t="s">
        <v>785</v>
      </c>
      <c r="K1576" s="832" t="s">
        <v>786</v>
      </c>
      <c r="L1576" s="835">
        <v>0</v>
      </c>
      <c r="M1576" s="835">
        <v>0</v>
      </c>
      <c r="N1576" s="832">
        <v>1</v>
      </c>
      <c r="O1576" s="836">
        <v>1</v>
      </c>
      <c r="P1576" s="835">
        <v>0</v>
      </c>
      <c r="Q1576" s="837"/>
      <c r="R1576" s="832">
        <v>1</v>
      </c>
      <c r="S1576" s="837">
        <v>1</v>
      </c>
      <c r="T1576" s="836">
        <v>1</v>
      </c>
      <c r="U1576" s="838">
        <v>1</v>
      </c>
    </row>
    <row r="1577" spans="1:21" ht="14.4" customHeight="1" x14ac:dyDescent="0.3">
      <c r="A1577" s="831">
        <v>12</v>
      </c>
      <c r="B1577" s="832" t="s">
        <v>1362</v>
      </c>
      <c r="C1577" s="832" t="s">
        <v>1372</v>
      </c>
      <c r="D1577" s="833" t="s">
        <v>2955</v>
      </c>
      <c r="E1577" s="834" t="s">
        <v>1398</v>
      </c>
      <c r="F1577" s="832" t="s">
        <v>1363</v>
      </c>
      <c r="G1577" s="832" t="s">
        <v>1437</v>
      </c>
      <c r="H1577" s="832" t="s">
        <v>622</v>
      </c>
      <c r="I1577" s="832" t="s">
        <v>2855</v>
      </c>
      <c r="J1577" s="832" t="s">
        <v>1229</v>
      </c>
      <c r="K1577" s="832" t="s">
        <v>1436</v>
      </c>
      <c r="L1577" s="835">
        <v>85.27</v>
      </c>
      <c r="M1577" s="835">
        <v>170.54</v>
      </c>
      <c r="N1577" s="832">
        <v>2</v>
      </c>
      <c r="O1577" s="836">
        <v>0.5</v>
      </c>
      <c r="P1577" s="835">
        <v>170.54</v>
      </c>
      <c r="Q1577" s="837">
        <v>1</v>
      </c>
      <c r="R1577" s="832">
        <v>2</v>
      </c>
      <c r="S1577" s="837">
        <v>1</v>
      </c>
      <c r="T1577" s="836">
        <v>0.5</v>
      </c>
      <c r="U1577" s="838">
        <v>1</v>
      </c>
    </row>
    <row r="1578" spans="1:21" ht="14.4" customHeight="1" x14ac:dyDescent="0.3">
      <c r="A1578" s="831">
        <v>12</v>
      </c>
      <c r="B1578" s="832" t="s">
        <v>1362</v>
      </c>
      <c r="C1578" s="832" t="s">
        <v>1372</v>
      </c>
      <c r="D1578" s="833" t="s">
        <v>2955</v>
      </c>
      <c r="E1578" s="834" t="s">
        <v>1398</v>
      </c>
      <c r="F1578" s="832" t="s">
        <v>1363</v>
      </c>
      <c r="G1578" s="832" t="s">
        <v>1887</v>
      </c>
      <c r="H1578" s="832" t="s">
        <v>578</v>
      </c>
      <c r="I1578" s="832" t="s">
        <v>2895</v>
      </c>
      <c r="J1578" s="832" t="s">
        <v>2896</v>
      </c>
      <c r="K1578" s="832" t="s">
        <v>1302</v>
      </c>
      <c r="L1578" s="835">
        <v>0</v>
      </c>
      <c r="M1578" s="835">
        <v>0</v>
      </c>
      <c r="N1578" s="832">
        <v>1</v>
      </c>
      <c r="O1578" s="836">
        <v>1</v>
      </c>
      <c r="P1578" s="835">
        <v>0</v>
      </c>
      <c r="Q1578" s="837"/>
      <c r="R1578" s="832">
        <v>1</v>
      </c>
      <c r="S1578" s="837">
        <v>1</v>
      </c>
      <c r="T1578" s="836">
        <v>1</v>
      </c>
      <c r="U1578" s="838">
        <v>1</v>
      </c>
    </row>
    <row r="1579" spans="1:21" ht="14.4" customHeight="1" x14ac:dyDescent="0.3">
      <c r="A1579" s="831">
        <v>12</v>
      </c>
      <c r="B1579" s="832" t="s">
        <v>1362</v>
      </c>
      <c r="C1579" s="832" t="s">
        <v>1372</v>
      </c>
      <c r="D1579" s="833" t="s">
        <v>2955</v>
      </c>
      <c r="E1579" s="834" t="s">
        <v>1398</v>
      </c>
      <c r="F1579" s="832" t="s">
        <v>1363</v>
      </c>
      <c r="G1579" s="832" t="s">
        <v>1595</v>
      </c>
      <c r="H1579" s="832" t="s">
        <v>578</v>
      </c>
      <c r="I1579" s="832" t="s">
        <v>1596</v>
      </c>
      <c r="J1579" s="832" t="s">
        <v>1597</v>
      </c>
      <c r="K1579" s="832" t="s">
        <v>1598</v>
      </c>
      <c r="L1579" s="835">
        <v>741.88</v>
      </c>
      <c r="M1579" s="835">
        <v>48222.2</v>
      </c>
      <c r="N1579" s="832">
        <v>65</v>
      </c>
      <c r="O1579" s="836">
        <v>14.5</v>
      </c>
      <c r="P1579" s="835">
        <v>28191.439999999995</v>
      </c>
      <c r="Q1579" s="837">
        <v>0.58461538461538454</v>
      </c>
      <c r="R1579" s="832">
        <v>38</v>
      </c>
      <c r="S1579" s="837">
        <v>0.58461538461538465</v>
      </c>
      <c r="T1579" s="836">
        <v>8.5</v>
      </c>
      <c r="U1579" s="838">
        <v>0.58620689655172409</v>
      </c>
    </row>
    <row r="1580" spans="1:21" ht="14.4" customHeight="1" x14ac:dyDescent="0.3">
      <c r="A1580" s="831">
        <v>12</v>
      </c>
      <c r="B1580" s="832" t="s">
        <v>1362</v>
      </c>
      <c r="C1580" s="832" t="s">
        <v>1372</v>
      </c>
      <c r="D1580" s="833" t="s">
        <v>2955</v>
      </c>
      <c r="E1580" s="834" t="s">
        <v>1398</v>
      </c>
      <c r="F1580" s="832" t="s">
        <v>1363</v>
      </c>
      <c r="G1580" s="832" t="s">
        <v>1595</v>
      </c>
      <c r="H1580" s="832" t="s">
        <v>578</v>
      </c>
      <c r="I1580" s="832" t="s">
        <v>1599</v>
      </c>
      <c r="J1580" s="832" t="s">
        <v>1597</v>
      </c>
      <c r="K1580" s="832" t="s">
        <v>1600</v>
      </c>
      <c r="L1580" s="835">
        <v>1154.81</v>
      </c>
      <c r="M1580" s="835">
        <v>476936.52999999956</v>
      </c>
      <c r="N1580" s="832">
        <v>413</v>
      </c>
      <c r="O1580" s="836">
        <v>63.5</v>
      </c>
      <c r="P1580" s="835">
        <v>323346.79999999958</v>
      </c>
      <c r="Q1580" s="837">
        <v>0.677966101694915</v>
      </c>
      <c r="R1580" s="832">
        <v>280</v>
      </c>
      <c r="S1580" s="837">
        <v>0.67796610169491522</v>
      </c>
      <c r="T1580" s="836">
        <v>44</v>
      </c>
      <c r="U1580" s="838">
        <v>0.69291338582677164</v>
      </c>
    </row>
    <row r="1581" spans="1:21" ht="14.4" customHeight="1" x14ac:dyDescent="0.3">
      <c r="A1581" s="831">
        <v>12</v>
      </c>
      <c r="B1581" s="832" t="s">
        <v>1362</v>
      </c>
      <c r="C1581" s="832" t="s">
        <v>1372</v>
      </c>
      <c r="D1581" s="833" t="s">
        <v>2955</v>
      </c>
      <c r="E1581" s="834" t="s">
        <v>1398</v>
      </c>
      <c r="F1581" s="832" t="s">
        <v>1363</v>
      </c>
      <c r="G1581" s="832" t="s">
        <v>2242</v>
      </c>
      <c r="H1581" s="832" t="s">
        <v>578</v>
      </c>
      <c r="I1581" s="832" t="s">
        <v>2243</v>
      </c>
      <c r="J1581" s="832" t="s">
        <v>676</v>
      </c>
      <c r="K1581" s="832" t="s">
        <v>2244</v>
      </c>
      <c r="L1581" s="835">
        <v>18.809999999999999</v>
      </c>
      <c r="M1581" s="835">
        <v>18.809999999999999</v>
      </c>
      <c r="N1581" s="832">
        <v>1</v>
      </c>
      <c r="O1581" s="836">
        <v>0.5</v>
      </c>
      <c r="P1581" s="835">
        <v>18.809999999999999</v>
      </c>
      <c r="Q1581" s="837">
        <v>1</v>
      </c>
      <c r="R1581" s="832">
        <v>1</v>
      </c>
      <c r="S1581" s="837">
        <v>1</v>
      </c>
      <c r="T1581" s="836">
        <v>0.5</v>
      </c>
      <c r="U1581" s="838">
        <v>1</v>
      </c>
    </row>
    <row r="1582" spans="1:21" ht="14.4" customHeight="1" x14ac:dyDescent="0.3">
      <c r="A1582" s="831">
        <v>12</v>
      </c>
      <c r="B1582" s="832" t="s">
        <v>1362</v>
      </c>
      <c r="C1582" s="832" t="s">
        <v>1372</v>
      </c>
      <c r="D1582" s="833" t="s">
        <v>2955</v>
      </c>
      <c r="E1582" s="834" t="s">
        <v>1398</v>
      </c>
      <c r="F1582" s="832" t="s">
        <v>1363</v>
      </c>
      <c r="G1582" s="832" t="s">
        <v>2242</v>
      </c>
      <c r="H1582" s="832" t="s">
        <v>578</v>
      </c>
      <c r="I1582" s="832" t="s">
        <v>2304</v>
      </c>
      <c r="J1582" s="832" t="s">
        <v>676</v>
      </c>
      <c r="K1582" s="832" t="s">
        <v>2305</v>
      </c>
      <c r="L1582" s="835">
        <v>37.61</v>
      </c>
      <c r="M1582" s="835">
        <v>37.61</v>
      </c>
      <c r="N1582" s="832">
        <v>1</v>
      </c>
      <c r="O1582" s="836">
        <v>0.5</v>
      </c>
      <c r="P1582" s="835"/>
      <c r="Q1582" s="837">
        <v>0</v>
      </c>
      <c r="R1582" s="832"/>
      <c r="S1582" s="837">
        <v>0</v>
      </c>
      <c r="T1582" s="836"/>
      <c r="U1582" s="838">
        <v>0</v>
      </c>
    </row>
    <row r="1583" spans="1:21" ht="14.4" customHeight="1" x14ac:dyDescent="0.3">
      <c r="A1583" s="831">
        <v>12</v>
      </c>
      <c r="B1583" s="832" t="s">
        <v>1362</v>
      </c>
      <c r="C1583" s="832" t="s">
        <v>1372</v>
      </c>
      <c r="D1583" s="833" t="s">
        <v>2955</v>
      </c>
      <c r="E1583" s="834" t="s">
        <v>1398</v>
      </c>
      <c r="F1583" s="832" t="s">
        <v>1363</v>
      </c>
      <c r="G1583" s="832" t="s">
        <v>1607</v>
      </c>
      <c r="H1583" s="832" t="s">
        <v>578</v>
      </c>
      <c r="I1583" s="832" t="s">
        <v>1608</v>
      </c>
      <c r="J1583" s="832" t="s">
        <v>672</v>
      </c>
      <c r="K1583" s="832" t="s">
        <v>1609</v>
      </c>
      <c r="L1583" s="835">
        <v>182.22</v>
      </c>
      <c r="M1583" s="835">
        <v>364.44</v>
      </c>
      <c r="N1583" s="832">
        <v>2</v>
      </c>
      <c r="O1583" s="836">
        <v>1.5</v>
      </c>
      <c r="P1583" s="835">
        <v>182.22</v>
      </c>
      <c r="Q1583" s="837">
        <v>0.5</v>
      </c>
      <c r="R1583" s="832">
        <v>1</v>
      </c>
      <c r="S1583" s="837">
        <v>0.5</v>
      </c>
      <c r="T1583" s="836">
        <v>0.5</v>
      </c>
      <c r="U1583" s="838">
        <v>0.33333333333333331</v>
      </c>
    </row>
    <row r="1584" spans="1:21" ht="14.4" customHeight="1" x14ac:dyDescent="0.3">
      <c r="A1584" s="831">
        <v>12</v>
      </c>
      <c r="B1584" s="832" t="s">
        <v>1362</v>
      </c>
      <c r="C1584" s="832" t="s">
        <v>1372</v>
      </c>
      <c r="D1584" s="833" t="s">
        <v>2955</v>
      </c>
      <c r="E1584" s="834" t="s">
        <v>1398</v>
      </c>
      <c r="F1584" s="832" t="s">
        <v>1363</v>
      </c>
      <c r="G1584" s="832" t="s">
        <v>1560</v>
      </c>
      <c r="H1584" s="832" t="s">
        <v>578</v>
      </c>
      <c r="I1584" s="832" t="s">
        <v>1610</v>
      </c>
      <c r="J1584" s="832" t="s">
        <v>1562</v>
      </c>
      <c r="K1584" s="832" t="s">
        <v>1611</v>
      </c>
      <c r="L1584" s="835">
        <v>1296.3499999999999</v>
      </c>
      <c r="M1584" s="835">
        <v>2592.6999999999998</v>
      </c>
      <c r="N1584" s="832">
        <v>2</v>
      </c>
      <c r="O1584" s="836">
        <v>1</v>
      </c>
      <c r="P1584" s="835">
        <v>1296.3499999999999</v>
      </c>
      <c r="Q1584" s="837">
        <v>0.5</v>
      </c>
      <c r="R1584" s="832">
        <v>1</v>
      </c>
      <c r="S1584" s="837">
        <v>0.5</v>
      </c>
      <c r="T1584" s="836">
        <v>0.5</v>
      </c>
      <c r="U1584" s="838">
        <v>0.5</v>
      </c>
    </row>
    <row r="1585" spans="1:21" ht="14.4" customHeight="1" x14ac:dyDescent="0.3">
      <c r="A1585" s="831">
        <v>12</v>
      </c>
      <c r="B1585" s="832" t="s">
        <v>1362</v>
      </c>
      <c r="C1585" s="832" t="s">
        <v>1372</v>
      </c>
      <c r="D1585" s="833" t="s">
        <v>2955</v>
      </c>
      <c r="E1585" s="834" t="s">
        <v>1398</v>
      </c>
      <c r="F1585" s="832" t="s">
        <v>1363</v>
      </c>
      <c r="G1585" s="832" t="s">
        <v>2306</v>
      </c>
      <c r="H1585" s="832" t="s">
        <v>578</v>
      </c>
      <c r="I1585" s="832" t="s">
        <v>2480</v>
      </c>
      <c r="J1585" s="832" t="s">
        <v>2481</v>
      </c>
      <c r="K1585" s="832" t="s">
        <v>2482</v>
      </c>
      <c r="L1585" s="835">
        <v>611.59</v>
      </c>
      <c r="M1585" s="835">
        <v>611.59</v>
      </c>
      <c r="N1585" s="832">
        <v>1</v>
      </c>
      <c r="O1585" s="836">
        <v>0.5</v>
      </c>
      <c r="P1585" s="835">
        <v>611.59</v>
      </c>
      <c r="Q1585" s="837">
        <v>1</v>
      </c>
      <c r="R1585" s="832">
        <v>1</v>
      </c>
      <c r="S1585" s="837">
        <v>1</v>
      </c>
      <c r="T1585" s="836">
        <v>0.5</v>
      </c>
      <c r="U1585" s="838">
        <v>1</v>
      </c>
    </row>
    <row r="1586" spans="1:21" ht="14.4" customHeight="1" x14ac:dyDescent="0.3">
      <c r="A1586" s="831">
        <v>12</v>
      </c>
      <c r="B1586" s="832" t="s">
        <v>1362</v>
      </c>
      <c r="C1586" s="832" t="s">
        <v>1372</v>
      </c>
      <c r="D1586" s="833" t="s">
        <v>2955</v>
      </c>
      <c r="E1586" s="834" t="s">
        <v>1398</v>
      </c>
      <c r="F1586" s="832" t="s">
        <v>1363</v>
      </c>
      <c r="G1586" s="832" t="s">
        <v>2309</v>
      </c>
      <c r="H1586" s="832" t="s">
        <v>578</v>
      </c>
      <c r="I1586" s="832" t="s">
        <v>2897</v>
      </c>
      <c r="J1586" s="832" t="s">
        <v>2898</v>
      </c>
      <c r="K1586" s="832" t="s">
        <v>2899</v>
      </c>
      <c r="L1586" s="835">
        <v>0</v>
      </c>
      <c r="M1586" s="835">
        <v>0</v>
      </c>
      <c r="N1586" s="832">
        <v>1</v>
      </c>
      <c r="O1586" s="836">
        <v>0.5</v>
      </c>
      <c r="P1586" s="835">
        <v>0</v>
      </c>
      <c r="Q1586" s="837"/>
      <c r="R1586" s="832">
        <v>1</v>
      </c>
      <c r="S1586" s="837">
        <v>1</v>
      </c>
      <c r="T1586" s="836">
        <v>0.5</v>
      </c>
      <c r="U1586" s="838">
        <v>1</v>
      </c>
    </row>
    <row r="1587" spans="1:21" ht="14.4" customHeight="1" x14ac:dyDescent="0.3">
      <c r="A1587" s="831">
        <v>12</v>
      </c>
      <c r="B1587" s="832" t="s">
        <v>1362</v>
      </c>
      <c r="C1587" s="832" t="s">
        <v>1372</v>
      </c>
      <c r="D1587" s="833" t="s">
        <v>2955</v>
      </c>
      <c r="E1587" s="834" t="s">
        <v>1398</v>
      </c>
      <c r="F1587" s="832" t="s">
        <v>1363</v>
      </c>
      <c r="G1587" s="832" t="s">
        <v>2900</v>
      </c>
      <c r="H1587" s="832" t="s">
        <v>578</v>
      </c>
      <c r="I1587" s="832" t="s">
        <v>2901</v>
      </c>
      <c r="J1587" s="832" t="s">
        <v>2902</v>
      </c>
      <c r="K1587" s="832" t="s">
        <v>2903</v>
      </c>
      <c r="L1587" s="835">
        <v>0</v>
      </c>
      <c r="M1587" s="835">
        <v>0</v>
      </c>
      <c r="N1587" s="832">
        <v>1</v>
      </c>
      <c r="O1587" s="836">
        <v>1</v>
      </c>
      <c r="P1587" s="835">
        <v>0</v>
      </c>
      <c r="Q1587" s="837"/>
      <c r="R1587" s="832">
        <v>1</v>
      </c>
      <c r="S1587" s="837">
        <v>1</v>
      </c>
      <c r="T1587" s="836">
        <v>1</v>
      </c>
      <c r="U1587" s="838">
        <v>1</v>
      </c>
    </row>
    <row r="1588" spans="1:21" ht="14.4" customHeight="1" x14ac:dyDescent="0.3">
      <c r="A1588" s="831">
        <v>12</v>
      </c>
      <c r="B1588" s="832" t="s">
        <v>1362</v>
      </c>
      <c r="C1588" s="832" t="s">
        <v>1372</v>
      </c>
      <c r="D1588" s="833" t="s">
        <v>2955</v>
      </c>
      <c r="E1588" s="834" t="s">
        <v>1398</v>
      </c>
      <c r="F1588" s="832" t="s">
        <v>1363</v>
      </c>
      <c r="G1588" s="832" t="s">
        <v>1441</v>
      </c>
      <c r="H1588" s="832" t="s">
        <v>578</v>
      </c>
      <c r="I1588" s="832" t="s">
        <v>1442</v>
      </c>
      <c r="J1588" s="832" t="s">
        <v>1443</v>
      </c>
      <c r="K1588" s="832" t="s">
        <v>1444</v>
      </c>
      <c r="L1588" s="835">
        <v>60.9</v>
      </c>
      <c r="M1588" s="835">
        <v>121.8</v>
      </c>
      <c r="N1588" s="832">
        <v>2</v>
      </c>
      <c r="O1588" s="836">
        <v>1</v>
      </c>
      <c r="P1588" s="835">
        <v>121.8</v>
      </c>
      <c r="Q1588" s="837">
        <v>1</v>
      </c>
      <c r="R1588" s="832">
        <v>2</v>
      </c>
      <c r="S1588" s="837">
        <v>1</v>
      </c>
      <c r="T1588" s="836">
        <v>1</v>
      </c>
      <c r="U1588" s="838">
        <v>1</v>
      </c>
    </row>
    <row r="1589" spans="1:21" ht="14.4" customHeight="1" x14ac:dyDescent="0.3">
      <c r="A1589" s="831">
        <v>12</v>
      </c>
      <c r="B1589" s="832" t="s">
        <v>1362</v>
      </c>
      <c r="C1589" s="832" t="s">
        <v>1372</v>
      </c>
      <c r="D1589" s="833" t="s">
        <v>2955</v>
      </c>
      <c r="E1589" s="834" t="s">
        <v>1398</v>
      </c>
      <c r="F1589" s="832" t="s">
        <v>1363</v>
      </c>
      <c r="G1589" s="832" t="s">
        <v>1405</v>
      </c>
      <c r="H1589" s="832" t="s">
        <v>578</v>
      </c>
      <c r="I1589" s="832" t="s">
        <v>1406</v>
      </c>
      <c r="J1589" s="832" t="s">
        <v>1407</v>
      </c>
      <c r="K1589" s="832" t="s">
        <v>1408</v>
      </c>
      <c r="L1589" s="835">
        <v>48.09</v>
      </c>
      <c r="M1589" s="835">
        <v>384.72</v>
      </c>
      <c r="N1589" s="832">
        <v>8</v>
      </c>
      <c r="O1589" s="836">
        <v>7</v>
      </c>
      <c r="P1589" s="835">
        <v>240.45000000000002</v>
      </c>
      <c r="Q1589" s="837">
        <v>0.625</v>
      </c>
      <c r="R1589" s="832">
        <v>5</v>
      </c>
      <c r="S1589" s="837">
        <v>0.625</v>
      </c>
      <c r="T1589" s="836">
        <v>4</v>
      </c>
      <c r="U1589" s="838">
        <v>0.5714285714285714</v>
      </c>
    </row>
    <row r="1590" spans="1:21" ht="14.4" customHeight="1" x14ac:dyDescent="0.3">
      <c r="A1590" s="831">
        <v>12</v>
      </c>
      <c r="B1590" s="832" t="s">
        <v>1362</v>
      </c>
      <c r="C1590" s="832" t="s">
        <v>1372</v>
      </c>
      <c r="D1590" s="833" t="s">
        <v>2955</v>
      </c>
      <c r="E1590" s="834" t="s">
        <v>1398</v>
      </c>
      <c r="F1590" s="832" t="s">
        <v>1363</v>
      </c>
      <c r="G1590" s="832" t="s">
        <v>1832</v>
      </c>
      <c r="H1590" s="832" t="s">
        <v>578</v>
      </c>
      <c r="I1590" s="832" t="s">
        <v>1833</v>
      </c>
      <c r="J1590" s="832" t="s">
        <v>1834</v>
      </c>
      <c r="K1590" s="832" t="s">
        <v>1835</v>
      </c>
      <c r="L1590" s="835">
        <v>950.39</v>
      </c>
      <c r="M1590" s="835">
        <v>950.39</v>
      </c>
      <c r="N1590" s="832">
        <v>1</v>
      </c>
      <c r="O1590" s="836">
        <v>0.5</v>
      </c>
      <c r="P1590" s="835">
        <v>950.39</v>
      </c>
      <c r="Q1590" s="837">
        <v>1</v>
      </c>
      <c r="R1590" s="832">
        <v>1</v>
      </c>
      <c r="S1590" s="837">
        <v>1</v>
      </c>
      <c r="T1590" s="836">
        <v>0.5</v>
      </c>
      <c r="U1590" s="838">
        <v>1</v>
      </c>
    </row>
    <row r="1591" spans="1:21" ht="14.4" customHeight="1" x14ac:dyDescent="0.3">
      <c r="A1591" s="831">
        <v>12</v>
      </c>
      <c r="B1591" s="832" t="s">
        <v>1362</v>
      </c>
      <c r="C1591" s="832" t="s">
        <v>1372</v>
      </c>
      <c r="D1591" s="833" t="s">
        <v>2955</v>
      </c>
      <c r="E1591" s="834" t="s">
        <v>1398</v>
      </c>
      <c r="F1591" s="832" t="s">
        <v>1363</v>
      </c>
      <c r="G1591" s="832" t="s">
        <v>2904</v>
      </c>
      <c r="H1591" s="832" t="s">
        <v>578</v>
      </c>
      <c r="I1591" s="832" t="s">
        <v>2905</v>
      </c>
      <c r="J1591" s="832" t="s">
        <v>2906</v>
      </c>
      <c r="K1591" s="832" t="s">
        <v>2907</v>
      </c>
      <c r="L1591" s="835">
        <v>0</v>
      </c>
      <c r="M1591" s="835">
        <v>0</v>
      </c>
      <c r="N1591" s="832">
        <v>3</v>
      </c>
      <c r="O1591" s="836">
        <v>3</v>
      </c>
      <c r="P1591" s="835">
        <v>0</v>
      </c>
      <c r="Q1591" s="837"/>
      <c r="R1591" s="832">
        <v>3</v>
      </c>
      <c r="S1591" s="837">
        <v>1</v>
      </c>
      <c r="T1591" s="836">
        <v>3</v>
      </c>
      <c r="U1591" s="838">
        <v>1</v>
      </c>
    </row>
    <row r="1592" spans="1:21" ht="14.4" customHeight="1" x14ac:dyDescent="0.3">
      <c r="A1592" s="831">
        <v>12</v>
      </c>
      <c r="B1592" s="832" t="s">
        <v>1362</v>
      </c>
      <c r="C1592" s="832" t="s">
        <v>1372</v>
      </c>
      <c r="D1592" s="833" t="s">
        <v>2955</v>
      </c>
      <c r="E1592" s="834" t="s">
        <v>1398</v>
      </c>
      <c r="F1592" s="832" t="s">
        <v>1363</v>
      </c>
      <c r="G1592" s="832" t="s">
        <v>2904</v>
      </c>
      <c r="H1592" s="832" t="s">
        <v>578</v>
      </c>
      <c r="I1592" s="832" t="s">
        <v>2908</v>
      </c>
      <c r="J1592" s="832" t="s">
        <v>2906</v>
      </c>
      <c r="K1592" s="832" t="s">
        <v>2907</v>
      </c>
      <c r="L1592" s="835">
        <v>0</v>
      </c>
      <c r="M1592" s="835">
        <v>0</v>
      </c>
      <c r="N1592" s="832">
        <v>1</v>
      </c>
      <c r="O1592" s="836">
        <v>1</v>
      </c>
      <c r="P1592" s="835">
        <v>0</v>
      </c>
      <c r="Q1592" s="837"/>
      <c r="R1592" s="832">
        <v>1</v>
      </c>
      <c r="S1592" s="837">
        <v>1</v>
      </c>
      <c r="T1592" s="836">
        <v>1</v>
      </c>
      <c r="U1592" s="838">
        <v>1</v>
      </c>
    </row>
    <row r="1593" spans="1:21" ht="14.4" customHeight="1" x14ac:dyDescent="0.3">
      <c r="A1593" s="831">
        <v>12</v>
      </c>
      <c r="B1593" s="832" t="s">
        <v>1362</v>
      </c>
      <c r="C1593" s="832" t="s">
        <v>1372</v>
      </c>
      <c r="D1593" s="833" t="s">
        <v>2955</v>
      </c>
      <c r="E1593" s="834" t="s">
        <v>1398</v>
      </c>
      <c r="F1593" s="832" t="s">
        <v>1363</v>
      </c>
      <c r="G1593" s="832" t="s">
        <v>2255</v>
      </c>
      <c r="H1593" s="832" t="s">
        <v>578</v>
      </c>
      <c r="I1593" s="832" t="s">
        <v>2256</v>
      </c>
      <c r="J1593" s="832" t="s">
        <v>2257</v>
      </c>
      <c r="K1593" s="832" t="s">
        <v>2258</v>
      </c>
      <c r="L1593" s="835">
        <v>61.97</v>
      </c>
      <c r="M1593" s="835">
        <v>123.94</v>
      </c>
      <c r="N1593" s="832">
        <v>2</v>
      </c>
      <c r="O1593" s="836">
        <v>2</v>
      </c>
      <c r="P1593" s="835">
        <v>123.94</v>
      </c>
      <c r="Q1593" s="837">
        <v>1</v>
      </c>
      <c r="R1593" s="832">
        <v>2</v>
      </c>
      <c r="S1593" s="837">
        <v>1</v>
      </c>
      <c r="T1593" s="836">
        <v>2</v>
      </c>
      <c r="U1593" s="838">
        <v>1</v>
      </c>
    </row>
    <row r="1594" spans="1:21" ht="14.4" customHeight="1" x14ac:dyDescent="0.3">
      <c r="A1594" s="831">
        <v>12</v>
      </c>
      <c r="B1594" s="832" t="s">
        <v>1362</v>
      </c>
      <c r="C1594" s="832" t="s">
        <v>1372</v>
      </c>
      <c r="D1594" s="833" t="s">
        <v>2955</v>
      </c>
      <c r="E1594" s="834" t="s">
        <v>1398</v>
      </c>
      <c r="F1594" s="832" t="s">
        <v>1363</v>
      </c>
      <c r="G1594" s="832" t="s">
        <v>2422</v>
      </c>
      <c r="H1594" s="832" t="s">
        <v>578</v>
      </c>
      <c r="I1594" s="832" t="s">
        <v>2909</v>
      </c>
      <c r="J1594" s="832" t="s">
        <v>2910</v>
      </c>
      <c r="K1594" s="832" t="s">
        <v>2911</v>
      </c>
      <c r="L1594" s="835">
        <v>0</v>
      </c>
      <c r="M1594" s="835">
        <v>0</v>
      </c>
      <c r="N1594" s="832">
        <v>1</v>
      </c>
      <c r="O1594" s="836">
        <v>1</v>
      </c>
      <c r="P1594" s="835"/>
      <c r="Q1594" s="837"/>
      <c r="R1594" s="832"/>
      <c r="S1594" s="837">
        <v>0</v>
      </c>
      <c r="T1594" s="836"/>
      <c r="U1594" s="838">
        <v>0</v>
      </c>
    </row>
    <row r="1595" spans="1:21" ht="14.4" customHeight="1" x14ac:dyDescent="0.3">
      <c r="A1595" s="831">
        <v>12</v>
      </c>
      <c r="B1595" s="832" t="s">
        <v>1362</v>
      </c>
      <c r="C1595" s="832" t="s">
        <v>1372</v>
      </c>
      <c r="D1595" s="833" t="s">
        <v>2955</v>
      </c>
      <c r="E1595" s="834" t="s">
        <v>1398</v>
      </c>
      <c r="F1595" s="832" t="s">
        <v>1363</v>
      </c>
      <c r="G1595" s="832" t="s">
        <v>1550</v>
      </c>
      <c r="H1595" s="832" t="s">
        <v>578</v>
      </c>
      <c r="I1595" s="832" t="s">
        <v>1551</v>
      </c>
      <c r="J1595" s="832" t="s">
        <v>1552</v>
      </c>
      <c r="K1595" s="832" t="s">
        <v>624</v>
      </c>
      <c r="L1595" s="835">
        <v>88.1</v>
      </c>
      <c r="M1595" s="835">
        <v>3083.5</v>
      </c>
      <c r="N1595" s="832">
        <v>35</v>
      </c>
      <c r="O1595" s="836">
        <v>19</v>
      </c>
      <c r="P1595" s="835">
        <v>1321.5</v>
      </c>
      <c r="Q1595" s="837">
        <v>0.42857142857142855</v>
      </c>
      <c r="R1595" s="832">
        <v>15</v>
      </c>
      <c r="S1595" s="837">
        <v>0.42857142857142855</v>
      </c>
      <c r="T1595" s="836">
        <v>10.5</v>
      </c>
      <c r="U1595" s="838">
        <v>0.55263157894736847</v>
      </c>
    </row>
    <row r="1596" spans="1:21" ht="14.4" customHeight="1" x14ac:dyDescent="0.3">
      <c r="A1596" s="831">
        <v>12</v>
      </c>
      <c r="B1596" s="832" t="s">
        <v>1362</v>
      </c>
      <c r="C1596" s="832" t="s">
        <v>1372</v>
      </c>
      <c r="D1596" s="833" t="s">
        <v>2955</v>
      </c>
      <c r="E1596" s="834" t="s">
        <v>1398</v>
      </c>
      <c r="F1596" s="832" t="s">
        <v>1363</v>
      </c>
      <c r="G1596" s="832" t="s">
        <v>1550</v>
      </c>
      <c r="H1596" s="832" t="s">
        <v>578</v>
      </c>
      <c r="I1596" s="832" t="s">
        <v>1551</v>
      </c>
      <c r="J1596" s="832" t="s">
        <v>1552</v>
      </c>
      <c r="K1596" s="832" t="s">
        <v>624</v>
      </c>
      <c r="L1596" s="835">
        <v>174.59</v>
      </c>
      <c r="M1596" s="835">
        <v>1571.31</v>
      </c>
      <c r="N1596" s="832">
        <v>9</v>
      </c>
      <c r="O1596" s="836">
        <v>3</v>
      </c>
      <c r="P1596" s="835">
        <v>698.36</v>
      </c>
      <c r="Q1596" s="837">
        <v>0.44444444444444448</v>
      </c>
      <c r="R1596" s="832">
        <v>4</v>
      </c>
      <c r="S1596" s="837">
        <v>0.44444444444444442</v>
      </c>
      <c r="T1596" s="836">
        <v>1</v>
      </c>
      <c r="U1596" s="838">
        <v>0.33333333333333331</v>
      </c>
    </row>
    <row r="1597" spans="1:21" ht="14.4" customHeight="1" x14ac:dyDescent="0.3">
      <c r="A1597" s="831">
        <v>12</v>
      </c>
      <c r="B1597" s="832" t="s">
        <v>1362</v>
      </c>
      <c r="C1597" s="832" t="s">
        <v>1372</v>
      </c>
      <c r="D1597" s="833" t="s">
        <v>2955</v>
      </c>
      <c r="E1597" s="834" t="s">
        <v>1398</v>
      </c>
      <c r="F1597" s="832" t="s">
        <v>1363</v>
      </c>
      <c r="G1597" s="832" t="s">
        <v>1498</v>
      </c>
      <c r="H1597" s="832" t="s">
        <v>578</v>
      </c>
      <c r="I1597" s="832" t="s">
        <v>1944</v>
      </c>
      <c r="J1597" s="832" t="s">
        <v>731</v>
      </c>
      <c r="K1597" s="832" t="s">
        <v>1500</v>
      </c>
      <c r="L1597" s="835">
        <v>103.67</v>
      </c>
      <c r="M1597" s="835">
        <v>103.67</v>
      </c>
      <c r="N1597" s="832">
        <v>1</v>
      </c>
      <c r="O1597" s="836">
        <v>0.5</v>
      </c>
      <c r="P1597" s="835">
        <v>103.67</v>
      </c>
      <c r="Q1597" s="837">
        <v>1</v>
      </c>
      <c r="R1597" s="832">
        <v>1</v>
      </c>
      <c r="S1597" s="837">
        <v>1</v>
      </c>
      <c r="T1597" s="836">
        <v>0.5</v>
      </c>
      <c r="U1597" s="838">
        <v>1</v>
      </c>
    </row>
    <row r="1598" spans="1:21" ht="14.4" customHeight="1" x14ac:dyDescent="0.3">
      <c r="A1598" s="831">
        <v>12</v>
      </c>
      <c r="B1598" s="832" t="s">
        <v>1362</v>
      </c>
      <c r="C1598" s="832" t="s">
        <v>1372</v>
      </c>
      <c r="D1598" s="833" t="s">
        <v>2955</v>
      </c>
      <c r="E1598" s="834" t="s">
        <v>1398</v>
      </c>
      <c r="F1598" s="832" t="s">
        <v>1363</v>
      </c>
      <c r="G1598" s="832" t="s">
        <v>1498</v>
      </c>
      <c r="H1598" s="832" t="s">
        <v>578</v>
      </c>
      <c r="I1598" s="832" t="s">
        <v>1499</v>
      </c>
      <c r="J1598" s="832" t="s">
        <v>731</v>
      </c>
      <c r="K1598" s="832" t="s">
        <v>1500</v>
      </c>
      <c r="L1598" s="835">
        <v>103.67</v>
      </c>
      <c r="M1598" s="835">
        <v>103.67</v>
      </c>
      <c r="N1598" s="832">
        <v>1</v>
      </c>
      <c r="O1598" s="836">
        <v>1</v>
      </c>
      <c r="P1598" s="835">
        <v>103.67</v>
      </c>
      <c r="Q1598" s="837">
        <v>1</v>
      </c>
      <c r="R1598" s="832">
        <v>1</v>
      </c>
      <c r="S1598" s="837">
        <v>1</v>
      </c>
      <c r="T1598" s="836">
        <v>1</v>
      </c>
      <c r="U1598" s="838">
        <v>1</v>
      </c>
    </row>
    <row r="1599" spans="1:21" ht="14.4" customHeight="1" x14ac:dyDescent="0.3">
      <c r="A1599" s="831">
        <v>12</v>
      </c>
      <c r="B1599" s="832" t="s">
        <v>1362</v>
      </c>
      <c r="C1599" s="832" t="s">
        <v>1372</v>
      </c>
      <c r="D1599" s="833" t="s">
        <v>2955</v>
      </c>
      <c r="E1599" s="834" t="s">
        <v>1398</v>
      </c>
      <c r="F1599" s="832" t="s">
        <v>1363</v>
      </c>
      <c r="G1599" s="832" t="s">
        <v>2263</v>
      </c>
      <c r="H1599" s="832" t="s">
        <v>578</v>
      </c>
      <c r="I1599" s="832" t="s">
        <v>2264</v>
      </c>
      <c r="J1599" s="832" t="s">
        <v>2265</v>
      </c>
      <c r="K1599" s="832" t="s">
        <v>2266</v>
      </c>
      <c r="L1599" s="835">
        <v>138.88999999999999</v>
      </c>
      <c r="M1599" s="835">
        <v>18750.150000000001</v>
      </c>
      <c r="N1599" s="832">
        <v>135</v>
      </c>
      <c r="O1599" s="836">
        <v>43</v>
      </c>
      <c r="P1599" s="835">
        <v>10694.530000000002</v>
      </c>
      <c r="Q1599" s="837">
        <v>0.57037037037037042</v>
      </c>
      <c r="R1599" s="832">
        <v>77</v>
      </c>
      <c r="S1599" s="837">
        <v>0.57037037037037042</v>
      </c>
      <c r="T1599" s="836">
        <v>25.5</v>
      </c>
      <c r="U1599" s="838">
        <v>0.59302325581395354</v>
      </c>
    </row>
    <row r="1600" spans="1:21" ht="14.4" customHeight="1" x14ac:dyDescent="0.3">
      <c r="A1600" s="831">
        <v>12</v>
      </c>
      <c r="B1600" s="832" t="s">
        <v>1362</v>
      </c>
      <c r="C1600" s="832" t="s">
        <v>1372</v>
      </c>
      <c r="D1600" s="833" t="s">
        <v>2955</v>
      </c>
      <c r="E1600" s="834" t="s">
        <v>1398</v>
      </c>
      <c r="F1600" s="832" t="s">
        <v>1363</v>
      </c>
      <c r="G1600" s="832" t="s">
        <v>2263</v>
      </c>
      <c r="H1600" s="832" t="s">
        <v>578</v>
      </c>
      <c r="I1600" s="832" t="s">
        <v>2347</v>
      </c>
      <c r="J1600" s="832" t="s">
        <v>2348</v>
      </c>
      <c r="K1600" s="832" t="s">
        <v>2349</v>
      </c>
      <c r="L1600" s="835">
        <v>69.44</v>
      </c>
      <c r="M1600" s="835">
        <v>5763.52</v>
      </c>
      <c r="N1600" s="832">
        <v>83</v>
      </c>
      <c r="O1600" s="836">
        <v>14</v>
      </c>
      <c r="P1600" s="835">
        <v>4860.8</v>
      </c>
      <c r="Q1600" s="837">
        <v>0.84337349397590355</v>
      </c>
      <c r="R1600" s="832">
        <v>70</v>
      </c>
      <c r="S1600" s="837">
        <v>0.84337349397590367</v>
      </c>
      <c r="T1600" s="836">
        <v>11</v>
      </c>
      <c r="U1600" s="838">
        <v>0.7857142857142857</v>
      </c>
    </row>
    <row r="1601" spans="1:21" ht="14.4" customHeight="1" x14ac:dyDescent="0.3">
      <c r="A1601" s="831">
        <v>12</v>
      </c>
      <c r="B1601" s="832" t="s">
        <v>1362</v>
      </c>
      <c r="C1601" s="832" t="s">
        <v>1372</v>
      </c>
      <c r="D1601" s="833" t="s">
        <v>2955</v>
      </c>
      <c r="E1601" s="834" t="s">
        <v>1398</v>
      </c>
      <c r="F1601" s="832" t="s">
        <v>1363</v>
      </c>
      <c r="G1601" s="832" t="s">
        <v>2263</v>
      </c>
      <c r="H1601" s="832" t="s">
        <v>578</v>
      </c>
      <c r="I1601" s="832" t="s">
        <v>2320</v>
      </c>
      <c r="J1601" s="832" t="s">
        <v>2265</v>
      </c>
      <c r="K1601" s="832" t="s">
        <v>2266</v>
      </c>
      <c r="L1601" s="835">
        <v>138.88999999999999</v>
      </c>
      <c r="M1601" s="835">
        <v>10277.859999999999</v>
      </c>
      <c r="N1601" s="832">
        <v>74</v>
      </c>
      <c r="O1601" s="836">
        <v>22</v>
      </c>
      <c r="P1601" s="835">
        <v>5555.5999999999995</v>
      </c>
      <c r="Q1601" s="837">
        <v>0.54054054054054057</v>
      </c>
      <c r="R1601" s="832">
        <v>40</v>
      </c>
      <c r="S1601" s="837">
        <v>0.54054054054054057</v>
      </c>
      <c r="T1601" s="836">
        <v>11.5</v>
      </c>
      <c r="U1601" s="838">
        <v>0.52272727272727271</v>
      </c>
    </row>
    <row r="1602" spans="1:21" ht="14.4" customHeight="1" x14ac:dyDescent="0.3">
      <c r="A1602" s="831">
        <v>12</v>
      </c>
      <c r="B1602" s="832" t="s">
        <v>1362</v>
      </c>
      <c r="C1602" s="832" t="s">
        <v>1372</v>
      </c>
      <c r="D1602" s="833" t="s">
        <v>2955</v>
      </c>
      <c r="E1602" s="834" t="s">
        <v>1398</v>
      </c>
      <c r="F1602" s="832" t="s">
        <v>1363</v>
      </c>
      <c r="G1602" s="832" t="s">
        <v>2617</v>
      </c>
      <c r="H1602" s="832" t="s">
        <v>578</v>
      </c>
      <c r="I1602" s="832" t="s">
        <v>2912</v>
      </c>
      <c r="J1602" s="832" t="s">
        <v>2913</v>
      </c>
      <c r="K1602" s="832" t="s">
        <v>2914</v>
      </c>
      <c r="L1602" s="835">
        <v>330.1</v>
      </c>
      <c r="M1602" s="835">
        <v>990.30000000000007</v>
      </c>
      <c r="N1602" s="832">
        <v>3</v>
      </c>
      <c r="O1602" s="836">
        <v>0.5</v>
      </c>
      <c r="P1602" s="835"/>
      <c r="Q1602" s="837">
        <v>0</v>
      </c>
      <c r="R1602" s="832"/>
      <c r="S1602" s="837">
        <v>0</v>
      </c>
      <c r="T1602" s="836"/>
      <c r="U1602" s="838">
        <v>0</v>
      </c>
    </row>
    <row r="1603" spans="1:21" ht="14.4" customHeight="1" x14ac:dyDescent="0.3">
      <c r="A1603" s="831">
        <v>12</v>
      </c>
      <c r="B1603" s="832" t="s">
        <v>1362</v>
      </c>
      <c r="C1603" s="832" t="s">
        <v>1372</v>
      </c>
      <c r="D1603" s="833" t="s">
        <v>2955</v>
      </c>
      <c r="E1603" s="834" t="s">
        <v>1398</v>
      </c>
      <c r="F1603" s="832" t="s">
        <v>1363</v>
      </c>
      <c r="G1603" s="832" t="s">
        <v>1458</v>
      </c>
      <c r="H1603" s="832" t="s">
        <v>578</v>
      </c>
      <c r="I1603" s="832" t="s">
        <v>1558</v>
      </c>
      <c r="J1603" s="832" t="s">
        <v>618</v>
      </c>
      <c r="K1603" s="832" t="s">
        <v>1559</v>
      </c>
      <c r="L1603" s="835">
        <v>108.44</v>
      </c>
      <c r="M1603" s="835">
        <v>108.44</v>
      </c>
      <c r="N1603" s="832">
        <v>1</v>
      </c>
      <c r="O1603" s="836">
        <v>0.5</v>
      </c>
      <c r="P1603" s="835">
        <v>108.44</v>
      </c>
      <c r="Q1603" s="837">
        <v>1</v>
      </c>
      <c r="R1603" s="832">
        <v>1</v>
      </c>
      <c r="S1603" s="837">
        <v>1</v>
      </c>
      <c r="T1603" s="836">
        <v>0.5</v>
      </c>
      <c r="U1603" s="838">
        <v>1</v>
      </c>
    </row>
    <row r="1604" spans="1:21" ht="14.4" customHeight="1" x14ac:dyDescent="0.3">
      <c r="A1604" s="831">
        <v>12</v>
      </c>
      <c r="B1604" s="832" t="s">
        <v>1362</v>
      </c>
      <c r="C1604" s="832" t="s">
        <v>1372</v>
      </c>
      <c r="D1604" s="833" t="s">
        <v>2955</v>
      </c>
      <c r="E1604" s="834" t="s">
        <v>1398</v>
      </c>
      <c r="F1604" s="832" t="s">
        <v>1363</v>
      </c>
      <c r="G1604" s="832" t="s">
        <v>1461</v>
      </c>
      <c r="H1604" s="832" t="s">
        <v>578</v>
      </c>
      <c r="I1604" s="832" t="s">
        <v>1641</v>
      </c>
      <c r="J1604" s="832" t="s">
        <v>1642</v>
      </c>
      <c r="K1604" s="832" t="s">
        <v>1643</v>
      </c>
      <c r="L1604" s="835">
        <v>432.12</v>
      </c>
      <c r="M1604" s="835">
        <v>7346.0400000000009</v>
      </c>
      <c r="N1604" s="832">
        <v>17</v>
      </c>
      <c r="O1604" s="836">
        <v>4</v>
      </c>
      <c r="P1604" s="835">
        <v>1296.3600000000001</v>
      </c>
      <c r="Q1604" s="837">
        <v>0.1764705882352941</v>
      </c>
      <c r="R1604" s="832">
        <v>3</v>
      </c>
      <c r="S1604" s="837">
        <v>0.17647058823529413</v>
      </c>
      <c r="T1604" s="836">
        <v>0.5</v>
      </c>
      <c r="U1604" s="838">
        <v>0.125</v>
      </c>
    </row>
    <row r="1605" spans="1:21" ht="14.4" customHeight="1" x14ac:dyDescent="0.3">
      <c r="A1605" s="831">
        <v>12</v>
      </c>
      <c r="B1605" s="832" t="s">
        <v>1362</v>
      </c>
      <c r="C1605" s="832" t="s">
        <v>1372</v>
      </c>
      <c r="D1605" s="833" t="s">
        <v>2955</v>
      </c>
      <c r="E1605" s="834" t="s">
        <v>1398</v>
      </c>
      <c r="F1605" s="832" t="s">
        <v>1363</v>
      </c>
      <c r="G1605" s="832" t="s">
        <v>1461</v>
      </c>
      <c r="H1605" s="832" t="s">
        <v>578</v>
      </c>
      <c r="I1605" s="832" t="s">
        <v>2867</v>
      </c>
      <c r="J1605" s="832" t="s">
        <v>1645</v>
      </c>
      <c r="K1605" s="832" t="s">
        <v>2868</v>
      </c>
      <c r="L1605" s="835">
        <v>220.09</v>
      </c>
      <c r="M1605" s="835">
        <v>44678.270000000019</v>
      </c>
      <c r="N1605" s="832">
        <v>203</v>
      </c>
      <c r="O1605" s="836">
        <v>77</v>
      </c>
      <c r="P1605" s="835">
        <v>27291.160000000014</v>
      </c>
      <c r="Q1605" s="837">
        <v>0.61083743842364535</v>
      </c>
      <c r="R1605" s="832">
        <v>124</v>
      </c>
      <c r="S1605" s="837">
        <v>0.61083743842364535</v>
      </c>
      <c r="T1605" s="836">
        <v>46</v>
      </c>
      <c r="U1605" s="838">
        <v>0.59740259740259738</v>
      </c>
    </row>
    <row r="1606" spans="1:21" ht="14.4" customHeight="1" x14ac:dyDescent="0.3">
      <c r="A1606" s="831">
        <v>12</v>
      </c>
      <c r="B1606" s="832" t="s">
        <v>1362</v>
      </c>
      <c r="C1606" s="832" t="s">
        <v>1372</v>
      </c>
      <c r="D1606" s="833" t="s">
        <v>2955</v>
      </c>
      <c r="E1606" s="834" t="s">
        <v>1398</v>
      </c>
      <c r="F1606" s="832" t="s">
        <v>1363</v>
      </c>
      <c r="G1606" s="832" t="s">
        <v>1461</v>
      </c>
      <c r="H1606" s="832" t="s">
        <v>578</v>
      </c>
      <c r="I1606" s="832" t="s">
        <v>1462</v>
      </c>
      <c r="J1606" s="832" t="s">
        <v>1463</v>
      </c>
      <c r="K1606" s="832" t="s">
        <v>1464</v>
      </c>
      <c r="L1606" s="835">
        <v>104.17</v>
      </c>
      <c r="M1606" s="835">
        <v>1458.38</v>
      </c>
      <c r="N1606" s="832">
        <v>14</v>
      </c>
      <c r="O1606" s="836">
        <v>3</v>
      </c>
      <c r="P1606" s="835">
        <v>625.02</v>
      </c>
      <c r="Q1606" s="837">
        <v>0.42857142857142855</v>
      </c>
      <c r="R1606" s="832">
        <v>6</v>
      </c>
      <c r="S1606" s="837">
        <v>0.42857142857142855</v>
      </c>
      <c r="T1606" s="836">
        <v>1.5</v>
      </c>
      <c r="U1606" s="838">
        <v>0.5</v>
      </c>
    </row>
    <row r="1607" spans="1:21" ht="14.4" customHeight="1" x14ac:dyDescent="0.3">
      <c r="A1607" s="831">
        <v>12</v>
      </c>
      <c r="B1607" s="832" t="s">
        <v>1362</v>
      </c>
      <c r="C1607" s="832" t="s">
        <v>1372</v>
      </c>
      <c r="D1607" s="833" t="s">
        <v>2955</v>
      </c>
      <c r="E1607" s="834" t="s">
        <v>1398</v>
      </c>
      <c r="F1607" s="832" t="s">
        <v>1363</v>
      </c>
      <c r="G1607" s="832" t="s">
        <v>1461</v>
      </c>
      <c r="H1607" s="832" t="s">
        <v>578</v>
      </c>
      <c r="I1607" s="832" t="s">
        <v>2915</v>
      </c>
      <c r="J1607" s="832" t="s">
        <v>1645</v>
      </c>
      <c r="K1607" s="832" t="s">
        <v>2916</v>
      </c>
      <c r="L1607" s="835">
        <v>66.03</v>
      </c>
      <c r="M1607" s="835">
        <v>264.12</v>
      </c>
      <c r="N1607" s="832">
        <v>4</v>
      </c>
      <c r="O1607" s="836">
        <v>3</v>
      </c>
      <c r="P1607" s="835">
        <v>132.06</v>
      </c>
      <c r="Q1607" s="837">
        <v>0.5</v>
      </c>
      <c r="R1607" s="832">
        <v>2</v>
      </c>
      <c r="S1607" s="837">
        <v>0.5</v>
      </c>
      <c r="T1607" s="836">
        <v>1</v>
      </c>
      <c r="U1607" s="838">
        <v>0.33333333333333331</v>
      </c>
    </row>
    <row r="1608" spans="1:21" ht="14.4" customHeight="1" x14ac:dyDescent="0.3">
      <c r="A1608" s="831">
        <v>12</v>
      </c>
      <c r="B1608" s="832" t="s">
        <v>1362</v>
      </c>
      <c r="C1608" s="832" t="s">
        <v>1372</v>
      </c>
      <c r="D1608" s="833" t="s">
        <v>2955</v>
      </c>
      <c r="E1608" s="834" t="s">
        <v>1398</v>
      </c>
      <c r="F1608" s="832" t="s">
        <v>1363</v>
      </c>
      <c r="G1608" s="832" t="s">
        <v>1461</v>
      </c>
      <c r="H1608" s="832" t="s">
        <v>578</v>
      </c>
      <c r="I1608" s="832" t="s">
        <v>1649</v>
      </c>
      <c r="J1608" s="832" t="s">
        <v>1463</v>
      </c>
      <c r="K1608" s="832" t="s">
        <v>1650</v>
      </c>
      <c r="L1608" s="835">
        <v>104.16</v>
      </c>
      <c r="M1608" s="835">
        <v>1666.56</v>
      </c>
      <c r="N1608" s="832">
        <v>16</v>
      </c>
      <c r="O1608" s="836">
        <v>3</v>
      </c>
      <c r="P1608" s="835">
        <v>312.48</v>
      </c>
      <c r="Q1608" s="837">
        <v>0.18750000000000003</v>
      </c>
      <c r="R1608" s="832">
        <v>3</v>
      </c>
      <c r="S1608" s="837">
        <v>0.1875</v>
      </c>
      <c r="T1608" s="836">
        <v>0.5</v>
      </c>
      <c r="U1608" s="838">
        <v>0.16666666666666666</v>
      </c>
    </row>
    <row r="1609" spans="1:21" ht="14.4" customHeight="1" x14ac:dyDescent="0.3">
      <c r="A1609" s="831">
        <v>12</v>
      </c>
      <c r="B1609" s="832" t="s">
        <v>1362</v>
      </c>
      <c r="C1609" s="832" t="s">
        <v>1372</v>
      </c>
      <c r="D1609" s="833" t="s">
        <v>2955</v>
      </c>
      <c r="E1609" s="834" t="s">
        <v>1398</v>
      </c>
      <c r="F1609" s="832" t="s">
        <v>1363</v>
      </c>
      <c r="G1609" s="832" t="s">
        <v>1538</v>
      </c>
      <c r="H1609" s="832" t="s">
        <v>578</v>
      </c>
      <c r="I1609" s="832" t="s">
        <v>1539</v>
      </c>
      <c r="J1609" s="832" t="s">
        <v>859</v>
      </c>
      <c r="K1609" s="832" t="s">
        <v>1540</v>
      </c>
      <c r="L1609" s="835">
        <v>128.69999999999999</v>
      </c>
      <c r="M1609" s="835">
        <v>128.69999999999999</v>
      </c>
      <c r="N1609" s="832">
        <v>1</v>
      </c>
      <c r="O1609" s="836">
        <v>1</v>
      </c>
      <c r="P1609" s="835"/>
      <c r="Q1609" s="837">
        <v>0</v>
      </c>
      <c r="R1609" s="832"/>
      <c r="S1609" s="837">
        <v>0</v>
      </c>
      <c r="T1609" s="836"/>
      <c r="U1609" s="838">
        <v>0</v>
      </c>
    </row>
    <row r="1610" spans="1:21" ht="14.4" customHeight="1" x14ac:dyDescent="0.3">
      <c r="A1610" s="831">
        <v>12</v>
      </c>
      <c r="B1610" s="832" t="s">
        <v>1362</v>
      </c>
      <c r="C1610" s="832" t="s">
        <v>1372</v>
      </c>
      <c r="D1610" s="833" t="s">
        <v>2955</v>
      </c>
      <c r="E1610" s="834" t="s">
        <v>1398</v>
      </c>
      <c r="F1610" s="832" t="s">
        <v>1363</v>
      </c>
      <c r="G1610" s="832" t="s">
        <v>1652</v>
      </c>
      <c r="H1610" s="832" t="s">
        <v>578</v>
      </c>
      <c r="I1610" s="832" t="s">
        <v>2779</v>
      </c>
      <c r="J1610" s="832" t="s">
        <v>2780</v>
      </c>
      <c r="K1610" s="832" t="s">
        <v>1655</v>
      </c>
      <c r="L1610" s="835">
        <v>0</v>
      </c>
      <c r="M1610" s="835">
        <v>0</v>
      </c>
      <c r="N1610" s="832">
        <v>2</v>
      </c>
      <c r="O1610" s="836">
        <v>1</v>
      </c>
      <c r="P1610" s="835"/>
      <c r="Q1610" s="837"/>
      <c r="R1610" s="832"/>
      <c r="S1610" s="837">
        <v>0</v>
      </c>
      <c r="T1610" s="836"/>
      <c r="U1610" s="838">
        <v>0</v>
      </c>
    </row>
    <row r="1611" spans="1:21" ht="14.4" customHeight="1" x14ac:dyDescent="0.3">
      <c r="A1611" s="831">
        <v>12</v>
      </c>
      <c r="B1611" s="832" t="s">
        <v>1362</v>
      </c>
      <c r="C1611" s="832" t="s">
        <v>1372</v>
      </c>
      <c r="D1611" s="833" t="s">
        <v>2955</v>
      </c>
      <c r="E1611" s="834" t="s">
        <v>1398</v>
      </c>
      <c r="F1611" s="832" t="s">
        <v>1363</v>
      </c>
      <c r="G1611" s="832" t="s">
        <v>1516</v>
      </c>
      <c r="H1611" s="832" t="s">
        <v>578</v>
      </c>
      <c r="I1611" s="832" t="s">
        <v>1660</v>
      </c>
      <c r="J1611" s="832" t="s">
        <v>1661</v>
      </c>
      <c r="K1611" s="832" t="s">
        <v>1662</v>
      </c>
      <c r="L1611" s="835">
        <v>1543.27</v>
      </c>
      <c r="M1611" s="835">
        <v>15432.7</v>
      </c>
      <c r="N1611" s="832">
        <v>10</v>
      </c>
      <c r="O1611" s="836">
        <v>7.5</v>
      </c>
      <c r="P1611" s="835">
        <v>6173.08</v>
      </c>
      <c r="Q1611" s="837">
        <v>0.39999999999999997</v>
      </c>
      <c r="R1611" s="832">
        <v>4</v>
      </c>
      <c r="S1611" s="837">
        <v>0.4</v>
      </c>
      <c r="T1611" s="836">
        <v>3</v>
      </c>
      <c r="U1611" s="838">
        <v>0.4</v>
      </c>
    </row>
    <row r="1612" spans="1:21" ht="14.4" customHeight="1" x14ac:dyDescent="0.3">
      <c r="A1612" s="831">
        <v>12</v>
      </c>
      <c r="B1612" s="832" t="s">
        <v>1362</v>
      </c>
      <c r="C1612" s="832" t="s">
        <v>1372</v>
      </c>
      <c r="D1612" s="833" t="s">
        <v>2955</v>
      </c>
      <c r="E1612" s="834" t="s">
        <v>1398</v>
      </c>
      <c r="F1612" s="832" t="s">
        <v>1363</v>
      </c>
      <c r="G1612" s="832" t="s">
        <v>1516</v>
      </c>
      <c r="H1612" s="832" t="s">
        <v>622</v>
      </c>
      <c r="I1612" s="832" t="s">
        <v>1664</v>
      </c>
      <c r="J1612" s="832" t="s">
        <v>1518</v>
      </c>
      <c r="K1612" s="832" t="s">
        <v>1662</v>
      </c>
      <c r="L1612" s="835">
        <v>1543.26</v>
      </c>
      <c r="M1612" s="835">
        <v>12346.08</v>
      </c>
      <c r="N1612" s="832">
        <v>8</v>
      </c>
      <c r="O1612" s="836">
        <v>6</v>
      </c>
      <c r="P1612" s="835">
        <v>7716.3</v>
      </c>
      <c r="Q1612" s="837">
        <v>0.625</v>
      </c>
      <c r="R1612" s="832">
        <v>5</v>
      </c>
      <c r="S1612" s="837">
        <v>0.625</v>
      </c>
      <c r="T1612" s="836">
        <v>3.5</v>
      </c>
      <c r="U1612" s="838">
        <v>0.58333333333333337</v>
      </c>
    </row>
    <row r="1613" spans="1:21" ht="14.4" customHeight="1" x14ac:dyDescent="0.3">
      <c r="A1613" s="831">
        <v>12</v>
      </c>
      <c r="B1613" s="832" t="s">
        <v>1362</v>
      </c>
      <c r="C1613" s="832" t="s">
        <v>1372</v>
      </c>
      <c r="D1613" s="833" t="s">
        <v>2955</v>
      </c>
      <c r="E1613" s="834" t="s">
        <v>1398</v>
      </c>
      <c r="F1613" s="832" t="s">
        <v>1363</v>
      </c>
      <c r="G1613" s="832" t="s">
        <v>1470</v>
      </c>
      <c r="H1613" s="832" t="s">
        <v>578</v>
      </c>
      <c r="I1613" s="832" t="s">
        <v>1959</v>
      </c>
      <c r="J1613" s="832" t="s">
        <v>992</v>
      </c>
      <c r="K1613" s="832" t="s">
        <v>1483</v>
      </c>
      <c r="L1613" s="835">
        <v>42.54</v>
      </c>
      <c r="M1613" s="835">
        <v>297.77999999999997</v>
      </c>
      <c r="N1613" s="832">
        <v>7</v>
      </c>
      <c r="O1613" s="836">
        <v>4</v>
      </c>
      <c r="P1613" s="835">
        <v>212.7</v>
      </c>
      <c r="Q1613" s="837">
        <v>0.7142857142857143</v>
      </c>
      <c r="R1613" s="832">
        <v>5</v>
      </c>
      <c r="S1613" s="837">
        <v>0.7142857142857143</v>
      </c>
      <c r="T1613" s="836">
        <v>2.5</v>
      </c>
      <c r="U1613" s="838">
        <v>0.625</v>
      </c>
    </row>
    <row r="1614" spans="1:21" ht="14.4" customHeight="1" x14ac:dyDescent="0.3">
      <c r="A1614" s="831">
        <v>12</v>
      </c>
      <c r="B1614" s="832" t="s">
        <v>1362</v>
      </c>
      <c r="C1614" s="832" t="s">
        <v>1372</v>
      </c>
      <c r="D1614" s="833" t="s">
        <v>2955</v>
      </c>
      <c r="E1614" s="834" t="s">
        <v>1398</v>
      </c>
      <c r="F1614" s="832" t="s">
        <v>1363</v>
      </c>
      <c r="G1614" s="832" t="s">
        <v>1470</v>
      </c>
      <c r="H1614" s="832" t="s">
        <v>578</v>
      </c>
      <c r="I1614" s="832" t="s">
        <v>2890</v>
      </c>
      <c r="J1614" s="832" t="s">
        <v>992</v>
      </c>
      <c r="K1614" s="832" t="s">
        <v>2891</v>
      </c>
      <c r="L1614" s="835">
        <v>60.28</v>
      </c>
      <c r="M1614" s="835">
        <v>602.79999999999995</v>
      </c>
      <c r="N1614" s="832">
        <v>10</v>
      </c>
      <c r="O1614" s="836">
        <v>7.5</v>
      </c>
      <c r="P1614" s="835">
        <v>241.12</v>
      </c>
      <c r="Q1614" s="837">
        <v>0.4</v>
      </c>
      <c r="R1614" s="832">
        <v>4</v>
      </c>
      <c r="S1614" s="837">
        <v>0.4</v>
      </c>
      <c r="T1614" s="836">
        <v>3</v>
      </c>
      <c r="U1614" s="838">
        <v>0.4</v>
      </c>
    </row>
    <row r="1615" spans="1:21" ht="14.4" customHeight="1" x14ac:dyDescent="0.3">
      <c r="A1615" s="831">
        <v>12</v>
      </c>
      <c r="B1615" s="832" t="s">
        <v>1362</v>
      </c>
      <c r="C1615" s="832" t="s">
        <v>1372</v>
      </c>
      <c r="D1615" s="833" t="s">
        <v>2955</v>
      </c>
      <c r="E1615" s="834" t="s">
        <v>1398</v>
      </c>
      <c r="F1615" s="832" t="s">
        <v>1363</v>
      </c>
      <c r="G1615" s="832" t="s">
        <v>1520</v>
      </c>
      <c r="H1615" s="832" t="s">
        <v>622</v>
      </c>
      <c r="I1615" s="832" t="s">
        <v>1672</v>
      </c>
      <c r="J1615" s="832" t="s">
        <v>1522</v>
      </c>
      <c r="K1615" s="832" t="s">
        <v>1673</v>
      </c>
      <c r="L1615" s="835">
        <v>300.31</v>
      </c>
      <c r="M1615" s="835">
        <v>4504.6500000000005</v>
      </c>
      <c r="N1615" s="832">
        <v>15</v>
      </c>
      <c r="O1615" s="836">
        <v>13</v>
      </c>
      <c r="P1615" s="835">
        <v>4204.34</v>
      </c>
      <c r="Q1615" s="837">
        <v>0.93333333333333324</v>
      </c>
      <c r="R1615" s="832">
        <v>14</v>
      </c>
      <c r="S1615" s="837">
        <v>0.93333333333333335</v>
      </c>
      <c r="T1615" s="836">
        <v>12</v>
      </c>
      <c r="U1615" s="838">
        <v>0.92307692307692313</v>
      </c>
    </row>
    <row r="1616" spans="1:21" ht="14.4" customHeight="1" x14ac:dyDescent="0.3">
      <c r="A1616" s="831">
        <v>12</v>
      </c>
      <c r="B1616" s="832" t="s">
        <v>1362</v>
      </c>
      <c r="C1616" s="832" t="s">
        <v>1372</v>
      </c>
      <c r="D1616" s="833" t="s">
        <v>2955</v>
      </c>
      <c r="E1616" s="834" t="s">
        <v>1398</v>
      </c>
      <c r="F1616" s="832" t="s">
        <v>1363</v>
      </c>
      <c r="G1616" s="832" t="s">
        <v>1520</v>
      </c>
      <c r="H1616" s="832" t="s">
        <v>622</v>
      </c>
      <c r="I1616" s="832" t="s">
        <v>1579</v>
      </c>
      <c r="J1616" s="832" t="s">
        <v>1522</v>
      </c>
      <c r="K1616" s="832" t="s">
        <v>1580</v>
      </c>
      <c r="L1616" s="835">
        <v>333.68</v>
      </c>
      <c r="M1616" s="835">
        <v>333.68</v>
      </c>
      <c r="N1616" s="832">
        <v>1</v>
      </c>
      <c r="O1616" s="836">
        <v>0.5</v>
      </c>
      <c r="P1616" s="835">
        <v>333.68</v>
      </c>
      <c r="Q1616" s="837">
        <v>1</v>
      </c>
      <c r="R1616" s="832">
        <v>1</v>
      </c>
      <c r="S1616" s="837">
        <v>1</v>
      </c>
      <c r="T1616" s="836">
        <v>0.5</v>
      </c>
      <c r="U1616" s="838">
        <v>1</v>
      </c>
    </row>
    <row r="1617" spans="1:21" ht="14.4" customHeight="1" x14ac:dyDescent="0.3">
      <c r="A1617" s="831">
        <v>12</v>
      </c>
      <c r="B1617" s="832" t="s">
        <v>1362</v>
      </c>
      <c r="C1617" s="832" t="s">
        <v>1372</v>
      </c>
      <c r="D1617" s="833" t="s">
        <v>2955</v>
      </c>
      <c r="E1617" s="834" t="s">
        <v>1398</v>
      </c>
      <c r="F1617" s="832" t="s">
        <v>1363</v>
      </c>
      <c r="G1617" s="832" t="s">
        <v>2395</v>
      </c>
      <c r="H1617" s="832" t="s">
        <v>578</v>
      </c>
      <c r="I1617" s="832" t="s">
        <v>2396</v>
      </c>
      <c r="J1617" s="832" t="s">
        <v>2397</v>
      </c>
      <c r="K1617" s="832" t="s">
        <v>2349</v>
      </c>
      <c r="L1617" s="835">
        <v>100.1</v>
      </c>
      <c r="M1617" s="835">
        <v>4003.9999999999986</v>
      </c>
      <c r="N1617" s="832">
        <v>40</v>
      </c>
      <c r="O1617" s="836">
        <v>15.5</v>
      </c>
      <c r="P1617" s="835">
        <v>700.69999999999993</v>
      </c>
      <c r="Q1617" s="837">
        <v>0.17500000000000004</v>
      </c>
      <c r="R1617" s="832">
        <v>7</v>
      </c>
      <c r="S1617" s="837">
        <v>0.17499999999999999</v>
      </c>
      <c r="T1617" s="836">
        <v>3.5</v>
      </c>
      <c r="U1617" s="838">
        <v>0.22580645161290322</v>
      </c>
    </row>
    <row r="1618" spans="1:21" ht="14.4" customHeight="1" x14ac:dyDescent="0.3">
      <c r="A1618" s="831">
        <v>12</v>
      </c>
      <c r="B1618" s="832" t="s">
        <v>1362</v>
      </c>
      <c r="C1618" s="832" t="s">
        <v>1372</v>
      </c>
      <c r="D1618" s="833" t="s">
        <v>2955</v>
      </c>
      <c r="E1618" s="834" t="s">
        <v>1398</v>
      </c>
      <c r="F1618" s="832" t="s">
        <v>1363</v>
      </c>
      <c r="G1618" s="832" t="s">
        <v>2395</v>
      </c>
      <c r="H1618" s="832" t="s">
        <v>578</v>
      </c>
      <c r="I1618" s="832" t="s">
        <v>2917</v>
      </c>
      <c r="J1618" s="832" t="s">
        <v>2918</v>
      </c>
      <c r="K1618" s="832" t="s">
        <v>2919</v>
      </c>
      <c r="L1618" s="835">
        <v>280.3</v>
      </c>
      <c r="M1618" s="835">
        <v>280.3</v>
      </c>
      <c r="N1618" s="832">
        <v>1</v>
      </c>
      <c r="O1618" s="836">
        <v>1</v>
      </c>
      <c r="P1618" s="835">
        <v>280.3</v>
      </c>
      <c r="Q1618" s="837">
        <v>1</v>
      </c>
      <c r="R1618" s="832">
        <v>1</v>
      </c>
      <c r="S1618" s="837">
        <v>1</v>
      </c>
      <c r="T1618" s="836">
        <v>1</v>
      </c>
      <c r="U1618" s="838">
        <v>1</v>
      </c>
    </row>
    <row r="1619" spans="1:21" ht="14.4" customHeight="1" x14ac:dyDescent="0.3">
      <c r="A1619" s="831">
        <v>12</v>
      </c>
      <c r="B1619" s="832" t="s">
        <v>1362</v>
      </c>
      <c r="C1619" s="832" t="s">
        <v>1372</v>
      </c>
      <c r="D1619" s="833" t="s">
        <v>2955</v>
      </c>
      <c r="E1619" s="834" t="s">
        <v>1398</v>
      </c>
      <c r="F1619" s="832" t="s">
        <v>1363</v>
      </c>
      <c r="G1619" s="832" t="s">
        <v>2881</v>
      </c>
      <c r="H1619" s="832" t="s">
        <v>578</v>
      </c>
      <c r="I1619" s="832" t="s">
        <v>2882</v>
      </c>
      <c r="J1619" s="832" t="s">
        <v>2883</v>
      </c>
      <c r="K1619" s="832" t="s">
        <v>2884</v>
      </c>
      <c r="L1619" s="835">
        <v>25.12</v>
      </c>
      <c r="M1619" s="835">
        <v>3667.5199999999941</v>
      </c>
      <c r="N1619" s="832">
        <v>146</v>
      </c>
      <c r="O1619" s="836">
        <v>138.5</v>
      </c>
      <c r="P1619" s="835">
        <v>2135.1999999999962</v>
      </c>
      <c r="Q1619" s="837">
        <v>0.58219178082191769</v>
      </c>
      <c r="R1619" s="832">
        <v>85</v>
      </c>
      <c r="S1619" s="837">
        <v>0.5821917808219178</v>
      </c>
      <c r="T1619" s="836">
        <v>78</v>
      </c>
      <c r="U1619" s="838">
        <v>0.56317689530685922</v>
      </c>
    </row>
    <row r="1620" spans="1:21" ht="14.4" customHeight="1" x14ac:dyDescent="0.3">
      <c r="A1620" s="831">
        <v>12</v>
      </c>
      <c r="B1620" s="832" t="s">
        <v>1362</v>
      </c>
      <c r="C1620" s="832" t="s">
        <v>1372</v>
      </c>
      <c r="D1620" s="833" t="s">
        <v>2955</v>
      </c>
      <c r="E1620" s="834" t="s">
        <v>1398</v>
      </c>
      <c r="F1620" s="832" t="s">
        <v>1363</v>
      </c>
      <c r="G1620" s="832" t="s">
        <v>2881</v>
      </c>
      <c r="H1620" s="832" t="s">
        <v>578</v>
      </c>
      <c r="I1620" s="832" t="s">
        <v>2892</v>
      </c>
      <c r="J1620" s="832" t="s">
        <v>2893</v>
      </c>
      <c r="K1620" s="832" t="s">
        <v>2894</v>
      </c>
      <c r="L1620" s="835">
        <v>25.12</v>
      </c>
      <c r="M1620" s="835">
        <v>75.36</v>
      </c>
      <c r="N1620" s="832">
        <v>3</v>
      </c>
      <c r="O1620" s="836">
        <v>3</v>
      </c>
      <c r="P1620" s="835">
        <v>75.36</v>
      </c>
      <c r="Q1620" s="837">
        <v>1</v>
      </c>
      <c r="R1620" s="832">
        <v>3</v>
      </c>
      <c r="S1620" s="837">
        <v>1</v>
      </c>
      <c r="T1620" s="836">
        <v>3</v>
      </c>
      <c r="U1620" s="838">
        <v>1</v>
      </c>
    </row>
    <row r="1621" spans="1:21" ht="14.4" customHeight="1" x14ac:dyDescent="0.3">
      <c r="A1621" s="831">
        <v>12</v>
      </c>
      <c r="B1621" s="832" t="s">
        <v>1362</v>
      </c>
      <c r="C1621" s="832" t="s">
        <v>1372</v>
      </c>
      <c r="D1621" s="833" t="s">
        <v>2955</v>
      </c>
      <c r="E1621" s="834" t="s">
        <v>1398</v>
      </c>
      <c r="F1621" s="832" t="s">
        <v>1363</v>
      </c>
      <c r="G1621" s="832" t="s">
        <v>1677</v>
      </c>
      <c r="H1621" s="832" t="s">
        <v>578</v>
      </c>
      <c r="I1621" s="832" t="s">
        <v>2402</v>
      </c>
      <c r="J1621" s="832" t="s">
        <v>1679</v>
      </c>
      <c r="K1621" s="832" t="s">
        <v>1650</v>
      </c>
      <c r="L1621" s="835">
        <v>78.58</v>
      </c>
      <c r="M1621" s="835">
        <v>78.58</v>
      </c>
      <c r="N1621" s="832">
        <v>1</v>
      </c>
      <c r="O1621" s="836">
        <v>1</v>
      </c>
      <c r="P1621" s="835">
        <v>78.58</v>
      </c>
      <c r="Q1621" s="837">
        <v>1</v>
      </c>
      <c r="R1621" s="832">
        <v>1</v>
      </c>
      <c r="S1621" s="837">
        <v>1</v>
      </c>
      <c r="T1621" s="836">
        <v>1</v>
      </c>
      <c r="U1621" s="838">
        <v>1</v>
      </c>
    </row>
    <row r="1622" spans="1:21" ht="14.4" customHeight="1" x14ac:dyDescent="0.3">
      <c r="A1622" s="831">
        <v>12</v>
      </c>
      <c r="B1622" s="832" t="s">
        <v>1362</v>
      </c>
      <c r="C1622" s="832" t="s">
        <v>1372</v>
      </c>
      <c r="D1622" s="833" t="s">
        <v>2955</v>
      </c>
      <c r="E1622" s="834" t="s">
        <v>1398</v>
      </c>
      <c r="F1622" s="832" t="s">
        <v>1363</v>
      </c>
      <c r="G1622" s="832" t="s">
        <v>1677</v>
      </c>
      <c r="H1622" s="832" t="s">
        <v>578</v>
      </c>
      <c r="I1622" s="832" t="s">
        <v>1678</v>
      </c>
      <c r="J1622" s="832" t="s">
        <v>1679</v>
      </c>
      <c r="K1622" s="832" t="s">
        <v>1680</v>
      </c>
      <c r="L1622" s="835">
        <v>154.08000000000001</v>
      </c>
      <c r="M1622" s="835">
        <v>616.32000000000005</v>
      </c>
      <c r="N1622" s="832">
        <v>4</v>
      </c>
      <c r="O1622" s="836">
        <v>1.5</v>
      </c>
      <c r="P1622" s="835"/>
      <c r="Q1622" s="837">
        <v>0</v>
      </c>
      <c r="R1622" s="832"/>
      <c r="S1622" s="837">
        <v>0</v>
      </c>
      <c r="T1622" s="836"/>
      <c r="U1622" s="838">
        <v>0</v>
      </c>
    </row>
    <row r="1623" spans="1:21" ht="14.4" customHeight="1" x14ac:dyDescent="0.3">
      <c r="A1623" s="831">
        <v>12</v>
      </c>
      <c r="B1623" s="832" t="s">
        <v>1362</v>
      </c>
      <c r="C1623" s="832" t="s">
        <v>1372</v>
      </c>
      <c r="D1623" s="833" t="s">
        <v>2955</v>
      </c>
      <c r="E1623" s="834" t="s">
        <v>1398</v>
      </c>
      <c r="F1623" s="832" t="s">
        <v>1363</v>
      </c>
      <c r="G1623" s="832" t="s">
        <v>2920</v>
      </c>
      <c r="H1623" s="832" t="s">
        <v>578</v>
      </c>
      <c r="I1623" s="832" t="s">
        <v>2921</v>
      </c>
      <c r="J1623" s="832" t="s">
        <v>2922</v>
      </c>
      <c r="K1623" s="832" t="s">
        <v>2923</v>
      </c>
      <c r="L1623" s="835">
        <v>311.02</v>
      </c>
      <c r="M1623" s="835">
        <v>311.02</v>
      </c>
      <c r="N1623" s="832">
        <v>1</v>
      </c>
      <c r="O1623" s="836">
        <v>1</v>
      </c>
      <c r="P1623" s="835">
        <v>311.02</v>
      </c>
      <c r="Q1623" s="837">
        <v>1</v>
      </c>
      <c r="R1623" s="832">
        <v>1</v>
      </c>
      <c r="S1623" s="837">
        <v>1</v>
      </c>
      <c r="T1623" s="836">
        <v>1</v>
      </c>
      <c r="U1623" s="838">
        <v>1</v>
      </c>
    </row>
    <row r="1624" spans="1:21" ht="14.4" customHeight="1" x14ac:dyDescent="0.3">
      <c r="A1624" s="831">
        <v>12</v>
      </c>
      <c r="B1624" s="832" t="s">
        <v>1362</v>
      </c>
      <c r="C1624" s="832" t="s">
        <v>1372</v>
      </c>
      <c r="D1624" s="833" t="s">
        <v>2955</v>
      </c>
      <c r="E1624" s="834" t="s">
        <v>1398</v>
      </c>
      <c r="F1624" s="832" t="s">
        <v>1363</v>
      </c>
      <c r="G1624" s="832" t="s">
        <v>1685</v>
      </c>
      <c r="H1624" s="832" t="s">
        <v>578</v>
      </c>
      <c r="I1624" s="832" t="s">
        <v>1686</v>
      </c>
      <c r="J1624" s="832" t="s">
        <v>1687</v>
      </c>
      <c r="K1624" s="832" t="s">
        <v>1688</v>
      </c>
      <c r="L1624" s="835">
        <v>1546.98</v>
      </c>
      <c r="M1624" s="835">
        <v>1546.98</v>
      </c>
      <c r="N1624" s="832">
        <v>1</v>
      </c>
      <c r="O1624" s="836">
        <v>1</v>
      </c>
      <c r="P1624" s="835">
        <v>1546.98</v>
      </c>
      <c r="Q1624" s="837">
        <v>1</v>
      </c>
      <c r="R1624" s="832">
        <v>1</v>
      </c>
      <c r="S1624" s="837">
        <v>1</v>
      </c>
      <c r="T1624" s="836">
        <v>1</v>
      </c>
      <c r="U1624" s="838">
        <v>1</v>
      </c>
    </row>
    <row r="1625" spans="1:21" ht="14.4" customHeight="1" x14ac:dyDescent="0.3">
      <c r="A1625" s="831">
        <v>12</v>
      </c>
      <c r="B1625" s="832" t="s">
        <v>1362</v>
      </c>
      <c r="C1625" s="832" t="s">
        <v>1372</v>
      </c>
      <c r="D1625" s="833" t="s">
        <v>2955</v>
      </c>
      <c r="E1625" s="834" t="s">
        <v>1398</v>
      </c>
      <c r="F1625" s="832" t="s">
        <v>1363</v>
      </c>
      <c r="G1625" s="832" t="s">
        <v>2781</v>
      </c>
      <c r="H1625" s="832" t="s">
        <v>578</v>
      </c>
      <c r="I1625" s="832" t="s">
        <v>2782</v>
      </c>
      <c r="J1625" s="832" t="s">
        <v>2783</v>
      </c>
      <c r="K1625" s="832" t="s">
        <v>2784</v>
      </c>
      <c r="L1625" s="835">
        <v>0</v>
      </c>
      <c r="M1625" s="835">
        <v>0</v>
      </c>
      <c r="N1625" s="832">
        <v>3</v>
      </c>
      <c r="O1625" s="836">
        <v>1.5</v>
      </c>
      <c r="P1625" s="835">
        <v>0</v>
      </c>
      <c r="Q1625" s="837"/>
      <c r="R1625" s="832">
        <v>1</v>
      </c>
      <c r="S1625" s="837">
        <v>0.33333333333333331</v>
      </c>
      <c r="T1625" s="836">
        <v>1</v>
      </c>
      <c r="U1625" s="838">
        <v>0.66666666666666663</v>
      </c>
    </row>
    <row r="1626" spans="1:21" ht="14.4" customHeight="1" x14ac:dyDescent="0.3">
      <c r="A1626" s="831">
        <v>12</v>
      </c>
      <c r="B1626" s="832" t="s">
        <v>1362</v>
      </c>
      <c r="C1626" s="832" t="s">
        <v>1372</v>
      </c>
      <c r="D1626" s="833" t="s">
        <v>2955</v>
      </c>
      <c r="E1626" s="834" t="s">
        <v>1398</v>
      </c>
      <c r="F1626" s="832" t="s">
        <v>1363</v>
      </c>
      <c r="G1626" s="832" t="s">
        <v>2439</v>
      </c>
      <c r="H1626" s="832" t="s">
        <v>622</v>
      </c>
      <c r="I1626" s="832" t="s">
        <v>2924</v>
      </c>
      <c r="J1626" s="832" t="s">
        <v>690</v>
      </c>
      <c r="K1626" s="832" t="s">
        <v>2925</v>
      </c>
      <c r="L1626" s="835">
        <v>0</v>
      </c>
      <c r="M1626" s="835">
        <v>0</v>
      </c>
      <c r="N1626" s="832">
        <v>2</v>
      </c>
      <c r="O1626" s="836">
        <v>1</v>
      </c>
      <c r="P1626" s="835">
        <v>0</v>
      </c>
      <c r="Q1626" s="837"/>
      <c r="R1626" s="832">
        <v>2</v>
      </c>
      <c r="S1626" s="837">
        <v>1</v>
      </c>
      <c r="T1626" s="836">
        <v>1</v>
      </c>
      <c r="U1626" s="838">
        <v>1</v>
      </c>
    </row>
    <row r="1627" spans="1:21" ht="14.4" customHeight="1" x14ac:dyDescent="0.3">
      <c r="A1627" s="831">
        <v>12</v>
      </c>
      <c r="B1627" s="832" t="s">
        <v>1362</v>
      </c>
      <c r="C1627" s="832" t="s">
        <v>1372</v>
      </c>
      <c r="D1627" s="833" t="s">
        <v>2955</v>
      </c>
      <c r="E1627" s="834" t="s">
        <v>1398</v>
      </c>
      <c r="F1627" s="832" t="s">
        <v>1363</v>
      </c>
      <c r="G1627" s="832" t="s">
        <v>2439</v>
      </c>
      <c r="H1627" s="832" t="s">
        <v>622</v>
      </c>
      <c r="I1627" s="832" t="s">
        <v>2926</v>
      </c>
      <c r="J1627" s="832" t="s">
        <v>690</v>
      </c>
      <c r="K1627" s="832" t="s">
        <v>2927</v>
      </c>
      <c r="L1627" s="835">
        <v>0</v>
      </c>
      <c r="M1627" s="835">
        <v>0</v>
      </c>
      <c r="N1627" s="832">
        <v>1</v>
      </c>
      <c r="O1627" s="836">
        <v>0.5</v>
      </c>
      <c r="P1627" s="835">
        <v>0</v>
      </c>
      <c r="Q1627" s="837"/>
      <c r="R1627" s="832">
        <v>1</v>
      </c>
      <c r="S1627" s="837">
        <v>1</v>
      </c>
      <c r="T1627" s="836">
        <v>0.5</v>
      </c>
      <c r="U1627" s="838">
        <v>1</v>
      </c>
    </row>
    <row r="1628" spans="1:21" ht="14.4" customHeight="1" x14ac:dyDescent="0.3">
      <c r="A1628" s="831">
        <v>12</v>
      </c>
      <c r="B1628" s="832" t="s">
        <v>1362</v>
      </c>
      <c r="C1628" s="832" t="s">
        <v>1372</v>
      </c>
      <c r="D1628" s="833" t="s">
        <v>2955</v>
      </c>
      <c r="E1628" s="834" t="s">
        <v>1398</v>
      </c>
      <c r="F1628" s="832" t="s">
        <v>1364</v>
      </c>
      <c r="G1628" s="832" t="s">
        <v>1475</v>
      </c>
      <c r="H1628" s="832" t="s">
        <v>578</v>
      </c>
      <c r="I1628" s="832" t="s">
        <v>1977</v>
      </c>
      <c r="J1628" s="832" t="s">
        <v>1383</v>
      </c>
      <c r="K1628" s="832"/>
      <c r="L1628" s="835">
        <v>0</v>
      </c>
      <c r="M1628" s="835">
        <v>0</v>
      </c>
      <c r="N1628" s="832">
        <v>1</v>
      </c>
      <c r="O1628" s="836">
        <v>1</v>
      </c>
      <c r="P1628" s="835"/>
      <c r="Q1628" s="837"/>
      <c r="R1628" s="832"/>
      <c r="S1628" s="837">
        <v>0</v>
      </c>
      <c r="T1628" s="836"/>
      <c r="U1628" s="838">
        <v>0</v>
      </c>
    </row>
    <row r="1629" spans="1:21" ht="14.4" customHeight="1" x14ac:dyDescent="0.3">
      <c r="A1629" s="831">
        <v>12</v>
      </c>
      <c r="B1629" s="832" t="s">
        <v>1362</v>
      </c>
      <c r="C1629" s="832" t="s">
        <v>1372</v>
      </c>
      <c r="D1629" s="833" t="s">
        <v>2955</v>
      </c>
      <c r="E1629" s="834" t="s">
        <v>1398</v>
      </c>
      <c r="F1629" s="832" t="s">
        <v>1364</v>
      </c>
      <c r="G1629" s="832" t="s">
        <v>1475</v>
      </c>
      <c r="H1629" s="832" t="s">
        <v>578</v>
      </c>
      <c r="I1629" s="832" t="s">
        <v>1476</v>
      </c>
      <c r="J1629" s="832" t="s">
        <v>1383</v>
      </c>
      <c r="K1629" s="832"/>
      <c r="L1629" s="835">
        <v>0</v>
      </c>
      <c r="M1629" s="835">
        <v>0</v>
      </c>
      <c r="N1629" s="832">
        <v>2</v>
      </c>
      <c r="O1629" s="836">
        <v>1</v>
      </c>
      <c r="P1629" s="835">
        <v>0</v>
      </c>
      <c r="Q1629" s="837"/>
      <c r="R1629" s="832">
        <v>1</v>
      </c>
      <c r="S1629" s="837">
        <v>0.5</v>
      </c>
      <c r="T1629" s="836">
        <v>0.5</v>
      </c>
      <c r="U1629" s="838">
        <v>0.5</v>
      </c>
    </row>
    <row r="1630" spans="1:21" ht="14.4" customHeight="1" x14ac:dyDescent="0.3">
      <c r="A1630" s="831">
        <v>12</v>
      </c>
      <c r="B1630" s="832" t="s">
        <v>1362</v>
      </c>
      <c r="C1630" s="832" t="s">
        <v>1372</v>
      </c>
      <c r="D1630" s="833" t="s">
        <v>2955</v>
      </c>
      <c r="E1630" s="834" t="s">
        <v>1398</v>
      </c>
      <c r="F1630" s="832" t="s">
        <v>1364</v>
      </c>
      <c r="G1630" s="832" t="s">
        <v>1475</v>
      </c>
      <c r="H1630" s="832" t="s">
        <v>578</v>
      </c>
      <c r="I1630" s="832" t="s">
        <v>2885</v>
      </c>
      <c r="J1630" s="832" t="s">
        <v>1383</v>
      </c>
      <c r="K1630" s="832"/>
      <c r="L1630" s="835">
        <v>0</v>
      </c>
      <c r="M1630" s="835">
        <v>0</v>
      </c>
      <c r="N1630" s="832">
        <v>7</v>
      </c>
      <c r="O1630" s="836">
        <v>7</v>
      </c>
      <c r="P1630" s="835">
        <v>0</v>
      </c>
      <c r="Q1630" s="837"/>
      <c r="R1630" s="832">
        <v>3</v>
      </c>
      <c r="S1630" s="837">
        <v>0.42857142857142855</v>
      </c>
      <c r="T1630" s="836">
        <v>3</v>
      </c>
      <c r="U1630" s="838">
        <v>0.42857142857142855</v>
      </c>
    </row>
    <row r="1631" spans="1:21" ht="14.4" customHeight="1" x14ac:dyDescent="0.3">
      <c r="A1631" s="831">
        <v>12</v>
      </c>
      <c r="B1631" s="832" t="s">
        <v>1362</v>
      </c>
      <c r="C1631" s="832" t="s">
        <v>1372</v>
      </c>
      <c r="D1631" s="833" t="s">
        <v>2955</v>
      </c>
      <c r="E1631" s="834" t="s">
        <v>1398</v>
      </c>
      <c r="F1631" s="832" t="s">
        <v>1365</v>
      </c>
      <c r="G1631" s="832" t="s">
        <v>1416</v>
      </c>
      <c r="H1631" s="832" t="s">
        <v>578</v>
      </c>
      <c r="I1631" s="832" t="s">
        <v>1735</v>
      </c>
      <c r="J1631" s="832" t="s">
        <v>1736</v>
      </c>
      <c r="K1631" s="832" t="s">
        <v>1737</v>
      </c>
      <c r="L1631" s="835">
        <v>315.55</v>
      </c>
      <c r="M1631" s="835">
        <v>1577.75</v>
      </c>
      <c r="N1631" s="832">
        <v>5</v>
      </c>
      <c r="O1631" s="836">
        <v>1</v>
      </c>
      <c r="P1631" s="835"/>
      <c r="Q1631" s="837">
        <v>0</v>
      </c>
      <c r="R1631" s="832"/>
      <c r="S1631" s="837">
        <v>0</v>
      </c>
      <c r="T1631" s="836"/>
      <c r="U1631" s="838">
        <v>0</v>
      </c>
    </row>
    <row r="1632" spans="1:21" ht="14.4" customHeight="1" x14ac:dyDescent="0.3">
      <c r="A1632" s="831">
        <v>12</v>
      </c>
      <c r="B1632" s="832" t="s">
        <v>1362</v>
      </c>
      <c r="C1632" s="832" t="s">
        <v>1372</v>
      </c>
      <c r="D1632" s="833" t="s">
        <v>2955</v>
      </c>
      <c r="E1632" s="834" t="s">
        <v>1398</v>
      </c>
      <c r="F1632" s="832" t="s">
        <v>1365</v>
      </c>
      <c r="G1632" s="832" t="s">
        <v>1416</v>
      </c>
      <c r="H1632" s="832" t="s">
        <v>578</v>
      </c>
      <c r="I1632" s="832" t="s">
        <v>2928</v>
      </c>
      <c r="J1632" s="832" t="s">
        <v>2929</v>
      </c>
      <c r="K1632" s="832" t="s">
        <v>2930</v>
      </c>
      <c r="L1632" s="835">
        <v>458.14</v>
      </c>
      <c r="M1632" s="835">
        <v>5039.54</v>
      </c>
      <c r="N1632" s="832">
        <v>11</v>
      </c>
      <c r="O1632" s="836">
        <v>1</v>
      </c>
      <c r="P1632" s="835"/>
      <c r="Q1632" s="837">
        <v>0</v>
      </c>
      <c r="R1632" s="832"/>
      <c r="S1632" s="837">
        <v>0</v>
      </c>
      <c r="T1632" s="836"/>
      <c r="U1632" s="838">
        <v>0</v>
      </c>
    </row>
    <row r="1633" spans="1:21" ht="14.4" customHeight="1" x14ac:dyDescent="0.3">
      <c r="A1633" s="831">
        <v>12</v>
      </c>
      <c r="B1633" s="832" t="s">
        <v>1362</v>
      </c>
      <c r="C1633" s="832" t="s">
        <v>1372</v>
      </c>
      <c r="D1633" s="833" t="s">
        <v>2955</v>
      </c>
      <c r="E1633" s="834" t="s">
        <v>1398</v>
      </c>
      <c r="F1633" s="832" t="s">
        <v>1365</v>
      </c>
      <c r="G1633" s="832" t="s">
        <v>1416</v>
      </c>
      <c r="H1633" s="832" t="s">
        <v>578</v>
      </c>
      <c r="I1633" s="832" t="s">
        <v>2931</v>
      </c>
      <c r="J1633" s="832" t="s">
        <v>2932</v>
      </c>
      <c r="K1633" s="832" t="s">
        <v>2933</v>
      </c>
      <c r="L1633" s="835">
        <v>242.85</v>
      </c>
      <c r="M1633" s="835">
        <v>1699.95</v>
      </c>
      <c r="N1633" s="832">
        <v>7</v>
      </c>
      <c r="O1633" s="836">
        <v>1</v>
      </c>
      <c r="P1633" s="835"/>
      <c r="Q1633" s="837">
        <v>0</v>
      </c>
      <c r="R1633" s="832"/>
      <c r="S1633" s="837">
        <v>0</v>
      </c>
      <c r="T1633" s="836"/>
      <c r="U1633" s="838">
        <v>0</v>
      </c>
    </row>
    <row r="1634" spans="1:21" ht="14.4" customHeight="1" x14ac:dyDescent="0.3">
      <c r="A1634" s="831">
        <v>12</v>
      </c>
      <c r="B1634" s="832" t="s">
        <v>1362</v>
      </c>
      <c r="C1634" s="832" t="s">
        <v>1372</v>
      </c>
      <c r="D1634" s="833" t="s">
        <v>2955</v>
      </c>
      <c r="E1634" s="834" t="s">
        <v>1398</v>
      </c>
      <c r="F1634" s="832" t="s">
        <v>1365</v>
      </c>
      <c r="G1634" s="832" t="s">
        <v>1416</v>
      </c>
      <c r="H1634" s="832" t="s">
        <v>578</v>
      </c>
      <c r="I1634" s="832" t="s">
        <v>2934</v>
      </c>
      <c r="J1634" s="832" t="s">
        <v>2935</v>
      </c>
      <c r="K1634" s="832" t="s">
        <v>2936</v>
      </c>
      <c r="L1634" s="835">
        <v>342.72</v>
      </c>
      <c r="M1634" s="835">
        <v>9938.880000000001</v>
      </c>
      <c r="N1634" s="832">
        <v>29</v>
      </c>
      <c r="O1634" s="836">
        <v>4</v>
      </c>
      <c r="P1634" s="835">
        <v>2056.3200000000002</v>
      </c>
      <c r="Q1634" s="837">
        <v>0.20689655172413793</v>
      </c>
      <c r="R1634" s="832">
        <v>6</v>
      </c>
      <c r="S1634" s="837">
        <v>0.20689655172413793</v>
      </c>
      <c r="T1634" s="836">
        <v>1</v>
      </c>
      <c r="U1634" s="838">
        <v>0.25</v>
      </c>
    </row>
    <row r="1635" spans="1:21" ht="14.4" customHeight="1" x14ac:dyDescent="0.3">
      <c r="A1635" s="831">
        <v>12</v>
      </c>
      <c r="B1635" s="832" t="s">
        <v>1362</v>
      </c>
      <c r="C1635" s="832" t="s">
        <v>1372</v>
      </c>
      <c r="D1635" s="833" t="s">
        <v>2955</v>
      </c>
      <c r="E1635" s="834" t="s">
        <v>1398</v>
      </c>
      <c r="F1635" s="832" t="s">
        <v>1365</v>
      </c>
      <c r="G1635" s="832" t="s">
        <v>1416</v>
      </c>
      <c r="H1635" s="832" t="s">
        <v>578</v>
      </c>
      <c r="I1635" s="832" t="s">
        <v>2937</v>
      </c>
      <c r="J1635" s="832" t="s">
        <v>2938</v>
      </c>
      <c r="K1635" s="832" t="s">
        <v>2939</v>
      </c>
      <c r="L1635" s="835">
        <v>403.44</v>
      </c>
      <c r="M1635" s="835">
        <v>11296.32</v>
      </c>
      <c r="N1635" s="832">
        <v>28</v>
      </c>
      <c r="O1635" s="836">
        <v>4</v>
      </c>
      <c r="P1635" s="835"/>
      <c r="Q1635" s="837">
        <v>0</v>
      </c>
      <c r="R1635" s="832"/>
      <c r="S1635" s="837">
        <v>0</v>
      </c>
      <c r="T1635" s="836"/>
      <c r="U1635" s="838">
        <v>0</v>
      </c>
    </row>
    <row r="1636" spans="1:21" ht="14.4" customHeight="1" x14ac:dyDescent="0.3">
      <c r="A1636" s="831">
        <v>12</v>
      </c>
      <c r="B1636" s="832" t="s">
        <v>1362</v>
      </c>
      <c r="C1636" s="832" t="s">
        <v>1372</v>
      </c>
      <c r="D1636" s="833" t="s">
        <v>2955</v>
      </c>
      <c r="E1636" s="834" t="s">
        <v>1398</v>
      </c>
      <c r="F1636" s="832" t="s">
        <v>1365</v>
      </c>
      <c r="G1636" s="832" t="s">
        <v>1778</v>
      </c>
      <c r="H1636" s="832" t="s">
        <v>578</v>
      </c>
      <c r="I1636" s="832" t="s">
        <v>1779</v>
      </c>
      <c r="J1636" s="832" t="s">
        <v>1780</v>
      </c>
      <c r="K1636" s="832" t="s">
        <v>1781</v>
      </c>
      <c r="L1636" s="835">
        <v>1496</v>
      </c>
      <c r="M1636" s="835">
        <v>22440</v>
      </c>
      <c r="N1636" s="832">
        <v>15</v>
      </c>
      <c r="O1636" s="836">
        <v>1</v>
      </c>
      <c r="P1636" s="835">
        <v>22440</v>
      </c>
      <c r="Q1636" s="837">
        <v>1</v>
      </c>
      <c r="R1636" s="832">
        <v>15</v>
      </c>
      <c r="S1636" s="837">
        <v>1</v>
      </c>
      <c r="T1636" s="836">
        <v>1</v>
      </c>
      <c r="U1636" s="838">
        <v>1</v>
      </c>
    </row>
    <row r="1637" spans="1:21" ht="14.4" customHeight="1" x14ac:dyDescent="0.3">
      <c r="A1637" s="831">
        <v>12</v>
      </c>
      <c r="B1637" s="832" t="s">
        <v>1362</v>
      </c>
      <c r="C1637" s="832" t="s">
        <v>1372</v>
      </c>
      <c r="D1637" s="833" t="s">
        <v>2955</v>
      </c>
      <c r="E1637" s="834" t="s">
        <v>1398</v>
      </c>
      <c r="F1637" s="832" t="s">
        <v>1365</v>
      </c>
      <c r="G1637" s="832" t="s">
        <v>1778</v>
      </c>
      <c r="H1637" s="832" t="s">
        <v>578</v>
      </c>
      <c r="I1637" s="832" t="s">
        <v>2292</v>
      </c>
      <c r="J1637" s="832" t="s">
        <v>1791</v>
      </c>
      <c r="K1637" s="832" t="s">
        <v>2293</v>
      </c>
      <c r="L1637" s="835">
        <v>1500</v>
      </c>
      <c r="M1637" s="835">
        <v>15000</v>
      </c>
      <c r="N1637" s="832">
        <v>10</v>
      </c>
      <c r="O1637" s="836">
        <v>1</v>
      </c>
      <c r="P1637" s="835">
        <v>15000</v>
      </c>
      <c r="Q1637" s="837">
        <v>1</v>
      </c>
      <c r="R1637" s="832">
        <v>10</v>
      </c>
      <c r="S1637" s="837">
        <v>1</v>
      </c>
      <c r="T1637" s="836">
        <v>1</v>
      </c>
      <c r="U1637" s="838">
        <v>1</v>
      </c>
    </row>
    <row r="1638" spans="1:21" ht="14.4" customHeight="1" x14ac:dyDescent="0.3">
      <c r="A1638" s="831">
        <v>12</v>
      </c>
      <c r="B1638" s="832" t="s">
        <v>1362</v>
      </c>
      <c r="C1638" s="832" t="s">
        <v>1372</v>
      </c>
      <c r="D1638" s="833" t="s">
        <v>2955</v>
      </c>
      <c r="E1638" s="834" t="s">
        <v>1398</v>
      </c>
      <c r="F1638" s="832" t="s">
        <v>1365</v>
      </c>
      <c r="G1638" s="832" t="s">
        <v>1778</v>
      </c>
      <c r="H1638" s="832" t="s">
        <v>578</v>
      </c>
      <c r="I1638" s="832" t="s">
        <v>1790</v>
      </c>
      <c r="J1638" s="832" t="s">
        <v>1791</v>
      </c>
      <c r="K1638" s="832" t="s">
        <v>1792</v>
      </c>
      <c r="L1638" s="835">
        <v>1500</v>
      </c>
      <c r="M1638" s="835">
        <v>22500</v>
      </c>
      <c r="N1638" s="832">
        <v>15</v>
      </c>
      <c r="O1638" s="836">
        <v>1</v>
      </c>
      <c r="P1638" s="835">
        <v>22500</v>
      </c>
      <c r="Q1638" s="837">
        <v>1</v>
      </c>
      <c r="R1638" s="832">
        <v>15</v>
      </c>
      <c r="S1638" s="837">
        <v>1</v>
      </c>
      <c r="T1638" s="836">
        <v>1</v>
      </c>
      <c r="U1638" s="838">
        <v>1</v>
      </c>
    </row>
    <row r="1639" spans="1:21" ht="14.4" customHeight="1" x14ac:dyDescent="0.3">
      <c r="A1639" s="831">
        <v>12</v>
      </c>
      <c r="B1639" s="832" t="s">
        <v>1362</v>
      </c>
      <c r="C1639" s="832" t="s">
        <v>1372</v>
      </c>
      <c r="D1639" s="833" t="s">
        <v>2955</v>
      </c>
      <c r="E1639" s="834" t="s">
        <v>1398</v>
      </c>
      <c r="F1639" s="832" t="s">
        <v>1365</v>
      </c>
      <c r="G1639" s="832" t="s">
        <v>1778</v>
      </c>
      <c r="H1639" s="832" t="s">
        <v>578</v>
      </c>
      <c r="I1639" s="832" t="s">
        <v>2940</v>
      </c>
      <c r="J1639" s="832" t="s">
        <v>1794</v>
      </c>
      <c r="K1639" s="832" t="s">
        <v>2941</v>
      </c>
      <c r="L1639" s="835">
        <v>1500</v>
      </c>
      <c r="M1639" s="835">
        <v>22500</v>
      </c>
      <c r="N1639" s="832">
        <v>15</v>
      </c>
      <c r="O1639" s="836">
        <v>1</v>
      </c>
      <c r="P1639" s="835">
        <v>22500</v>
      </c>
      <c r="Q1639" s="837">
        <v>1</v>
      </c>
      <c r="R1639" s="832">
        <v>15</v>
      </c>
      <c r="S1639" s="837">
        <v>1</v>
      </c>
      <c r="T1639" s="836">
        <v>1</v>
      </c>
      <c r="U1639" s="838">
        <v>1</v>
      </c>
    </row>
    <row r="1640" spans="1:21" ht="14.4" customHeight="1" x14ac:dyDescent="0.3">
      <c r="A1640" s="831">
        <v>12</v>
      </c>
      <c r="B1640" s="832" t="s">
        <v>1362</v>
      </c>
      <c r="C1640" s="832" t="s">
        <v>1372</v>
      </c>
      <c r="D1640" s="833" t="s">
        <v>2955</v>
      </c>
      <c r="E1640" s="834" t="s">
        <v>1398</v>
      </c>
      <c r="F1640" s="832" t="s">
        <v>1365</v>
      </c>
      <c r="G1640" s="832" t="s">
        <v>1778</v>
      </c>
      <c r="H1640" s="832" t="s">
        <v>578</v>
      </c>
      <c r="I1640" s="832" t="s">
        <v>1799</v>
      </c>
      <c r="J1640" s="832" t="s">
        <v>1800</v>
      </c>
      <c r="K1640" s="832" t="s">
        <v>1801</v>
      </c>
      <c r="L1640" s="835">
        <v>1500</v>
      </c>
      <c r="M1640" s="835">
        <v>60000</v>
      </c>
      <c r="N1640" s="832">
        <v>40</v>
      </c>
      <c r="O1640" s="836">
        <v>3</v>
      </c>
      <c r="P1640" s="835">
        <v>22500</v>
      </c>
      <c r="Q1640" s="837">
        <v>0.375</v>
      </c>
      <c r="R1640" s="832">
        <v>15</v>
      </c>
      <c r="S1640" s="837">
        <v>0.375</v>
      </c>
      <c r="T1640" s="836">
        <v>1</v>
      </c>
      <c r="U1640" s="838">
        <v>0.33333333333333331</v>
      </c>
    </row>
    <row r="1641" spans="1:21" ht="14.4" customHeight="1" x14ac:dyDescent="0.3">
      <c r="A1641" s="831">
        <v>12</v>
      </c>
      <c r="B1641" s="832" t="s">
        <v>1362</v>
      </c>
      <c r="C1641" s="832" t="s">
        <v>1372</v>
      </c>
      <c r="D1641" s="833" t="s">
        <v>2955</v>
      </c>
      <c r="E1641" s="834" t="s">
        <v>1398</v>
      </c>
      <c r="F1641" s="832" t="s">
        <v>1365</v>
      </c>
      <c r="G1641" s="832" t="s">
        <v>1778</v>
      </c>
      <c r="H1641" s="832" t="s">
        <v>578</v>
      </c>
      <c r="I1641" s="832" t="s">
        <v>2942</v>
      </c>
      <c r="J1641" s="832" t="s">
        <v>1806</v>
      </c>
      <c r="K1641" s="832" t="s">
        <v>2943</v>
      </c>
      <c r="L1641" s="835">
        <v>1500</v>
      </c>
      <c r="M1641" s="835">
        <v>105000</v>
      </c>
      <c r="N1641" s="832">
        <v>70</v>
      </c>
      <c r="O1641" s="836">
        <v>5</v>
      </c>
      <c r="P1641" s="835">
        <v>105000</v>
      </c>
      <c r="Q1641" s="837">
        <v>1</v>
      </c>
      <c r="R1641" s="832">
        <v>70</v>
      </c>
      <c r="S1641" s="837">
        <v>1</v>
      </c>
      <c r="T1641" s="836">
        <v>5</v>
      </c>
      <c r="U1641" s="838">
        <v>1</v>
      </c>
    </row>
    <row r="1642" spans="1:21" ht="14.4" customHeight="1" x14ac:dyDescent="0.3">
      <c r="A1642" s="831">
        <v>12</v>
      </c>
      <c r="B1642" s="832" t="s">
        <v>1362</v>
      </c>
      <c r="C1642" s="832" t="s">
        <v>1372</v>
      </c>
      <c r="D1642" s="833" t="s">
        <v>2955</v>
      </c>
      <c r="E1642" s="834" t="s">
        <v>1398</v>
      </c>
      <c r="F1642" s="832" t="s">
        <v>1365</v>
      </c>
      <c r="G1642" s="832" t="s">
        <v>1778</v>
      </c>
      <c r="H1642" s="832" t="s">
        <v>578</v>
      </c>
      <c r="I1642" s="832" t="s">
        <v>2944</v>
      </c>
      <c r="J1642" s="832" t="s">
        <v>2945</v>
      </c>
      <c r="K1642" s="832" t="s">
        <v>2946</v>
      </c>
      <c r="L1642" s="835">
        <v>1500</v>
      </c>
      <c r="M1642" s="835">
        <v>15000</v>
      </c>
      <c r="N1642" s="832">
        <v>10</v>
      </c>
      <c r="O1642" s="836">
        <v>1</v>
      </c>
      <c r="P1642" s="835"/>
      <c r="Q1642" s="837">
        <v>0</v>
      </c>
      <c r="R1642" s="832"/>
      <c r="S1642" s="837">
        <v>0</v>
      </c>
      <c r="T1642" s="836"/>
      <c r="U1642" s="838">
        <v>0</v>
      </c>
    </row>
    <row r="1643" spans="1:21" ht="14.4" customHeight="1" x14ac:dyDescent="0.3">
      <c r="A1643" s="831">
        <v>12</v>
      </c>
      <c r="B1643" s="832" t="s">
        <v>1362</v>
      </c>
      <c r="C1643" s="832" t="s">
        <v>1372</v>
      </c>
      <c r="D1643" s="833" t="s">
        <v>2955</v>
      </c>
      <c r="E1643" s="834" t="s">
        <v>1398</v>
      </c>
      <c r="F1643" s="832" t="s">
        <v>1365</v>
      </c>
      <c r="G1643" s="832" t="s">
        <v>1778</v>
      </c>
      <c r="H1643" s="832" t="s">
        <v>578</v>
      </c>
      <c r="I1643" s="832" t="s">
        <v>2650</v>
      </c>
      <c r="J1643" s="832" t="s">
        <v>2651</v>
      </c>
      <c r="K1643" s="832" t="s">
        <v>2652</v>
      </c>
      <c r="L1643" s="835">
        <v>544.09</v>
      </c>
      <c r="M1643" s="835">
        <v>2720.45</v>
      </c>
      <c r="N1643" s="832">
        <v>5</v>
      </c>
      <c r="O1643" s="836">
        <v>2</v>
      </c>
      <c r="P1643" s="835">
        <v>2720.45</v>
      </c>
      <c r="Q1643" s="837">
        <v>1</v>
      </c>
      <c r="R1643" s="832">
        <v>5</v>
      </c>
      <c r="S1643" s="837">
        <v>1</v>
      </c>
      <c r="T1643" s="836">
        <v>2</v>
      </c>
      <c r="U1643" s="838">
        <v>1</v>
      </c>
    </row>
    <row r="1644" spans="1:21" ht="14.4" customHeight="1" x14ac:dyDescent="0.3">
      <c r="A1644" s="831">
        <v>12</v>
      </c>
      <c r="B1644" s="832" t="s">
        <v>1362</v>
      </c>
      <c r="C1644" s="832" t="s">
        <v>1372</v>
      </c>
      <c r="D1644" s="833" t="s">
        <v>2955</v>
      </c>
      <c r="E1644" s="834" t="s">
        <v>1398</v>
      </c>
      <c r="F1644" s="832" t="s">
        <v>1365</v>
      </c>
      <c r="G1644" s="832" t="s">
        <v>1778</v>
      </c>
      <c r="H1644" s="832" t="s">
        <v>578</v>
      </c>
      <c r="I1644" s="832" t="s">
        <v>2947</v>
      </c>
      <c r="J1644" s="832" t="s">
        <v>1794</v>
      </c>
      <c r="K1644" s="832" t="s">
        <v>2948</v>
      </c>
      <c r="L1644" s="835">
        <v>1500</v>
      </c>
      <c r="M1644" s="835">
        <v>15000</v>
      </c>
      <c r="N1644" s="832">
        <v>10</v>
      </c>
      <c r="O1644" s="836">
        <v>1</v>
      </c>
      <c r="P1644" s="835">
        <v>15000</v>
      </c>
      <c r="Q1644" s="837">
        <v>1</v>
      </c>
      <c r="R1644" s="832">
        <v>10</v>
      </c>
      <c r="S1644" s="837">
        <v>1</v>
      </c>
      <c r="T1644" s="836">
        <v>1</v>
      </c>
      <c r="U1644" s="838">
        <v>1</v>
      </c>
    </row>
    <row r="1645" spans="1:21" ht="14.4" customHeight="1" thickBot="1" x14ac:dyDescent="0.35">
      <c r="A1645" s="839">
        <v>12</v>
      </c>
      <c r="B1645" s="840" t="s">
        <v>1362</v>
      </c>
      <c r="C1645" s="840" t="s">
        <v>1372</v>
      </c>
      <c r="D1645" s="841" t="s">
        <v>2955</v>
      </c>
      <c r="E1645" s="842" t="s">
        <v>1398</v>
      </c>
      <c r="F1645" s="840" t="s">
        <v>1365</v>
      </c>
      <c r="G1645" s="840" t="s">
        <v>1778</v>
      </c>
      <c r="H1645" s="840" t="s">
        <v>578</v>
      </c>
      <c r="I1645" s="840" t="s">
        <v>2949</v>
      </c>
      <c r="J1645" s="840" t="s">
        <v>2950</v>
      </c>
      <c r="K1645" s="840" t="s">
        <v>2951</v>
      </c>
      <c r="L1645" s="843">
        <v>1500</v>
      </c>
      <c r="M1645" s="843">
        <v>22500</v>
      </c>
      <c r="N1645" s="840">
        <v>15</v>
      </c>
      <c r="O1645" s="844">
        <v>1</v>
      </c>
      <c r="P1645" s="843"/>
      <c r="Q1645" s="845">
        <v>0</v>
      </c>
      <c r="R1645" s="840"/>
      <c r="S1645" s="845">
        <v>0</v>
      </c>
      <c r="T1645" s="844"/>
      <c r="U1645" s="846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7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2957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1397</v>
      </c>
      <c r="B5" s="225">
        <v>17919.84</v>
      </c>
      <c r="C5" s="830">
        <v>0.13778376828130898</v>
      </c>
      <c r="D5" s="225">
        <v>112137.86000000002</v>
      </c>
      <c r="E5" s="830">
        <v>0.86221623171869111</v>
      </c>
      <c r="F5" s="848">
        <v>130057.70000000001</v>
      </c>
    </row>
    <row r="6" spans="1:6" ht="14.4" customHeight="1" x14ac:dyDescent="0.3">
      <c r="A6" s="857" t="s">
        <v>1377</v>
      </c>
      <c r="B6" s="849">
        <v>7773.3899999999994</v>
      </c>
      <c r="C6" s="837">
        <v>0.31583470155666632</v>
      </c>
      <c r="D6" s="849">
        <v>16838.820000000003</v>
      </c>
      <c r="E6" s="837">
        <v>0.68416529844333362</v>
      </c>
      <c r="F6" s="850">
        <v>24612.210000000003</v>
      </c>
    </row>
    <row r="7" spans="1:6" ht="14.4" customHeight="1" x14ac:dyDescent="0.3">
      <c r="A7" s="857" t="s">
        <v>1388</v>
      </c>
      <c r="B7" s="849">
        <v>7234.2699999999995</v>
      </c>
      <c r="C7" s="837">
        <v>0.12676594367449459</v>
      </c>
      <c r="D7" s="849">
        <v>49833.659999999996</v>
      </c>
      <c r="E7" s="837">
        <v>0.87323405632550544</v>
      </c>
      <c r="F7" s="850">
        <v>57067.929999999993</v>
      </c>
    </row>
    <row r="8" spans="1:6" ht="14.4" customHeight="1" x14ac:dyDescent="0.3">
      <c r="A8" s="857" t="s">
        <v>1390</v>
      </c>
      <c r="B8" s="849">
        <v>6960.76</v>
      </c>
      <c r="C8" s="837">
        <v>0.14795058734858771</v>
      </c>
      <c r="D8" s="849">
        <v>40087.11</v>
      </c>
      <c r="E8" s="837">
        <v>0.85204941265141221</v>
      </c>
      <c r="F8" s="850">
        <v>47047.87</v>
      </c>
    </row>
    <row r="9" spans="1:6" ht="14.4" customHeight="1" x14ac:dyDescent="0.3">
      <c r="A9" s="857" t="s">
        <v>1385</v>
      </c>
      <c r="B9" s="849">
        <v>4671.5200000000004</v>
      </c>
      <c r="C9" s="837">
        <v>5.5779516449842123E-2</v>
      </c>
      <c r="D9" s="849">
        <v>79078.219999999987</v>
      </c>
      <c r="E9" s="837">
        <v>0.94422048355015786</v>
      </c>
      <c r="F9" s="850">
        <v>83749.739999999991</v>
      </c>
    </row>
    <row r="10" spans="1:6" ht="14.4" customHeight="1" x14ac:dyDescent="0.3">
      <c r="A10" s="857" t="s">
        <v>1381</v>
      </c>
      <c r="B10" s="849">
        <v>4161.92</v>
      </c>
      <c r="C10" s="837">
        <v>0.1471297134910147</v>
      </c>
      <c r="D10" s="849">
        <v>24125.500000000004</v>
      </c>
      <c r="E10" s="837">
        <v>0.85287028650898522</v>
      </c>
      <c r="F10" s="850">
        <v>28287.420000000006</v>
      </c>
    </row>
    <row r="11" spans="1:6" ht="14.4" customHeight="1" x14ac:dyDescent="0.3">
      <c r="A11" s="857" t="s">
        <v>1393</v>
      </c>
      <c r="B11" s="849">
        <v>2009.8300000000002</v>
      </c>
      <c r="C11" s="837">
        <v>0.28872346141193411</v>
      </c>
      <c r="D11" s="849">
        <v>4951.2599999999993</v>
      </c>
      <c r="E11" s="837">
        <v>0.71127653858806594</v>
      </c>
      <c r="F11" s="850">
        <v>6961.0899999999992</v>
      </c>
    </row>
    <row r="12" spans="1:6" ht="14.4" customHeight="1" x14ac:dyDescent="0.3">
      <c r="A12" s="857" t="s">
        <v>1379</v>
      </c>
      <c r="B12" s="849">
        <v>1668.4</v>
      </c>
      <c r="C12" s="837">
        <v>9.3990553622613604E-2</v>
      </c>
      <c r="D12" s="849">
        <v>16082.320000000003</v>
      </c>
      <c r="E12" s="837">
        <v>0.90600944637738634</v>
      </c>
      <c r="F12" s="850">
        <v>17750.720000000005</v>
      </c>
    </row>
    <row r="13" spans="1:6" ht="14.4" customHeight="1" x14ac:dyDescent="0.3">
      <c r="A13" s="857" t="s">
        <v>1395</v>
      </c>
      <c r="B13" s="849">
        <v>1571.1299999999999</v>
      </c>
      <c r="C13" s="837">
        <v>8.5257436074423404E-2</v>
      </c>
      <c r="D13" s="849">
        <v>16856.940000000002</v>
      </c>
      <c r="E13" s="837">
        <v>0.91474256392557651</v>
      </c>
      <c r="F13" s="850">
        <v>18428.070000000003</v>
      </c>
    </row>
    <row r="14" spans="1:6" ht="14.4" customHeight="1" x14ac:dyDescent="0.3">
      <c r="A14" s="857" t="s">
        <v>1386</v>
      </c>
      <c r="B14" s="849">
        <v>1492.16</v>
      </c>
      <c r="C14" s="837">
        <v>0.17350314353520097</v>
      </c>
      <c r="D14" s="849">
        <v>7108.03</v>
      </c>
      <c r="E14" s="837">
        <v>0.82649685646479898</v>
      </c>
      <c r="F14" s="850">
        <v>8600.19</v>
      </c>
    </row>
    <row r="15" spans="1:6" ht="14.4" customHeight="1" x14ac:dyDescent="0.3">
      <c r="A15" s="857" t="s">
        <v>1382</v>
      </c>
      <c r="B15" s="849">
        <v>1440.0400000000002</v>
      </c>
      <c r="C15" s="837">
        <v>4.4519727410807661E-2</v>
      </c>
      <c r="D15" s="849">
        <v>30906.070000000007</v>
      </c>
      <c r="E15" s="837">
        <v>0.95548027258919233</v>
      </c>
      <c r="F15" s="850">
        <v>32346.110000000008</v>
      </c>
    </row>
    <row r="16" spans="1:6" ht="14.4" customHeight="1" x14ac:dyDescent="0.3">
      <c r="A16" s="857" t="s">
        <v>1380</v>
      </c>
      <c r="B16" s="849">
        <v>1396.31</v>
      </c>
      <c r="C16" s="837">
        <v>0.10926718032750965</v>
      </c>
      <c r="D16" s="849">
        <v>11382.550000000001</v>
      </c>
      <c r="E16" s="837">
        <v>0.89073281967249041</v>
      </c>
      <c r="F16" s="850">
        <v>12778.86</v>
      </c>
    </row>
    <row r="17" spans="1:6" ht="14.4" customHeight="1" x14ac:dyDescent="0.3">
      <c r="A17" s="857" t="s">
        <v>1387</v>
      </c>
      <c r="B17" s="849">
        <v>1152.1600000000001</v>
      </c>
      <c r="C17" s="837">
        <v>0.25434444758406333</v>
      </c>
      <c r="D17" s="849">
        <v>3377.7599999999998</v>
      </c>
      <c r="E17" s="837">
        <v>0.74565555241593662</v>
      </c>
      <c r="F17" s="850">
        <v>4529.92</v>
      </c>
    </row>
    <row r="18" spans="1:6" ht="14.4" customHeight="1" x14ac:dyDescent="0.3">
      <c r="A18" s="857" t="s">
        <v>1394</v>
      </c>
      <c r="B18" s="849">
        <v>836.3</v>
      </c>
      <c r="C18" s="837">
        <v>0.28287304030171323</v>
      </c>
      <c r="D18" s="849">
        <v>2120.15</v>
      </c>
      <c r="E18" s="837">
        <v>0.71712695969828688</v>
      </c>
      <c r="F18" s="850">
        <v>2956.45</v>
      </c>
    </row>
    <row r="19" spans="1:6" ht="14.4" customHeight="1" x14ac:dyDescent="0.3">
      <c r="A19" s="857" t="s">
        <v>1398</v>
      </c>
      <c r="B19" s="849">
        <v>611.59</v>
      </c>
      <c r="C19" s="837">
        <v>1.993602504495947E-2</v>
      </c>
      <c r="D19" s="849">
        <v>30066.04</v>
      </c>
      <c r="E19" s="837">
        <v>0.9800639749550405</v>
      </c>
      <c r="F19" s="850">
        <v>30677.63</v>
      </c>
    </row>
    <row r="20" spans="1:6" ht="14.4" customHeight="1" x14ac:dyDescent="0.3">
      <c r="A20" s="857" t="s">
        <v>1391</v>
      </c>
      <c r="B20" s="849">
        <v>308.72000000000003</v>
      </c>
      <c r="C20" s="837">
        <v>9.1980872078299344E-2</v>
      </c>
      <c r="D20" s="849">
        <v>3047.6300000000006</v>
      </c>
      <c r="E20" s="837">
        <v>0.9080191279217007</v>
      </c>
      <c r="F20" s="850">
        <v>3356.3500000000004</v>
      </c>
    </row>
    <row r="21" spans="1:6" ht="14.4" customHeight="1" x14ac:dyDescent="0.3">
      <c r="A21" s="857" t="s">
        <v>1392</v>
      </c>
      <c r="B21" s="849">
        <v>238.72</v>
      </c>
      <c r="C21" s="837">
        <v>5.0000314177577346E-2</v>
      </c>
      <c r="D21" s="849">
        <v>4535.6500000000005</v>
      </c>
      <c r="E21" s="837">
        <v>0.94999968582242256</v>
      </c>
      <c r="F21" s="850">
        <v>4774.3700000000008</v>
      </c>
    </row>
    <row r="22" spans="1:6" ht="14.4" customHeight="1" x14ac:dyDescent="0.3">
      <c r="A22" s="857" t="s">
        <v>1384</v>
      </c>
      <c r="B22" s="849">
        <v>154.36000000000001</v>
      </c>
      <c r="C22" s="837">
        <v>9.6627974161594566E-3</v>
      </c>
      <c r="D22" s="849">
        <v>15820.310000000003</v>
      </c>
      <c r="E22" s="837">
        <v>0.9903372025838405</v>
      </c>
      <c r="F22" s="850">
        <v>15974.670000000004</v>
      </c>
    </row>
    <row r="23" spans="1:6" ht="14.4" customHeight="1" x14ac:dyDescent="0.3">
      <c r="A23" s="857" t="s">
        <v>1378</v>
      </c>
      <c r="B23" s="849"/>
      <c r="C23" s="837">
        <v>0</v>
      </c>
      <c r="D23" s="849">
        <v>3818.86</v>
      </c>
      <c r="E23" s="837">
        <v>1</v>
      </c>
      <c r="F23" s="850">
        <v>3818.86</v>
      </c>
    </row>
    <row r="24" spans="1:6" ht="14.4" customHeight="1" x14ac:dyDescent="0.3">
      <c r="A24" s="857" t="s">
        <v>1400</v>
      </c>
      <c r="B24" s="849"/>
      <c r="C24" s="837">
        <v>0</v>
      </c>
      <c r="D24" s="849">
        <v>4109.71</v>
      </c>
      <c r="E24" s="837">
        <v>1</v>
      </c>
      <c r="F24" s="850">
        <v>4109.71</v>
      </c>
    </row>
    <row r="25" spans="1:6" ht="14.4" customHeight="1" x14ac:dyDescent="0.3">
      <c r="A25" s="857" t="s">
        <v>1399</v>
      </c>
      <c r="B25" s="849"/>
      <c r="C25" s="837">
        <v>0</v>
      </c>
      <c r="D25" s="849">
        <v>3537</v>
      </c>
      <c r="E25" s="837">
        <v>1</v>
      </c>
      <c r="F25" s="850">
        <v>3537</v>
      </c>
    </row>
    <row r="26" spans="1:6" ht="14.4" customHeight="1" thickBot="1" x14ac:dyDescent="0.35">
      <c r="A26" s="858" t="s">
        <v>1389</v>
      </c>
      <c r="B26" s="853"/>
      <c r="C26" s="854">
        <v>0</v>
      </c>
      <c r="D26" s="853">
        <v>5153.58</v>
      </c>
      <c r="E26" s="854">
        <v>1</v>
      </c>
      <c r="F26" s="855">
        <v>5153.58</v>
      </c>
    </row>
    <row r="27" spans="1:6" ht="14.4" customHeight="1" thickBot="1" x14ac:dyDescent="0.35">
      <c r="A27" s="771" t="s">
        <v>3</v>
      </c>
      <c r="B27" s="772">
        <v>61601.42</v>
      </c>
      <c r="C27" s="773">
        <v>0.11270412400680635</v>
      </c>
      <c r="D27" s="772">
        <v>484975.03000000014</v>
      </c>
      <c r="E27" s="773">
        <v>0.88729587599319382</v>
      </c>
      <c r="F27" s="774">
        <v>546576.45000000007</v>
      </c>
    </row>
    <row r="28" spans="1:6" ht="14.4" customHeight="1" thickBot="1" x14ac:dyDescent="0.35"/>
    <row r="29" spans="1:6" ht="14.4" customHeight="1" x14ac:dyDescent="0.3">
      <c r="A29" s="856" t="s">
        <v>2958</v>
      </c>
      <c r="B29" s="225">
        <v>36104.160000000011</v>
      </c>
      <c r="C29" s="830">
        <v>0.29227567957194411</v>
      </c>
      <c r="D29" s="225">
        <v>87423.599999999962</v>
      </c>
      <c r="E29" s="830">
        <v>0.70772432042805578</v>
      </c>
      <c r="F29" s="848">
        <v>123527.75999999998</v>
      </c>
    </row>
    <row r="30" spans="1:6" ht="14.4" customHeight="1" x14ac:dyDescent="0.3">
      <c r="A30" s="857" t="s">
        <v>2959</v>
      </c>
      <c r="B30" s="849">
        <v>7407</v>
      </c>
      <c r="C30" s="837">
        <v>0.64497084700424234</v>
      </c>
      <c r="D30" s="849">
        <v>4077.24</v>
      </c>
      <c r="E30" s="837">
        <v>0.35502915299575766</v>
      </c>
      <c r="F30" s="850">
        <v>11484.24</v>
      </c>
    </row>
    <row r="31" spans="1:6" ht="14.4" customHeight="1" x14ac:dyDescent="0.3">
      <c r="A31" s="857" t="s">
        <v>1095</v>
      </c>
      <c r="B31" s="849">
        <v>4876.8600000000015</v>
      </c>
      <c r="C31" s="837">
        <v>0.25952727110176393</v>
      </c>
      <c r="D31" s="849">
        <v>13914.460000000008</v>
      </c>
      <c r="E31" s="837">
        <v>0.74047272889823601</v>
      </c>
      <c r="F31" s="850">
        <v>18791.320000000011</v>
      </c>
    </row>
    <row r="32" spans="1:6" ht="14.4" customHeight="1" x14ac:dyDescent="0.3">
      <c r="A32" s="857" t="s">
        <v>2960</v>
      </c>
      <c r="B32" s="849">
        <v>3507.09</v>
      </c>
      <c r="C32" s="837">
        <v>2.1638842001821031E-2</v>
      </c>
      <c r="D32" s="849">
        <v>158566.73999999993</v>
      </c>
      <c r="E32" s="837">
        <v>0.97836115799817902</v>
      </c>
      <c r="F32" s="850">
        <v>162073.82999999993</v>
      </c>
    </row>
    <row r="33" spans="1:6" ht="14.4" customHeight="1" x14ac:dyDescent="0.3">
      <c r="A33" s="857" t="s">
        <v>2961</v>
      </c>
      <c r="B33" s="849">
        <v>1708.55</v>
      </c>
      <c r="C33" s="837">
        <v>1.1890632487973663E-2</v>
      </c>
      <c r="D33" s="849">
        <v>141980.18999999994</v>
      </c>
      <c r="E33" s="837">
        <v>0.98810936751202638</v>
      </c>
      <c r="F33" s="850">
        <v>143688.73999999993</v>
      </c>
    </row>
    <row r="34" spans="1:6" ht="14.4" customHeight="1" x14ac:dyDescent="0.3">
      <c r="A34" s="857" t="s">
        <v>1081</v>
      </c>
      <c r="B34" s="849">
        <v>1594.97</v>
      </c>
      <c r="C34" s="837">
        <v>0.36267039576156535</v>
      </c>
      <c r="D34" s="849">
        <v>2802.8799999999997</v>
      </c>
      <c r="E34" s="837">
        <v>0.63732960423843465</v>
      </c>
      <c r="F34" s="850">
        <v>4397.8499999999995</v>
      </c>
    </row>
    <row r="35" spans="1:6" ht="14.4" customHeight="1" x14ac:dyDescent="0.3">
      <c r="A35" s="857" t="s">
        <v>1122</v>
      </c>
      <c r="B35" s="849">
        <v>1234.8800000000001</v>
      </c>
      <c r="C35" s="837">
        <v>6.2228573904998197E-2</v>
      </c>
      <c r="D35" s="849">
        <v>18609.380000000008</v>
      </c>
      <c r="E35" s="837">
        <v>0.93777142609500175</v>
      </c>
      <c r="F35" s="850">
        <v>19844.260000000009</v>
      </c>
    </row>
    <row r="36" spans="1:6" ht="14.4" customHeight="1" x14ac:dyDescent="0.3">
      <c r="A36" s="857" t="s">
        <v>1103</v>
      </c>
      <c r="B36" s="849">
        <v>846.47</v>
      </c>
      <c r="C36" s="837">
        <v>1</v>
      </c>
      <c r="D36" s="849"/>
      <c r="E36" s="837">
        <v>0</v>
      </c>
      <c r="F36" s="850">
        <v>846.47</v>
      </c>
    </row>
    <row r="37" spans="1:6" ht="14.4" customHeight="1" x14ac:dyDescent="0.3">
      <c r="A37" s="857" t="s">
        <v>1080</v>
      </c>
      <c r="B37" s="849">
        <v>787.88</v>
      </c>
      <c r="C37" s="837">
        <v>1</v>
      </c>
      <c r="D37" s="849"/>
      <c r="E37" s="837">
        <v>0</v>
      </c>
      <c r="F37" s="850">
        <v>787.88</v>
      </c>
    </row>
    <row r="38" spans="1:6" ht="14.4" customHeight="1" x14ac:dyDescent="0.3">
      <c r="A38" s="857" t="s">
        <v>1091</v>
      </c>
      <c r="B38" s="849">
        <v>784.82</v>
      </c>
      <c r="C38" s="837">
        <v>0.48424455948318951</v>
      </c>
      <c r="D38" s="849">
        <v>835.89</v>
      </c>
      <c r="E38" s="837">
        <v>0.51575544051681055</v>
      </c>
      <c r="F38" s="850">
        <v>1620.71</v>
      </c>
    </row>
    <row r="39" spans="1:6" ht="14.4" customHeight="1" x14ac:dyDescent="0.3">
      <c r="A39" s="857" t="s">
        <v>2962</v>
      </c>
      <c r="B39" s="849">
        <v>691.25</v>
      </c>
      <c r="C39" s="837">
        <v>1</v>
      </c>
      <c r="D39" s="849"/>
      <c r="E39" s="837">
        <v>0</v>
      </c>
      <c r="F39" s="850">
        <v>691.25</v>
      </c>
    </row>
    <row r="40" spans="1:6" ht="14.4" customHeight="1" x14ac:dyDescent="0.3">
      <c r="A40" s="857" t="s">
        <v>1114</v>
      </c>
      <c r="B40" s="849">
        <v>369.6</v>
      </c>
      <c r="C40" s="837">
        <v>1</v>
      </c>
      <c r="D40" s="849"/>
      <c r="E40" s="837">
        <v>0</v>
      </c>
      <c r="F40" s="850">
        <v>369.6</v>
      </c>
    </row>
    <row r="41" spans="1:6" ht="14.4" customHeight="1" x14ac:dyDescent="0.3">
      <c r="A41" s="857" t="s">
        <v>1084</v>
      </c>
      <c r="B41" s="849">
        <v>339.38</v>
      </c>
      <c r="C41" s="837">
        <v>0.71603687997130616</v>
      </c>
      <c r="D41" s="849">
        <v>134.59</v>
      </c>
      <c r="E41" s="837">
        <v>0.28396312002869378</v>
      </c>
      <c r="F41" s="850">
        <v>473.97</v>
      </c>
    </row>
    <row r="42" spans="1:6" ht="14.4" customHeight="1" x14ac:dyDescent="0.3">
      <c r="A42" s="857" t="s">
        <v>2963</v>
      </c>
      <c r="B42" s="849">
        <v>338.94</v>
      </c>
      <c r="C42" s="837">
        <v>0.37837415436826005</v>
      </c>
      <c r="D42" s="849">
        <v>556.84</v>
      </c>
      <c r="E42" s="837">
        <v>0.62162584563173995</v>
      </c>
      <c r="F42" s="850">
        <v>895.78</v>
      </c>
    </row>
    <row r="43" spans="1:6" ht="14.4" customHeight="1" x14ac:dyDescent="0.3">
      <c r="A43" s="857" t="s">
        <v>1126</v>
      </c>
      <c r="B43" s="849">
        <v>273.59000000000003</v>
      </c>
      <c r="C43" s="837">
        <v>0.46434936098711793</v>
      </c>
      <c r="D43" s="849">
        <v>315.59999999999997</v>
      </c>
      <c r="E43" s="837">
        <v>0.53565063901288201</v>
      </c>
      <c r="F43" s="850">
        <v>589.19000000000005</v>
      </c>
    </row>
    <row r="44" spans="1:6" ht="14.4" customHeight="1" x14ac:dyDescent="0.3">
      <c r="A44" s="857" t="s">
        <v>2964</v>
      </c>
      <c r="B44" s="849">
        <v>184.74</v>
      </c>
      <c r="C44" s="837">
        <v>1</v>
      </c>
      <c r="D44" s="849"/>
      <c r="E44" s="837">
        <v>0</v>
      </c>
      <c r="F44" s="850">
        <v>184.74</v>
      </c>
    </row>
    <row r="45" spans="1:6" ht="14.4" customHeight="1" x14ac:dyDescent="0.3">
      <c r="A45" s="857" t="s">
        <v>2965</v>
      </c>
      <c r="B45" s="849">
        <v>176.32</v>
      </c>
      <c r="C45" s="837">
        <v>0.17999918330679079</v>
      </c>
      <c r="D45" s="849">
        <v>803.24</v>
      </c>
      <c r="E45" s="837">
        <v>0.82000081669320923</v>
      </c>
      <c r="F45" s="850">
        <v>979.56</v>
      </c>
    </row>
    <row r="46" spans="1:6" ht="14.4" customHeight="1" x14ac:dyDescent="0.3">
      <c r="A46" s="857" t="s">
        <v>1105</v>
      </c>
      <c r="B46" s="849">
        <v>145.08000000000001</v>
      </c>
      <c r="C46" s="837">
        <v>0.39996691754197339</v>
      </c>
      <c r="D46" s="849">
        <v>217.64999999999998</v>
      </c>
      <c r="E46" s="837">
        <v>0.60003308245802656</v>
      </c>
      <c r="F46" s="850">
        <v>362.73</v>
      </c>
    </row>
    <row r="47" spans="1:6" ht="14.4" customHeight="1" x14ac:dyDescent="0.3">
      <c r="A47" s="857" t="s">
        <v>2966</v>
      </c>
      <c r="B47" s="849">
        <v>97.96</v>
      </c>
      <c r="C47" s="837">
        <v>0.21739902352418997</v>
      </c>
      <c r="D47" s="849">
        <v>352.64</v>
      </c>
      <c r="E47" s="837">
        <v>0.78260097647581006</v>
      </c>
      <c r="F47" s="850">
        <v>450.59999999999997</v>
      </c>
    </row>
    <row r="48" spans="1:6" ht="14.4" customHeight="1" x14ac:dyDescent="0.3">
      <c r="A48" s="857" t="s">
        <v>2967</v>
      </c>
      <c r="B48" s="849">
        <v>70.3</v>
      </c>
      <c r="C48" s="837">
        <v>1</v>
      </c>
      <c r="D48" s="849"/>
      <c r="E48" s="837">
        <v>0</v>
      </c>
      <c r="F48" s="850">
        <v>70.3</v>
      </c>
    </row>
    <row r="49" spans="1:6" ht="14.4" customHeight="1" x14ac:dyDescent="0.3">
      <c r="A49" s="857" t="s">
        <v>2968</v>
      </c>
      <c r="B49" s="849">
        <v>61.58</v>
      </c>
      <c r="C49" s="837">
        <v>1</v>
      </c>
      <c r="D49" s="849"/>
      <c r="E49" s="837">
        <v>0</v>
      </c>
      <c r="F49" s="850">
        <v>61.58</v>
      </c>
    </row>
    <row r="50" spans="1:6" ht="14.4" customHeight="1" x14ac:dyDescent="0.3">
      <c r="A50" s="857" t="s">
        <v>1090</v>
      </c>
      <c r="B50" s="849"/>
      <c r="C50" s="837">
        <v>0</v>
      </c>
      <c r="D50" s="849">
        <v>527.36</v>
      </c>
      <c r="E50" s="837">
        <v>1</v>
      </c>
      <c r="F50" s="850">
        <v>527.36</v>
      </c>
    </row>
    <row r="51" spans="1:6" ht="14.4" customHeight="1" x14ac:dyDescent="0.3">
      <c r="A51" s="857" t="s">
        <v>1116</v>
      </c>
      <c r="B51" s="849"/>
      <c r="C51" s="837">
        <v>0</v>
      </c>
      <c r="D51" s="849">
        <v>830.4</v>
      </c>
      <c r="E51" s="837">
        <v>1</v>
      </c>
      <c r="F51" s="850">
        <v>830.4</v>
      </c>
    </row>
    <row r="52" spans="1:6" ht="14.4" customHeight="1" x14ac:dyDescent="0.3">
      <c r="A52" s="857" t="s">
        <v>2969</v>
      </c>
      <c r="B52" s="849"/>
      <c r="C52" s="837">
        <v>0</v>
      </c>
      <c r="D52" s="849">
        <v>62.18</v>
      </c>
      <c r="E52" s="837">
        <v>1</v>
      </c>
      <c r="F52" s="850">
        <v>62.18</v>
      </c>
    </row>
    <row r="53" spans="1:6" ht="14.4" customHeight="1" x14ac:dyDescent="0.3">
      <c r="A53" s="857" t="s">
        <v>2970</v>
      </c>
      <c r="B53" s="849"/>
      <c r="C53" s="837">
        <v>0</v>
      </c>
      <c r="D53" s="849">
        <v>131.97999999999999</v>
      </c>
      <c r="E53" s="837">
        <v>1</v>
      </c>
      <c r="F53" s="850">
        <v>131.97999999999999</v>
      </c>
    </row>
    <row r="54" spans="1:6" ht="14.4" customHeight="1" x14ac:dyDescent="0.3">
      <c r="A54" s="857" t="s">
        <v>2971</v>
      </c>
      <c r="B54" s="849"/>
      <c r="C54" s="837">
        <v>0</v>
      </c>
      <c r="D54" s="849">
        <v>158.19999999999999</v>
      </c>
      <c r="E54" s="837">
        <v>1</v>
      </c>
      <c r="F54" s="850">
        <v>158.19999999999999</v>
      </c>
    </row>
    <row r="55" spans="1:6" ht="14.4" customHeight="1" x14ac:dyDescent="0.3">
      <c r="A55" s="857" t="s">
        <v>1077</v>
      </c>
      <c r="B55" s="849"/>
      <c r="C55" s="837">
        <v>0</v>
      </c>
      <c r="D55" s="849">
        <v>41263.05000000001</v>
      </c>
      <c r="E55" s="837">
        <v>1</v>
      </c>
      <c r="F55" s="850">
        <v>41263.05000000001</v>
      </c>
    </row>
    <row r="56" spans="1:6" ht="14.4" customHeight="1" x14ac:dyDescent="0.3">
      <c r="A56" s="857" t="s">
        <v>2972</v>
      </c>
      <c r="B56" s="849">
        <v>0</v>
      </c>
      <c r="C56" s="837"/>
      <c r="D56" s="849"/>
      <c r="E56" s="837"/>
      <c r="F56" s="850">
        <v>0</v>
      </c>
    </row>
    <row r="57" spans="1:6" ht="14.4" customHeight="1" x14ac:dyDescent="0.3">
      <c r="A57" s="857" t="s">
        <v>1097</v>
      </c>
      <c r="B57" s="849"/>
      <c r="C57" s="837">
        <v>0</v>
      </c>
      <c r="D57" s="849">
        <v>1556.6999999999998</v>
      </c>
      <c r="E57" s="837">
        <v>1</v>
      </c>
      <c r="F57" s="850">
        <v>1556.6999999999998</v>
      </c>
    </row>
    <row r="58" spans="1:6" ht="14.4" customHeight="1" x14ac:dyDescent="0.3">
      <c r="A58" s="857" t="s">
        <v>2973</v>
      </c>
      <c r="B58" s="849"/>
      <c r="C58" s="837">
        <v>0</v>
      </c>
      <c r="D58" s="849">
        <v>414.07</v>
      </c>
      <c r="E58" s="837">
        <v>1</v>
      </c>
      <c r="F58" s="850">
        <v>414.07</v>
      </c>
    </row>
    <row r="59" spans="1:6" ht="14.4" customHeight="1" x14ac:dyDescent="0.3">
      <c r="A59" s="857" t="s">
        <v>1075</v>
      </c>
      <c r="B59" s="849"/>
      <c r="C59" s="837">
        <v>0</v>
      </c>
      <c r="D59" s="849">
        <v>57.6</v>
      </c>
      <c r="E59" s="837">
        <v>1</v>
      </c>
      <c r="F59" s="850">
        <v>57.6</v>
      </c>
    </row>
    <row r="60" spans="1:6" ht="14.4" customHeight="1" x14ac:dyDescent="0.3">
      <c r="A60" s="857" t="s">
        <v>2974</v>
      </c>
      <c r="B60" s="849"/>
      <c r="C60" s="837">
        <v>0</v>
      </c>
      <c r="D60" s="849">
        <v>77.790000000000006</v>
      </c>
      <c r="E60" s="837">
        <v>1</v>
      </c>
      <c r="F60" s="850">
        <v>77.790000000000006</v>
      </c>
    </row>
    <row r="61" spans="1:6" ht="14.4" customHeight="1" x14ac:dyDescent="0.3">
      <c r="A61" s="857" t="s">
        <v>2975</v>
      </c>
      <c r="B61" s="849"/>
      <c r="C61" s="837">
        <v>0</v>
      </c>
      <c r="D61" s="849">
        <v>634.86</v>
      </c>
      <c r="E61" s="837">
        <v>1</v>
      </c>
      <c r="F61" s="850">
        <v>634.86</v>
      </c>
    </row>
    <row r="62" spans="1:6" ht="14.4" customHeight="1" x14ac:dyDescent="0.3">
      <c r="A62" s="857" t="s">
        <v>2976</v>
      </c>
      <c r="B62" s="849"/>
      <c r="C62" s="837">
        <v>0</v>
      </c>
      <c r="D62" s="849">
        <v>983.64</v>
      </c>
      <c r="E62" s="837">
        <v>1</v>
      </c>
      <c r="F62" s="850">
        <v>983.64</v>
      </c>
    </row>
    <row r="63" spans="1:6" ht="14.4" customHeight="1" x14ac:dyDescent="0.3">
      <c r="A63" s="857" t="s">
        <v>1082</v>
      </c>
      <c r="B63" s="849"/>
      <c r="C63" s="837">
        <v>0</v>
      </c>
      <c r="D63" s="849">
        <v>42.51</v>
      </c>
      <c r="E63" s="837">
        <v>1</v>
      </c>
      <c r="F63" s="850">
        <v>42.51</v>
      </c>
    </row>
    <row r="64" spans="1:6" ht="14.4" customHeight="1" x14ac:dyDescent="0.3">
      <c r="A64" s="857" t="s">
        <v>2977</v>
      </c>
      <c r="B64" s="849"/>
      <c r="C64" s="837"/>
      <c r="D64" s="849">
        <v>0</v>
      </c>
      <c r="E64" s="837"/>
      <c r="F64" s="850">
        <v>0</v>
      </c>
    </row>
    <row r="65" spans="1:6" ht="14.4" customHeight="1" x14ac:dyDescent="0.3">
      <c r="A65" s="857" t="s">
        <v>2978</v>
      </c>
      <c r="B65" s="849"/>
      <c r="C65" s="837">
        <v>0</v>
      </c>
      <c r="D65" s="849">
        <v>4269.66</v>
      </c>
      <c r="E65" s="837">
        <v>1</v>
      </c>
      <c r="F65" s="850">
        <v>4269.66</v>
      </c>
    </row>
    <row r="66" spans="1:6" ht="14.4" customHeight="1" x14ac:dyDescent="0.3">
      <c r="A66" s="857" t="s">
        <v>1117</v>
      </c>
      <c r="B66" s="849"/>
      <c r="C66" s="837">
        <v>0</v>
      </c>
      <c r="D66" s="849">
        <v>63.75</v>
      </c>
      <c r="E66" s="837">
        <v>1</v>
      </c>
      <c r="F66" s="850">
        <v>63.75</v>
      </c>
    </row>
    <row r="67" spans="1:6" ht="14.4" customHeight="1" x14ac:dyDescent="0.3">
      <c r="A67" s="857" t="s">
        <v>1083</v>
      </c>
      <c r="B67" s="849">
        <v>0</v>
      </c>
      <c r="C67" s="837"/>
      <c r="D67" s="849"/>
      <c r="E67" s="837"/>
      <c r="F67" s="850">
        <v>0</v>
      </c>
    </row>
    <row r="68" spans="1:6" ht="14.4" customHeight="1" x14ac:dyDescent="0.3">
      <c r="A68" s="857" t="s">
        <v>1079</v>
      </c>
      <c r="B68" s="849"/>
      <c r="C68" s="837">
        <v>0</v>
      </c>
      <c r="D68" s="849">
        <v>432.03</v>
      </c>
      <c r="E68" s="837">
        <v>1</v>
      </c>
      <c r="F68" s="850">
        <v>432.03</v>
      </c>
    </row>
    <row r="69" spans="1:6" ht="14.4" customHeight="1" x14ac:dyDescent="0.3">
      <c r="A69" s="857" t="s">
        <v>1118</v>
      </c>
      <c r="B69" s="849">
        <v>0</v>
      </c>
      <c r="C69" s="837">
        <v>0</v>
      </c>
      <c r="D69" s="849">
        <v>176.32</v>
      </c>
      <c r="E69" s="837">
        <v>1</v>
      </c>
      <c r="F69" s="850">
        <v>176.32</v>
      </c>
    </row>
    <row r="70" spans="1:6" ht="14.4" customHeight="1" x14ac:dyDescent="0.3">
      <c r="A70" s="857" t="s">
        <v>1088</v>
      </c>
      <c r="B70" s="849"/>
      <c r="C70" s="837">
        <v>0</v>
      </c>
      <c r="D70" s="849">
        <v>218.62</v>
      </c>
      <c r="E70" s="837">
        <v>1</v>
      </c>
      <c r="F70" s="850">
        <v>218.62</v>
      </c>
    </row>
    <row r="71" spans="1:6" ht="14.4" customHeight="1" x14ac:dyDescent="0.3">
      <c r="A71" s="857" t="s">
        <v>2979</v>
      </c>
      <c r="B71" s="849"/>
      <c r="C71" s="837">
        <v>0</v>
      </c>
      <c r="D71" s="849">
        <v>802.48</v>
      </c>
      <c r="E71" s="837">
        <v>1</v>
      </c>
      <c r="F71" s="850">
        <v>802.48</v>
      </c>
    </row>
    <row r="72" spans="1:6" ht="14.4" customHeight="1" x14ac:dyDescent="0.3">
      <c r="A72" s="857" t="s">
        <v>2980</v>
      </c>
      <c r="B72" s="849"/>
      <c r="C72" s="837">
        <v>0</v>
      </c>
      <c r="D72" s="849">
        <v>229.38</v>
      </c>
      <c r="E72" s="837">
        <v>1</v>
      </c>
      <c r="F72" s="850">
        <v>229.38</v>
      </c>
    </row>
    <row r="73" spans="1:6" ht="14.4" customHeight="1" x14ac:dyDescent="0.3">
      <c r="A73" s="857" t="s">
        <v>2981</v>
      </c>
      <c r="B73" s="849"/>
      <c r="C73" s="837">
        <v>0</v>
      </c>
      <c r="D73" s="849">
        <v>21.79</v>
      </c>
      <c r="E73" s="837">
        <v>1</v>
      </c>
      <c r="F73" s="850">
        <v>21.79</v>
      </c>
    </row>
    <row r="74" spans="1:6" ht="14.4" customHeight="1" x14ac:dyDescent="0.3">
      <c r="A74" s="857" t="s">
        <v>1108</v>
      </c>
      <c r="B74" s="849"/>
      <c r="C74" s="837"/>
      <c r="D74" s="849">
        <v>0</v>
      </c>
      <c r="E74" s="837"/>
      <c r="F74" s="850">
        <v>0</v>
      </c>
    </row>
    <row r="75" spans="1:6" ht="14.4" customHeight="1" x14ac:dyDescent="0.3">
      <c r="A75" s="857" t="s">
        <v>1123</v>
      </c>
      <c r="B75" s="849">
        <v>0</v>
      </c>
      <c r="C75" s="837"/>
      <c r="D75" s="849">
        <v>0</v>
      </c>
      <c r="E75" s="837"/>
      <c r="F75" s="850">
        <v>0</v>
      </c>
    </row>
    <row r="76" spans="1:6" ht="14.4" customHeight="1" x14ac:dyDescent="0.3">
      <c r="A76" s="857" t="s">
        <v>1111</v>
      </c>
      <c r="B76" s="849"/>
      <c r="C76" s="837">
        <v>0</v>
      </c>
      <c r="D76" s="849">
        <v>28.200000000000003</v>
      </c>
      <c r="E76" s="837">
        <v>1</v>
      </c>
      <c r="F76" s="850">
        <v>28.200000000000003</v>
      </c>
    </row>
    <row r="77" spans="1:6" ht="14.4" customHeight="1" x14ac:dyDescent="0.3">
      <c r="A77" s="857" t="s">
        <v>1078</v>
      </c>
      <c r="B77" s="849"/>
      <c r="C77" s="837">
        <v>0</v>
      </c>
      <c r="D77" s="849">
        <v>1401.52</v>
      </c>
      <c r="E77" s="837">
        <v>1</v>
      </c>
      <c r="F77" s="850">
        <v>1401.52</v>
      </c>
    </row>
    <row r="78" spans="1:6" ht="14.4" customHeight="1" thickBot="1" x14ac:dyDescent="0.35">
      <c r="A78" s="858" t="s">
        <v>1112</v>
      </c>
      <c r="B78" s="853"/>
      <c r="C78" s="854"/>
      <c r="D78" s="853">
        <v>0</v>
      </c>
      <c r="E78" s="854"/>
      <c r="F78" s="855">
        <v>0</v>
      </c>
    </row>
    <row r="79" spans="1:6" ht="14.4" customHeight="1" thickBot="1" x14ac:dyDescent="0.35">
      <c r="A79" s="771" t="s">
        <v>3</v>
      </c>
      <c r="B79" s="772">
        <v>61601.420000000013</v>
      </c>
      <c r="C79" s="773">
        <v>0.11270412400680645</v>
      </c>
      <c r="D79" s="772">
        <v>484975.02999999985</v>
      </c>
      <c r="E79" s="773">
        <v>0.88729587599319382</v>
      </c>
      <c r="F79" s="774">
        <v>546576.44999999972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2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{BB8318DC-8446-44B6-A7C0-F3902C45A72A}</x14:id>
        </ext>
      </extLst>
    </cfRule>
  </conditionalFormatting>
  <conditionalFormatting sqref="F29:F7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{D63E00A4-4DA7-405D-883F-6A4E323CE0B5}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B8318DC-8446-44B6-A7C0-F3902C45A72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F5:F26</xm:sqref>
        </x14:conditionalFormatting>
        <x14:conditionalFormatting xmlns:xm="http://schemas.microsoft.com/office/excel/2006/main">
          <x14:cfRule type="dataBar" id="{D63E00A4-4DA7-405D-883F-6A4E323CE0B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F29:F78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1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3006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215</v>
      </c>
      <c r="G3" s="47">
        <f>SUBTOTAL(9,G6:G1048576)</f>
        <v>61601.420000000013</v>
      </c>
      <c r="H3" s="48">
        <f>IF(M3=0,0,G3/M3)</f>
        <v>0.11270412400680638</v>
      </c>
      <c r="I3" s="47">
        <f>SUBTOTAL(9,I6:I1048576)</f>
        <v>846</v>
      </c>
      <c r="J3" s="47">
        <f>SUBTOTAL(9,J6:J1048576)</f>
        <v>484975.02999999974</v>
      </c>
      <c r="K3" s="48">
        <f>IF(M3=0,0,J3/M3)</f>
        <v>0.88729587599319304</v>
      </c>
      <c r="L3" s="47">
        <f>SUBTOTAL(9,L6:L1048576)</f>
        <v>1061</v>
      </c>
      <c r="M3" s="49">
        <f>SUBTOTAL(9,M6:M1048576)</f>
        <v>546576.45000000007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1377</v>
      </c>
      <c r="B6" s="825" t="s">
        <v>1192</v>
      </c>
      <c r="C6" s="825" t="s">
        <v>1675</v>
      </c>
      <c r="D6" s="825" t="s">
        <v>1194</v>
      </c>
      <c r="E6" s="825" t="s">
        <v>1676</v>
      </c>
      <c r="F6" s="225"/>
      <c r="G6" s="225"/>
      <c r="H6" s="830">
        <v>0</v>
      </c>
      <c r="I6" s="225">
        <v>1</v>
      </c>
      <c r="J6" s="225">
        <v>263.68</v>
      </c>
      <c r="K6" s="830">
        <v>1</v>
      </c>
      <c r="L6" s="225">
        <v>1</v>
      </c>
      <c r="M6" s="848">
        <v>263.68</v>
      </c>
    </row>
    <row r="7" spans="1:13" ht="14.4" customHeight="1" x14ac:dyDescent="0.3">
      <c r="A7" s="831" t="s">
        <v>1377</v>
      </c>
      <c r="B7" s="832" t="s">
        <v>2982</v>
      </c>
      <c r="C7" s="832" t="s">
        <v>1664</v>
      </c>
      <c r="D7" s="832" t="s">
        <v>1518</v>
      </c>
      <c r="E7" s="832" t="s">
        <v>1662</v>
      </c>
      <c r="F7" s="849"/>
      <c r="G7" s="849"/>
      <c r="H7" s="837">
        <v>0</v>
      </c>
      <c r="I7" s="849">
        <v>3</v>
      </c>
      <c r="J7" s="849">
        <v>4629.78</v>
      </c>
      <c r="K7" s="837">
        <v>1</v>
      </c>
      <c r="L7" s="849">
        <v>3</v>
      </c>
      <c r="M7" s="850">
        <v>4629.78</v>
      </c>
    </row>
    <row r="8" spans="1:13" ht="14.4" customHeight="1" x14ac:dyDescent="0.3">
      <c r="A8" s="831" t="s">
        <v>1377</v>
      </c>
      <c r="B8" s="832" t="s">
        <v>2983</v>
      </c>
      <c r="C8" s="832" t="s">
        <v>1669</v>
      </c>
      <c r="D8" s="832" t="s">
        <v>1670</v>
      </c>
      <c r="E8" s="832" t="s">
        <v>1671</v>
      </c>
      <c r="F8" s="849">
        <v>23</v>
      </c>
      <c r="G8" s="849">
        <v>7674.6399999999994</v>
      </c>
      <c r="H8" s="837">
        <v>1</v>
      </c>
      <c r="I8" s="849"/>
      <c r="J8" s="849"/>
      <c r="K8" s="837">
        <v>0</v>
      </c>
      <c r="L8" s="849">
        <v>23</v>
      </c>
      <c r="M8" s="850">
        <v>7674.6399999999994</v>
      </c>
    </row>
    <row r="9" spans="1:13" ht="14.4" customHeight="1" x14ac:dyDescent="0.3">
      <c r="A9" s="831" t="s">
        <v>1377</v>
      </c>
      <c r="B9" s="832" t="s">
        <v>2983</v>
      </c>
      <c r="C9" s="832" t="s">
        <v>1672</v>
      </c>
      <c r="D9" s="832" t="s">
        <v>1522</v>
      </c>
      <c r="E9" s="832" t="s">
        <v>1673</v>
      </c>
      <c r="F9" s="849"/>
      <c r="G9" s="849"/>
      <c r="H9" s="837">
        <v>0</v>
      </c>
      <c r="I9" s="849">
        <v>6</v>
      </c>
      <c r="J9" s="849">
        <v>1801.8600000000001</v>
      </c>
      <c r="K9" s="837">
        <v>1</v>
      </c>
      <c r="L9" s="849">
        <v>6</v>
      </c>
      <c r="M9" s="850">
        <v>1801.8600000000001</v>
      </c>
    </row>
    <row r="10" spans="1:13" ht="14.4" customHeight="1" x14ac:dyDescent="0.3">
      <c r="A10" s="831" t="s">
        <v>1377</v>
      </c>
      <c r="B10" s="832" t="s">
        <v>2984</v>
      </c>
      <c r="C10" s="832" t="s">
        <v>2839</v>
      </c>
      <c r="D10" s="832" t="s">
        <v>2308</v>
      </c>
      <c r="E10" s="832" t="s">
        <v>1662</v>
      </c>
      <c r="F10" s="849"/>
      <c r="G10" s="849"/>
      <c r="H10" s="837">
        <v>0</v>
      </c>
      <c r="I10" s="849">
        <v>1</v>
      </c>
      <c r="J10" s="849">
        <v>679.54</v>
      </c>
      <c r="K10" s="837">
        <v>1</v>
      </c>
      <c r="L10" s="849">
        <v>1</v>
      </c>
      <c r="M10" s="850">
        <v>679.54</v>
      </c>
    </row>
    <row r="11" spans="1:13" ht="14.4" customHeight="1" x14ac:dyDescent="0.3">
      <c r="A11" s="831" t="s">
        <v>1377</v>
      </c>
      <c r="B11" s="832" t="s">
        <v>1217</v>
      </c>
      <c r="C11" s="832" t="s">
        <v>1220</v>
      </c>
      <c r="D11" s="832" t="s">
        <v>1221</v>
      </c>
      <c r="E11" s="832" t="s">
        <v>1222</v>
      </c>
      <c r="F11" s="849"/>
      <c r="G11" s="849"/>
      <c r="H11" s="837">
        <v>0</v>
      </c>
      <c r="I11" s="849">
        <v>1</v>
      </c>
      <c r="J11" s="849">
        <v>149.52000000000001</v>
      </c>
      <c r="K11" s="837">
        <v>1</v>
      </c>
      <c r="L11" s="849">
        <v>1</v>
      </c>
      <c r="M11" s="850">
        <v>149.52000000000001</v>
      </c>
    </row>
    <row r="12" spans="1:13" ht="14.4" customHeight="1" x14ac:dyDescent="0.3">
      <c r="A12" s="831" t="s">
        <v>1377</v>
      </c>
      <c r="B12" s="832" t="s">
        <v>1217</v>
      </c>
      <c r="C12" s="832" t="s">
        <v>1218</v>
      </c>
      <c r="D12" s="832" t="s">
        <v>950</v>
      </c>
      <c r="E12" s="832" t="s">
        <v>1219</v>
      </c>
      <c r="F12" s="849"/>
      <c r="G12" s="849"/>
      <c r="H12" s="837">
        <v>0</v>
      </c>
      <c r="I12" s="849">
        <v>1</v>
      </c>
      <c r="J12" s="849">
        <v>225.06</v>
      </c>
      <c r="K12" s="837">
        <v>1</v>
      </c>
      <c r="L12" s="849">
        <v>1</v>
      </c>
      <c r="M12" s="850">
        <v>225.06</v>
      </c>
    </row>
    <row r="13" spans="1:13" ht="14.4" customHeight="1" x14ac:dyDescent="0.3">
      <c r="A13" s="831" t="s">
        <v>1377</v>
      </c>
      <c r="B13" s="832" t="s">
        <v>1227</v>
      </c>
      <c r="C13" s="832" t="s">
        <v>1231</v>
      </c>
      <c r="D13" s="832" t="s">
        <v>1229</v>
      </c>
      <c r="E13" s="832" t="s">
        <v>1232</v>
      </c>
      <c r="F13" s="849"/>
      <c r="G13" s="849"/>
      <c r="H13" s="837">
        <v>0</v>
      </c>
      <c r="I13" s="849">
        <v>5</v>
      </c>
      <c r="J13" s="849">
        <v>852.6</v>
      </c>
      <c r="K13" s="837">
        <v>1</v>
      </c>
      <c r="L13" s="849">
        <v>5</v>
      </c>
      <c r="M13" s="850">
        <v>852.6</v>
      </c>
    </row>
    <row r="14" spans="1:13" ht="14.4" customHeight="1" x14ac:dyDescent="0.3">
      <c r="A14" s="831" t="s">
        <v>1377</v>
      </c>
      <c r="B14" s="832" t="s">
        <v>2985</v>
      </c>
      <c r="C14" s="832" t="s">
        <v>1622</v>
      </c>
      <c r="D14" s="832" t="s">
        <v>980</v>
      </c>
      <c r="E14" s="832" t="s">
        <v>1440</v>
      </c>
      <c r="F14" s="849">
        <v>1</v>
      </c>
      <c r="G14" s="849">
        <v>98.75</v>
      </c>
      <c r="H14" s="837">
        <v>1</v>
      </c>
      <c r="I14" s="849"/>
      <c r="J14" s="849"/>
      <c r="K14" s="837">
        <v>0</v>
      </c>
      <c r="L14" s="849">
        <v>1</v>
      </c>
      <c r="M14" s="850">
        <v>98.75</v>
      </c>
    </row>
    <row r="15" spans="1:13" ht="14.4" customHeight="1" x14ac:dyDescent="0.3">
      <c r="A15" s="831" t="s">
        <v>1377</v>
      </c>
      <c r="B15" s="832" t="s">
        <v>2986</v>
      </c>
      <c r="C15" s="832" t="s">
        <v>1666</v>
      </c>
      <c r="D15" s="832" t="s">
        <v>1667</v>
      </c>
      <c r="E15" s="832" t="s">
        <v>1668</v>
      </c>
      <c r="F15" s="849"/>
      <c r="G15" s="849"/>
      <c r="H15" s="837">
        <v>0</v>
      </c>
      <c r="I15" s="849">
        <v>1</v>
      </c>
      <c r="J15" s="849">
        <v>502.31</v>
      </c>
      <c r="K15" s="837">
        <v>1</v>
      </c>
      <c r="L15" s="849">
        <v>1</v>
      </c>
      <c r="M15" s="850">
        <v>502.31</v>
      </c>
    </row>
    <row r="16" spans="1:13" ht="14.4" customHeight="1" x14ac:dyDescent="0.3">
      <c r="A16" s="831" t="s">
        <v>1377</v>
      </c>
      <c r="B16" s="832" t="s">
        <v>2987</v>
      </c>
      <c r="C16" s="832" t="s">
        <v>1402</v>
      </c>
      <c r="D16" s="832" t="s">
        <v>1403</v>
      </c>
      <c r="E16" s="832" t="s">
        <v>1404</v>
      </c>
      <c r="F16" s="849"/>
      <c r="G16" s="849"/>
      <c r="H16" s="837">
        <v>0</v>
      </c>
      <c r="I16" s="849">
        <v>7</v>
      </c>
      <c r="J16" s="849">
        <v>7637.6299999999992</v>
      </c>
      <c r="K16" s="837">
        <v>1</v>
      </c>
      <c r="L16" s="849">
        <v>7</v>
      </c>
      <c r="M16" s="850">
        <v>7637.6299999999992</v>
      </c>
    </row>
    <row r="17" spans="1:13" ht="14.4" customHeight="1" x14ac:dyDescent="0.3">
      <c r="A17" s="831" t="s">
        <v>1377</v>
      </c>
      <c r="B17" s="832" t="s">
        <v>2988</v>
      </c>
      <c r="C17" s="832" t="s">
        <v>1634</v>
      </c>
      <c r="D17" s="832" t="s">
        <v>1635</v>
      </c>
      <c r="E17" s="832" t="s">
        <v>624</v>
      </c>
      <c r="F17" s="849"/>
      <c r="G17" s="849"/>
      <c r="H17" s="837">
        <v>0</v>
      </c>
      <c r="I17" s="849">
        <v>2</v>
      </c>
      <c r="J17" s="849">
        <v>96.84</v>
      </c>
      <c r="K17" s="837">
        <v>1</v>
      </c>
      <c r="L17" s="849">
        <v>2</v>
      </c>
      <c r="M17" s="850">
        <v>96.84</v>
      </c>
    </row>
    <row r="18" spans="1:13" ht="14.4" customHeight="1" x14ac:dyDescent="0.3">
      <c r="A18" s="831" t="s">
        <v>1377</v>
      </c>
      <c r="B18" s="832" t="s">
        <v>1279</v>
      </c>
      <c r="C18" s="832" t="s">
        <v>1280</v>
      </c>
      <c r="D18" s="832" t="s">
        <v>1281</v>
      </c>
      <c r="E18" s="832" t="s">
        <v>1282</v>
      </c>
      <c r="F18" s="849"/>
      <c r="G18" s="849"/>
      <c r="H18" s="837"/>
      <c r="I18" s="849">
        <v>1</v>
      </c>
      <c r="J18" s="849">
        <v>0</v>
      </c>
      <c r="K18" s="837"/>
      <c r="L18" s="849">
        <v>1</v>
      </c>
      <c r="M18" s="850">
        <v>0</v>
      </c>
    </row>
    <row r="19" spans="1:13" ht="14.4" customHeight="1" x14ac:dyDescent="0.3">
      <c r="A19" s="831" t="s">
        <v>1378</v>
      </c>
      <c r="B19" s="832" t="s">
        <v>2987</v>
      </c>
      <c r="C19" s="832" t="s">
        <v>1808</v>
      </c>
      <c r="D19" s="832" t="s">
        <v>1403</v>
      </c>
      <c r="E19" s="832" t="s">
        <v>1809</v>
      </c>
      <c r="F19" s="849"/>
      <c r="G19" s="849"/>
      <c r="H19" s="837">
        <v>0</v>
      </c>
      <c r="I19" s="849">
        <v>1</v>
      </c>
      <c r="J19" s="849">
        <v>3818.86</v>
      </c>
      <c r="K19" s="837">
        <v>1</v>
      </c>
      <c r="L19" s="849">
        <v>1</v>
      </c>
      <c r="M19" s="850">
        <v>3818.86</v>
      </c>
    </row>
    <row r="20" spans="1:13" ht="14.4" customHeight="1" x14ac:dyDescent="0.3">
      <c r="A20" s="831" t="s">
        <v>1379</v>
      </c>
      <c r="B20" s="832" t="s">
        <v>1141</v>
      </c>
      <c r="C20" s="832" t="s">
        <v>1144</v>
      </c>
      <c r="D20" s="832" t="s">
        <v>712</v>
      </c>
      <c r="E20" s="832" t="s">
        <v>1145</v>
      </c>
      <c r="F20" s="849"/>
      <c r="G20" s="849"/>
      <c r="H20" s="837">
        <v>0</v>
      </c>
      <c r="I20" s="849">
        <v>1</v>
      </c>
      <c r="J20" s="849">
        <v>1847.49</v>
      </c>
      <c r="K20" s="837">
        <v>1</v>
      </c>
      <c r="L20" s="849">
        <v>1</v>
      </c>
      <c r="M20" s="850">
        <v>1847.49</v>
      </c>
    </row>
    <row r="21" spans="1:13" ht="14.4" customHeight="1" x14ac:dyDescent="0.3">
      <c r="A21" s="831" t="s">
        <v>1379</v>
      </c>
      <c r="B21" s="832" t="s">
        <v>2983</v>
      </c>
      <c r="C21" s="832" t="s">
        <v>1669</v>
      </c>
      <c r="D21" s="832" t="s">
        <v>1670</v>
      </c>
      <c r="E21" s="832" t="s">
        <v>1671</v>
      </c>
      <c r="F21" s="849">
        <v>4</v>
      </c>
      <c r="G21" s="849">
        <v>1334.72</v>
      </c>
      <c r="H21" s="837">
        <v>1</v>
      </c>
      <c r="I21" s="849"/>
      <c r="J21" s="849"/>
      <c r="K21" s="837">
        <v>0</v>
      </c>
      <c r="L21" s="849">
        <v>4</v>
      </c>
      <c r="M21" s="850">
        <v>1334.72</v>
      </c>
    </row>
    <row r="22" spans="1:13" ht="14.4" customHeight="1" x14ac:dyDescent="0.3">
      <c r="A22" s="831" t="s">
        <v>1379</v>
      </c>
      <c r="B22" s="832" t="s">
        <v>2983</v>
      </c>
      <c r="C22" s="832" t="s">
        <v>1579</v>
      </c>
      <c r="D22" s="832" t="s">
        <v>1522</v>
      </c>
      <c r="E22" s="832" t="s">
        <v>1580</v>
      </c>
      <c r="F22" s="849"/>
      <c r="G22" s="849"/>
      <c r="H22" s="837">
        <v>0</v>
      </c>
      <c r="I22" s="849">
        <v>6</v>
      </c>
      <c r="J22" s="849">
        <v>2002.0800000000002</v>
      </c>
      <c r="K22" s="837">
        <v>1</v>
      </c>
      <c r="L22" s="849">
        <v>6</v>
      </c>
      <c r="M22" s="850">
        <v>2002.0800000000002</v>
      </c>
    </row>
    <row r="23" spans="1:13" ht="14.4" customHeight="1" x14ac:dyDescent="0.3">
      <c r="A23" s="831" t="s">
        <v>1379</v>
      </c>
      <c r="B23" s="832" t="s">
        <v>2983</v>
      </c>
      <c r="C23" s="832" t="s">
        <v>1848</v>
      </c>
      <c r="D23" s="832" t="s">
        <v>1849</v>
      </c>
      <c r="E23" s="832" t="s">
        <v>1580</v>
      </c>
      <c r="F23" s="849">
        <v>1</v>
      </c>
      <c r="G23" s="849">
        <v>333.68</v>
      </c>
      <c r="H23" s="837">
        <v>1</v>
      </c>
      <c r="I23" s="849"/>
      <c r="J23" s="849"/>
      <c r="K23" s="837">
        <v>0</v>
      </c>
      <c r="L23" s="849">
        <v>1</v>
      </c>
      <c r="M23" s="850">
        <v>333.68</v>
      </c>
    </row>
    <row r="24" spans="1:13" ht="14.4" customHeight="1" x14ac:dyDescent="0.3">
      <c r="A24" s="831" t="s">
        <v>1379</v>
      </c>
      <c r="B24" s="832" t="s">
        <v>1217</v>
      </c>
      <c r="C24" s="832" t="s">
        <v>1425</v>
      </c>
      <c r="D24" s="832" t="s">
        <v>950</v>
      </c>
      <c r="E24" s="832" t="s">
        <v>1414</v>
      </c>
      <c r="F24" s="849"/>
      <c r="G24" s="849"/>
      <c r="H24" s="837">
        <v>0</v>
      </c>
      <c r="I24" s="849">
        <v>1</v>
      </c>
      <c r="J24" s="849">
        <v>154.36000000000001</v>
      </c>
      <c r="K24" s="837">
        <v>1</v>
      </c>
      <c r="L24" s="849">
        <v>1</v>
      </c>
      <c r="M24" s="850">
        <v>154.36000000000001</v>
      </c>
    </row>
    <row r="25" spans="1:13" ht="14.4" customHeight="1" x14ac:dyDescent="0.3">
      <c r="A25" s="831" t="s">
        <v>1379</v>
      </c>
      <c r="B25" s="832" t="s">
        <v>1217</v>
      </c>
      <c r="C25" s="832" t="s">
        <v>1218</v>
      </c>
      <c r="D25" s="832" t="s">
        <v>950</v>
      </c>
      <c r="E25" s="832" t="s">
        <v>1219</v>
      </c>
      <c r="F25" s="849"/>
      <c r="G25" s="849"/>
      <c r="H25" s="837">
        <v>0</v>
      </c>
      <c r="I25" s="849">
        <v>1</v>
      </c>
      <c r="J25" s="849">
        <v>225.06</v>
      </c>
      <c r="K25" s="837">
        <v>1</v>
      </c>
      <c r="L25" s="849">
        <v>1</v>
      </c>
      <c r="M25" s="850">
        <v>225.06</v>
      </c>
    </row>
    <row r="26" spans="1:13" ht="14.4" customHeight="1" x14ac:dyDescent="0.3">
      <c r="A26" s="831" t="s">
        <v>1379</v>
      </c>
      <c r="B26" s="832" t="s">
        <v>2989</v>
      </c>
      <c r="C26" s="832" t="s">
        <v>1815</v>
      </c>
      <c r="D26" s="832" t="s">
        <v>1816</v>
      </c>
      <c r="E26" s="832" t="s">
        <v>1817</v>
      </c>
      <c r="F26" s="849"/>
      <c r="G26" s="849"/>
      <c r="H26" s="837">
        <v>0</v>
      </c>
      <c r="I26" s="849">
        <v>1</v>
      </c>
      <c r="J26" s="849">
        <v>70.540000000000006</v>
      </c>
      <c r="K26" s="837">
        <v>1</v>
      </c>
      <c r="L26" s="849">
        <v>1</v>
      </c>
      <c r="M26" s="850">
        <v>70.540000000000006</v>
      </c>
    </row>
    <row r="27" spans="1:13" ht="14.4" customHeight="1" x14ac:dyDescent="0.3">
      <c r="A27" s="831" t="s">
        <v>1379</v>
      </c>
      <c r="B27" s="832" t="s">
        <v>2986</v>
      </c>
      <c r="C27" s="832" t="s">
        <v>1846</v>
      </c>
      <c r="D27" s="832" t="s">
        <v>1667</v>
      </c>
      <c r="E27" s="832" t="s">
        <v>1847</v>
      </c>
      <c r="F27" s="849"/>
      <c r="G27" s="849"/>
      <c r="H27" s="837">
        <v>0</v>
      </c>
      <c r="I27" s="849">
        <v>1</v>
      </c>
      <c r="J27" s="849">
        <v>251.16</v>
      </c>
      <c r="K27" s="837">
        <v>1</v>
      </c>
      <c r="L27" s="849">
        <v>1</v>
      </c>
      <c r="M27" s="850">
        <v>251.16</v>
      </c>
    </row>
    <row r="28" spans="1:13" ht="14.4" customHeight="1" x14ac:dyDescent="0.3">
      <c r="A28" s="831" t="s">
        <v>1379</v>
      </c>
      <c r="B28" s="832" t="s">
        <v>2987</v>
      </c>
      <c r="C28" s="832" t="s">
        <v>1822</v>
      </c>
      <c r="D28" s="832" t="s">
        <v>1403</v>
      </c>
      <c r="E28" s="832" t="s">
        <v>1823</v>
      </c>
      <c r="F28" s="849"/>
      <c r="G28" s="849"/>
      <c r="H28" s="837">
        <v>0</v>
      </c>
      <c r="I28" s="849">
        <v>3</v>
      </c>
      <c r="J28" s="849">
        <v>620.64</v>
      </c>
      <c r="K28" s="837">
        <v>1</v>
      </c>
      <c r="L28" s="849">
        <v>3</v>
      </c>
      <c r="M28" s="850">
        <v>620.64</v>
      </c>
    </row>
    <row r="29" spans="1:13" ht="14.4" customHeight="1" x14ac:dyDescent="0.3">
      <c r="A29" s="831" t="s">
        <v>1379</v>
      </c>
      <c r="B29" s="832" t="s">
        <v>2987</v>
      </c>
      <c r="C29" s="832" t="s">
        <v>1402</v>
      </c>
      <c r="D29" s="832" t="s">
        <v>1403</v>
      </c>
      <c r="E29" s="832" t="s">
        <v>1404</v>
      </c>
      <c r="F29" s="849"/>
      <c r="G29" s="849"/>
      <c r="H29" s="837">
        <v>0</v>
      </c>
      <c r="I29" s="849">
        <v>3</v>
      </c>
      <c r="J29" s="849">
        <v>3273.2699999999995</v>
      </c>
      <c r="K29" s="837">
        <v>1</v>
      </c>
      <c r="L29" s="849">
        <v>3</v>
      </c>
      <c r="M29" s="850">
        <v>3273.2699999999995</v>
      </c>
    </row>
    <row r="30" spans="1:13" ht="14.4" customHeight="1" x14ac:dyDescent="0.3">
      <c r="A30" s="831" t="s">
        <v>1379</v>
      </c>
      <c r="B30" s="832" t="s">
        <v>2987</v>
      </c>
      <c r="C30" s="832" t="s">
        <v>1808</v>
      </c>
      <c r="D30" s="832" t="s">
        <v>1403</v>
      </c>
      <c r="E30" s="832" t="s">
        <v>1809</v>
      </c>
      <c r="F30" s="849"/>
      <c r="G30" s="849"/>
      <c r="H30" s="837">
        <v>0</v>
      </c>
      <c r="I30" s="849">
        <v>2</v>
      </c>
      <c r="J30" s="849">
        <v>7637.72</v>
      </c>
      <c r="K30" s="837">
        <v>1</v>
      </c>
      <c r="L30" s="849">
        <v>2</v>
      </c>
      <c r="M30" s="850">
        <v>7637.72</v>
      </c>
    </row>
    <row r="31" spans="1:13" ht="14.4" customHeight="1" x14ac:dyDescent="0.3">
      <c r="A31" s="831" t="s">
        <v>1380</v>
      </c>
      <c r="B31" s="832" t="s">
        <v>1141</v>
      </c>
      <c r="C31" s="832" t="s">
        <v>1450</v>
      </c>
      <c r="D31" s="832" t="s">
        <v>1451</v>
      </c>
      <c r="E31" s="832" t="s">
        <v>1452</v>
      </c>
      <c r="F31" s="849"/>
      <c r="G31" s="849"/>
      <c r="H31" s="837">
        <v>0</v>
      </c>
      <c r="I31" s="849">
        <v>6</v>
      </c>
      <c r="J31" s="849">
        <v>2208.96</v>
      </c>
      <c r="K31" s="837">
        <v>1</v>
      </c>
      <c r="L31" s="849">
        <v>6</v>
      </c>
      <c r="M31" s="850">
        <v>2208.96</v>
      </c>
    </row>
    <row r="32" spans="1:13" ht="14.4" customHeight="1" x14ac:dyDescent="0.3">
      <c r="A32" s="831" t="s">
        <v>1380</v>
      </c>
      <c r="B32" s="832" t="s">
        <v>1141</v>
      </c>
      <c r="C32" s="832" t="s">
        <v>1453</v>
      </c>
      <c r="D32" s="832" t="s">
        <v>1451</v>
      </c>
      <c r="E32" s="832" t="s">
        <v>1454</v>
      </c>
      <c r="F32" s="849"/>
      <c r="G32" s="849"/>
      <c r="H32" s="837">
        <v>0</v>
      </c>
      <c r="I32" s="849">
        <v>1</v>
      </c>
      <c r="J32" s="849">
        <v>490.89</v>
      </c>
      <c r="K32" s="837">
        <v>1</v>
      </c>
      <c r="L32" s="849">
        <v>1</v>
      </c>
      <c r="M32" s="850">
        <v>490.89</v>
      </c>
    </row>
    <row r="33" spans="1:13" ht="14.4" customHeight="1" x14ac:dyDescent="0.3">
      <c r="A33" s="831" t="s">
        <v>1380</v>
      </c>
      <c r="B33" s="832" t="s">
        <v>1141</v>
      </c>
      <c r="C33" s="832" t="s">
        <v>1455</v>
      </c>
      <c r="D33" s="832" t="s">
        <v>1451</v>
      </c>
      <c r="E33" s="832" t="s">
        <v>1456</v>
      </c>
      <c r="F33" s="849"/>
      <c r="G33" s="849"/>
      <c r="H33" s="837">
        <v>0</v>
      </c>
      <c r="I33" s="849">
        <v>4</v>
      </c>
      <c r="J33" s="849">
        <v>2945.32</v>
      </c>
      <c r="K33" s="837">
        <v>1</v>
      </c>
      <c r="L33" s="849">
        <v>4</v>
      </c>
      <c r="M33" s="850">
        <v>2945.32</v>
      </c>
    </row>
    <row r="34" spans="1:13" ht="14.4" customHeight="1" x14ac:dyDescent="0.3">
      <c r="A34" s="831" t="s">
        <v>1380</v>
      </c>
      <c r="B34" s="832" t="s">
        <v>1141</v>
      </c>
      <c r="C34" s="832" t="s">
        <v>1457</v>
      </c>
      <c r="D34" s="832" t="s">
        <v>1451</v>
      </c>
      <c r="E34" s="832" t="s">
        <v>1454</v>
      </c>
      <c r="F34" s="849"/>
      <c r="G34" s="849"/>
      <c r="H34" s="837">
        <v>0</v>
      </c>
      <c r="I34" s="849">
        <v>1</v>
      </c>
      <c r="J34" s="849">
        <v>490.89</v>
      </c>
      <c r="K34" s="837">
        <v>1</v>
      </c>
      <c r="L34" s="849">
        <v>1</v>
      </c>
      <c r="M34" s="850">
        <v>490.89</v>
      </c>
    </row>
    <row r="35" spans="1:13" ht="14.4" customHeight="1" x14ac:dyDescent="0.3">
      <c r="A35" s="831" t="s">
        <v>1380</v>
      </c>
      <c r="B35" s="832" t="s">
        <v>2990</v>
      </c>
      <c r="C35" s="832" t="s">
        <v>1447</v>
      </c>
      <c r="D35" s="832" t="s">
        <v>1448</v>
      </c>
      <c r="E35" s="832" t="s">
        <v>1449</v>
      </c>
      <c r="F35" s="849">
        <v>1</v>
      </c>
      <c r="G35" s="849">
        <v>70.3</v>
      </c>
      <c r="H35" s="837">
        <v>1</v>
      </c>
      <c r="I35" s="849"/>
      <c r="J35" s="849"/>
      <c r="K35" s="837">
        <v>0</v>
      </c>
      <c r="L35" s="849">
        <v>1</v>
      </c>
      <c r="M35" s="850">
        <v>70.3</v>
      </c>
    </row>
    <row r="36" spans="1:13" ht="14.4" customHeight="1" x14ac:dyDescent="0.3">
      <c r="A36" s="831" t="s">
        <v>1380</v>
      </c>
      <c r="B36" s="832" t="s">
        <v>2991</v>
      </c>
      <c r="C36" s="832" t="s">
        <v>1875</v>
      </c>
      <c r="D36" s="832" t="s">
        <v>1876</v>
      </c>
      <c r="E36" s="832" t="s">
        <v>1877</v>
      </c>
      <c r="F36" s="849">
        <v>1</v>
      </c>
      <c r="G36" s="849">
        <v>61.58</v>
      </c>
      <c r="H36" s="837">
        <v>1</v>
      </c>
      <c r="I36" s="849"/>
      <c r="J36" s="849"/>
      <c r="K36" s="837">
        <v>0</v>
      </c>
      <c r="L36" s="849">
        <v>1</v>
      </c>
      <c r="M36" s="850">
        <v>61.58</v>
      </c>
    </row>
    <row r="37" spans="1:13" ht="14.4" customHeight="1" x14ac:dyDescent="0.3">
      <c r="A37" s="831" t="s">
        <v>1380</v>
      </c>
      <c r="B37" s="832" t="s">
        <v>2992</v>
      </c>
      <c r="C37" s="832" t="s">
        <v>1430</v>
      </c>
      <c r="D37" s="832" t="s">
        <v>1431</v>
      </c>
      <c r="E37" s="832" t="s">
        <v>1432</v>
      </c>
      <c r="F37" s="849"/>
      <c r="G37" s="849"/>
      <c r="H37" s="837">
        <v>0</v>
      </c>
      <c r="I37" s="849">
        <v>1</v>
      </c>
      <c r="J37" s="849">
        <v>62.18</v>
      </c>
      <c r="K37" s="837">
        <v>1</v>
      </c>
      <c r="L37" s="849">
        <v>1</v>
      </c>
      <c r="M37" s="850">
        <v>62.18</v>
      </c>
    </row>
    <row r="38" spans="1:13" ht="14.4" customHeight="1" x14ac:dyDescent="0.3">
      <c r="A38" s="831" t="s">
        <v>1380</v>
      </c>
      <c r="B38" s="832" t="s">
        <v>1196</v>
      </c>
      <c r="C38" s="832" t="s">
        <v>1879</v>
      </c>
      <c r="D38" s="832" t="s">
        <v>1344</v>
      </c>
      <c r="E38" s="832" t="s">
        <v>1880</v>
      </c>
      <c r="F38" s="849">
        <v>1</v>
      </c>
      <c r="G38" s="849">
        <v>392.41</v>
      </c>
      <c r="H38" s="837">
        <v>1</v>
      </c>
      <c r="I38" s="849"/>
      <c r="J38" s="849"/>
      <c r="K38" s="837">
        <v>0</v>
      </c>
      <c r="L38" s="849">
        <v>1</v>
      </c>
      <c r="M38" s="850">
        <v>392.41</v>
      </c>
    </row>
    <row r="39" spans="1:13" ht="14.4" customHeight="1" x14ac:dyDescent="0.3">
      <c r="A39" s="831" t="s">
        <v>1380</v>
      </c>
      <c r="B39" s="832" t="s">
        <v>2983</v>
      </c>
      <c r="C39" s="832" t="s">
        <v>1669</v>
      </c>
      <c r="D39" s="832" t="s">
        <v>1670</v>
      </c>
      <c r="E39" s="832" t="s">
        <v>1671</v>
      </c>
      <c r="F39" s="849">
        <v>1</v>
      </c>
      <c r="G39" s="849">
        <v>333.68</v>
      </c>
      <c r="H39" s="837">
        <v>1</v>
      </c>
      <c r="I39" s="849"/>
      <c r="J39" s="849"/>
      <c r="K39" s="837">
        <v>0</v>
      </c>
      <c r="L39" s="849">
        <v>1</v>
      </c>
      <c r="M39" s="850">
        <v>333.68</v>
      </c>
    </row>
    <row r="40" spans="1:13" ht="14.4" customHeight="1" x14ac:dyDescent="0.3">
      <c r="A40" s="831" t="s">
        <v>1380</v>
      </c>
      <c r="B40" s="832" t="s">
        <v>2983</v>
      </c>
      <c r="C40" s="832" t="s">
        <v>1672</v>
      </c>
      <c r="D40" s="832" t="s">
        <v>1522</v>
      </c>
      <c r="E40" s="832" t="s">
        <v>1673</v>
      </c>
      <c r="F40" s="849"/>
      <c r="G40" s="849"/>
      <c r="H40" s="837">
        <v>0</v>
      </c>
      <c r="I40" s="849">
        <v>1</v>
      </c>
      <c r="J40" s="849">
        <v>300.31</v>
      </c>
      <c r="K40" s="837">
        <v>1</v>
      </c>
      <c r="L40" s="849">
        <v>1</v>
      </c>
      <c r="M40" s="850">
        <v>300.31</v>
      </c>
    </row>
    <row r="41" spans="1:13" ht="14.4" customHeight="1" x14ac:dyDescent="0.3">
      <c r="A41" s="831" t="s">
        <v>1380</v>
      </c>
      <c r="B41" s="832" t="s">
        <v>1207</v>
      </c>
      <c r="C41" s="832" t="s">
        <v>1969</v>
      </c>
      <c r="D41" s="832" t="s">
        <v>1970</v>
      </c>
      <c r="E41" s="832" t="s">
        <v>1971</v>
      </c>
      <c r="F41" s="849"/>
      <c r="G41" s="849"/>
      <c r="H41" s="837">
        <v>0</v>
      </c>
      <c r="I41" s="849">
        <v>1</v>
      </c>
      <c r="J41" s="849">
        <v>84.18</v>
      </c>
      <c r="K41" s="837">
        <v>1</v>
      </c>
      <c r="L41" s="849">
        <v>1</v>
      </c>
      <c r="M41" s="850">
        <v>84.18</v>
      </c>
    </row>
    <row r="42" spans="1:13" ht="14.4" customHeight="1" x14ac:dyDescent="0.3">
      <c r="A42" s="831" t="s">
        <v>1380</v>
      </c>
      <c r="B42" s="832" t="s">
        <v>1207</v>
      </c>
      <c r="C42" s="832" t="s">
        <v>1972</v>
      </c>
      <c r="D42" s="832" t="s">
        <v>1970</v>
      </c>
      <c r="E42" s="832" t="s">
        <v>1212</v>
      </c>
      <c r="F42" s="849"/>
      <c r="G42" s="849"/>
      <c r="H42" s="837">
        <v>0</v>
      </c>
      <c r="I42" s="849">
        <v>1</v>
      </c>
      <c r="J42" s="849">
        <v>49.08</v>
      </c>
      <c r="K42" s="837">
        <v>1</v>
      </c>
      <c r="L42" s="849">
        <v>1</v>
      </c>
      <c r="M42" s="850">
        <v>49.08</v>
      </c>
    </row>
    <row r="43" spans="1:13" ht="14.4" customHeight="1" x14ac:dyDescent="0.3">
      <c r="A43" s="831" t="s">
        <v>1380</v>
      </c>
      <c r="B43" s="832" t="s">
        <v>1217</v>
      </c>
      <c r="C43" s="832" t="s">
        <v>1425</v>
      </c>
      <c r="D43" s="832" t="s">
        <v>950</v>
      </c>
      <c r="E43" s="832" t="s">
        <v>1414</v>
      </c>
      <c r="F43" s="849"/>
      <c r="G43" s="849"/>
      <c r="H43" s="837">
        <v>0</v>
      </c>
      <c r="I43" s="849">
        <v>20</v>
      </c>
      <c r="J43" s="849">
        <v>3087.2000000000003</v>
      </c>
      <c r="K43" s="837">
        <v>1</v>
      </c>
      <c r="L43" s="849">
        <v>20</v>
      </c>
      <c r="M43" s="850">
        <v>3087.2000000000003</v>
      </c>
    </row>
    <row r="44" spans="1:13" ht="14.4" customHeight="1" x14ac:dyDescent="0.3">
      <c r="A44" s="831" t="s">
        <v>1380</v>
      </c>
      <c r="B44" s="832" t="s">
        <v>1217</v>
      </c>
      <c r="C44" s="832" t="s">
        <v>1474</v>
      </c>
      <c r="D44" s="832" t="s">
        <v>950</v>
      </c>
      <c r="E44" s="832" t="s">
        <v>1414</v>
      </c>
      <c r="F44" s="849">
        <v>1</v>
      </c>
      <c r="G44" s="849">
        <v>154.36000000000001</v>
      </c>
      <c r="H44" s="837">
        <v>1</v>
      </c>
      <c r="I44" s="849"/>
      <c r="J44" s="849"/>
      <c r="K44" s="837">
        <v>0</v>
      </c>
      <c r="L44" s="849">
        <v>1</v>
      </c>
      <c r="M44" s="850">
        <v>154.36000000000001</v>
      </c>
    </row>
    <row r="45" spans="1:13" ht="14.4" customHeight="1" x14ac:dyDescent="0.3">
      <c r="A45" s="831" t="s">
        <v>1380</v>
      </c>
      <c r="B45" s="832" t="s">
        <v>1227</v>
      </c>
      <c r="C45" s="832" t="s">
        <v>1438</v>
      </c>
      <c r="D45" s="832" t="s">
        <v>1439</v>
      </c>
      <c r="E45" s="832" t="s">
        <v>1440</v>
      </c>
      <c r="F45" s="849">
        <v>1</v>
      </c>
      <c r="G45" s="849">
        <v>238.72</v>
      </c>
      <c r="H45" s="837">
        <v>1</v>
      </c>
      <c r="I45" s="849"/>
      <c r="J45" s="849"/>
      <c r="K45" s="837">
        <v>0</v>
      </c>
      <c r="L45" s="849">
        <v>1</v>
      </c>
      <c r="M45" s="850">
        <v>238.72</v>
      </c>
    </row>
    <row r="46" spans="1:13" ht="14.4" customHeight="1" x14ac:dyDescent="0.3">
      <c r="A46" s="831" t="s">
        <v>1380</v>
      </c>
      <c r="B46" s="832" t="s">
        <v>1227</v>
      </c>
      <c r="C46" s="832" t="s">
        <v>1231</v>
      </c>
      <c r="D46" s="832" t="s">
        <v>1229</v>
      </c>
      <c r="E46" s="832" t="s">
        <v>1232</v>
      </c>
      <c r="F46" s="849"/>
      <c r="G46" s="849"/>
      <c r="H46" s="837">
        <v>0</v>
      </c>
      <c r="I46" s="849">
        <v>3</v>
      </c>
      <c r="J46" s="849">
        <v>511.56000000000006</v>
      </c>
      <c r="K46" s="837">
        <v>1</v>
      </c>
      <c r="L46" s="849">
        <v>3</v>
      </c>
      <c r="M46" s="850">
        <v>511.56000000000006</v>
      </c>
    </row>
    <row r="47" spans="1:13" ht="14.4" customHeight="1" x14ac:dyDescent="0.3">
      <c r="A47" s="831" t="s">
        <v>1380</v>
      </c>
      <c r="B47" s="832" t="s">
        <v>2988</v>
      </c>
      <c r="C47" s="832" t="s">
        <v>1634</v>
      </c>
      <c r="D47" s="832" t="s">
        <v>1635</v>
      </c>
      <c r="E47" s="832" t="s">
        <v>624</v>
      </c>
      <c r="F47" s="849"/>
      <c r="G47" s="849"/>
      <c r="H47" s="837">
        <v>0</v>
      </c>
      <c r="I47" s="849">
        <v>3</v>
      </c>
      <c r="J47" s="849">
        <v>145.26</v>
      </c>
      <c r="K47" s="837">
        <v>1</v>
      </c>
      <c r="L47" s="849">
        <v>3</v>
      </c>
      <c r="M47" s="850">
        <v>145.26</v>
      </c>
    </row>
    <row r="48" spans="1:13" ht="14.4" customHeight="1" x14ac:dyDescent="0.3">
      <c r="A48" s="831" t="s">
        <v>1380</v>
      </c>
      <c r="B48" s="832" t="s">
        <v>2988</v>
      </c>
      <c r="C48" s="832" t="s">
        <v>1941</v>
      </c>
      <c r="D48" s="832" t="s">
        <v>1942</v>
      </c>
      <c r="E48" s="832" t="s">
        <v>1943</v>
      </c>
      <c r="F48" s="849">
        <v>3</v>
      </c>
      <c r="G48" s="849">
        <v>145.26</v>
      </c>
      <c r="H48" s="837">
        <v>1</v>
      </c>
      <c r="I48" s="849"/>
      <c r="J48" s="849"/>
      <c r="K48" s="837">
        <v>0</v>
      </c>
      <c r="L48" s="849">
        <v>3</v>
      </c>
      <c r="M48" s="850">
        <v>145.26</v>
      </c>
    </row>
    <row r="49" spans="1:13" ht="14.4" customHeight="1" x14ac:dyDescent="0.3">
      <c r="A49" s="831" t="s">
        <v>1380</v>
      </c>
      <c r="B49" s="832" t="s">
        <v>1279</v>
      </c>
      <c r="C49" s="832" t="s">
        <v>1280</v>
      </c>
      <c r="D49" s="832" t="s">
        <v>1281</v>
      </c>
      <c r="E49" s="832" t="s">
        <v>1282</v>
      </c>
      <c r="F49" s="849"/>
      <c r="G49" s="849"/>
      <c r="H49" s="837"/>
      <c r="I49" s="849">
        <v>3</v>
      </c>
      <c r="J49" s="849">
        <v>0</v>
      </c>
      <c r="K49" s="837"/>
      <c r="L49" s="849">
        <v>3</v>
      </c>
      <c r="M49" s="850">
        <v>0</v>
      </c>
    </row>
    <row r="50" spans="1:13" ht="14.4" customHeight="1" x14ac:dyDescent="0.3">
      <c r="A50" s="831" t="s">
        <v>1380</v>
      </c>
      <c r="B50" s="832" t="s">
        <v>1319</v>
      </c>
      <c r="C50" s="832" t="s">
        <v>1882</v>
      </c>
      <c r="D50" s="832" t="s">
        <v>1883</v>
      </c>
      <c r="E50" s="832" t="s">
        <v>1884</v>
      </c>
      <c r="F50" s="849"/>
      <c r="G50" s="849"/>
      <c r="H50" s="837">
        <v>0</v>
      </c>
      <c r="I50" s="849">
        <v>8</v>
      </c>
      <c r="J50" s="849">
        <v>830.4</v>
      </c>
      <c r="K50" s="837">
        <v>1</v>
      </c>
      <c r="L50" s="849">
        <v>8</v>
      </c>
      <c r="M50" s="850">
        <v>830.4</v>
      </c>
    </row>
    <row r="51" spans="1:13" ht="14.4" customHeight="1" x14ac:dyDescent="0.3">
      <c r="A51" s="831" t="s">
        <v>1380</v>
      </c>
      <c r="B51" s="832" t="s">
        <v>1326</v>
      </c>
      <c r="C51" s="832" t="s">
        <v>1888</v>
      </c>
      <c r="D51" s="832" t="s">
        <v>902</v>
      </c>
      <c r="E51" s="832" t="s">
        <v>1889</v>
      </c>
      <c r="F51" s="849"/>
      <c r="G51" s="849"/>
      <c r="H51" s="837">
        <v>0</v>
      </c>
      <c r="I51" s="849">
        <v>1</v>
      </c>
      <c r="J51" s="849">
        <v>176.32</v>
      </c>
      <c r="K51" s="837">
        <v>1</v>
      </c>
      <c r="L51" s="849">
        <v>1</v>
      </c>
      <c r="M51" s="850">
        <v>176.32</v>
      </c>
    </row>
    <row r="52" spans="1:13" ht="14.4" customHeight="1" x14ac:dyDescent="0.3">
      <c r="A52" s="831" t="s">
        <v>1381</v>
      </c>
      <c r="B52" s="832" t="s">
        <v>1127</v>
      </c>
      <c r="C52" s="832" t="s">
        <v>2268</v>
      </c>
      <c r="D52" s="832" t="s">
        <v>2269</v>
      </c>
      <c r="E52" s="832" t="s">
        <v>2270</v>
      </c>
      <c r="F52" s="849"/>
      <c r="G52" s="849"/>
      <c r="H52" s="837">
        <v>0</v>
      </c>
      <c r="I52" s="849">
        <v>1</v>
      </c>
      <c r="J52" s="849">
        <v>57.6</v>
      </c>
      <c r="K52" s="837">
        <v>1</v>
      </c>
      <c r="L52" s="849">
        <v>1</v>
      </c>
      <c r="M52" s="850">
        <v>57.6</v>
      </c>
    </row>
    <row r="53" spans="1:13" ht="14.4" customHeight="1" x14ac:dyDescent="0.3">
      <c r="A53" s="831" t="s">
        <v>1381</v>
      </c>
      <c r="B53" s="832" t="s">
        <v>1141</v>
      </c>
      <c r="C53" s="832" t="s">
        <v>1450</v>
      </c>
      <c r="D53" s="832" t="s">
        <v>1451</v>
      </c>
      <c r="E53" s="832" t="s">
        <v>1452</v>
      </c>
      <c r="F53" s="849"/>
      <c r="G53" s="849"/>
      <c r="H53" s="837">
        <v>0</v>
      </c>
      <c r="I53" s="849">
        <v>1</v>
      </c>
      <c r="J53" s="849">
        <v>368.16</v>
      </c>
      <c r="K53" s="837">
        <v>1</v>
      </c>
      <c r="L53" s="849">
        <v>1</v>
      </c>
      <c r="M53" s="850">
        <v>368.16</v>
      </c>
    </row>
    <row r="54" spans="1:13" ht="14.4" customHeight="1" x14ac:dyDescent="0.3">
      <c r="A54" s="831" t="s">
        <v>1381</v>
      </c>
      <c r="B54" s="832" t="s">
        <v>1141</v>
      </c>
      <c r="C54" s="832" t="s">
        <v>1453</v>
      </c>
      <c r="D54" s="832" t="s">
        <v>1451</v>
      </c>
      <c r="E54" s="832" t="s">
        <v>1454</v>
      </c>
      <c r="F54" s="849"/>
      <c r="G54" s="849"/>
      <c r="H54" s="837">
        <v>0</v>
      </c>
      <c r="I54" s="849">
        <v>1</v>
      </c>
      <c r="J54" s="849">
        <v>490.89</v>
      </c>
      <c r="K54" s="837">
        <v>1</v>
      </c>
      <c r="L54" s="849">
        <v>1</v>
      </c>
      <c r="M54" s="850">
        <v>490.89</v>
      </c>
    </row>
    <row r="55" spans="1:13" ht="14.4" customHeight="1" x14ac:dyDescent="0.3">
      <c r="A55" s="831" t="s">
        <v>1381</v>
      </c>
      <c r="B55" s="832" t="s">
        <v>1141</v>
      </c>
      <c r="C55" s="832" t="s">
        <v>1481</v>
      </c>
      <c r="D55" s="832" t="s">
        <v>712</v>
      </c>
      <c r="E55" s="832" t="s">
        <v>1145</v>
      </c>
      <c r="F55" s="849"/>
      <c r="G55" s="849"/>
      <c r="H55" s="837">
        <v>0</v>
      </c>
      <c r="I55" s="849">
        <v>1</v>
      </c>
      <c r="J55" s="849">
        <v>1847.49</v>
      </c>
      <c r="K55" s="837">
        <v>1</v>
      </c>
      <c r="L55" s="849">
        <v>1</v>
      </c>
      <c r="M55" s="850">
        <v>1847.49</v>
      </c>
    </row>
    <row r="56" spans="1:13" ht="14.4" customHeight="1" x14ac:dyDescent="0.3">
      <c r="A56" s="831" t="s">
        <v>1381</v>
      </c>
      <c r="B56" s="832" t="s">
        <v>1159</v>
      </c>
      <c r="C56" s="832" t="s">
        <v>2246</v>
      </c>
      <c r="D56" s="832" t="s">
        <v>2247</v>
      </c>
      <c r="E56" s="832" t="s">
        <v>2248</v>
      </c>
      <c r="F56" s="849"/>
      <c r="G56" s="849"/>
      <c r="H56" s="837">
        <v>0</v>
      </c>
      <c r="I56" s="849">
        <v>1</v>
      </c>
      <c r="J56" s="849">
        <v>300.31</v>
      </c>
      <c r="K56" s="837">
        <v>1</v>
      </c>
      <c r="L56" s="849">
        <v>1</v>
      </c>
      <c r="M56" s="850">
        <v>300.31</v>
      </c>
    </row>
    <row r="57" spans="1:13" ht="14.4" customHeight="1" x14ac:dyDescent="0.3">
      <c r="A57" s="831" t="s">
        <v>1381</v>
      </c>
      <c r="B57" s="832" t="s">
        <v>2983</v>
      </c>
      <c r="C57" s="832" t="s">
        <v>1521</v>
      </c>
      <c r="D57" s="832" t="s">
        <v>1522</v>
      </c>
      <c r="E57" s="832" t="s">
        <v>1523</v>
      </c>
      <c r="F57" s="849"/>
      <c r="G57" s="849"/>
      <c r="H57" s="837">
        <v>0</v>
      </c>
      <c r="I57" s="849">
        <v>2</v>
      </c>
      <c r="J57" s="849">
        <v>200.2</v>
      </c>
      <c r="K57" s="837">
        <v>1</v>
      </c>
      <c r="L57" s="849">
        <v>2</v>
      </c>
      <c r="M57" s="850">
        <v>200.2</v>
      </c>
    </row>
    <row r="58" spans="1:13" ht="14.4" customHeight="1" x14ac:dyDescent="0.3">
      <c r="A58" s="831" t="s">
        <v>1381</v>
      </c>
      <c r="B58" s="832" t="s">
        <v>2983</v>
      </c>
      <c r="C58" s="832" t="s">
        <v>1669</v>
      </c>
      <c r="D58" s="832" t="s">
        <v>1670</v>
      </c>
      <c r="E58" s="832" t="s">
        <v>1671</v>
      </c>
      <c r="F58" s="849">
        <v>1</v>
      </c>
      <c r="G58" s="849">
        <v>333.68</v>
      </c>
      <c r="H58" s="837">
        <v>1</v>
      </c>
      <c r="I58" s="849"/>
      <c r="J58" s="849"/>
      <c r="K58" s="837">
        <v>0</v>
      </c>
      <c r="L58" s="849">
        <v>1</v>
      </c>
      <c r="M58" s="850">
        <v>333.68</v>
      </c>
    </row>
    <row r="59" spans="1:13" ht="14.4" customHeight="1" x14ac:dyDescent="0.3">
      <c r="A59" s="831" t="s">
        <v>1381</v>
      </c>
      <c r="B59" s="832" t="s">
        <v>2983</v>
      </c>
      <c r="C59" s="832" t="s">
        <v>1672</v>
      </c>
      <c r="D59" s="832" t="s">
        <v>1522</v>
      </c>
      <c r="E59" s="832" t="s">
        <v>1673</v>
      </c>
      <c r="F59" s="849"/>
      <c r="G59" s="849"/>
      <c r="H59" s="837">
        <v>0</v>
      </c>
      <c r="I59" s="849">
        <v>25</v>
      </c>
      <c r="J59" s="849">
        <v>7507.7499999999991</v>
      </c>
      <c r="K59" s="837">
        <v>1</v>
      </c>
      <c r="L59" s="849">
        <v>25</v>
      </c>
      <c r="M59" s="850">
        <v>7507.7499999999991</v>
      </c>
    </row>
    <row r="60" spans="1:13" ht="14.4" customHeight="1" x14ac:dyDescent="0.3">
      <c r="A60" s="831" t="s">
        <v>1381</v>
      </c>
      <c r="B60" s="832" t="s">
        <v>2983</v>
      </c>
      <c r="C60" s="832" t="s">
        <v>1848</v>
      </c>
      <c r="D60" s="832" t="s">
        <v>1849</v>
      </c>
      <c r="E60" s="832" t="s">
        <v>1580</v>
      </c>
      <c r="F60" s="849">
        <v>1</v>
      </c>
      <c r="G60" s="849">
        <v>333.68</v>
      </c>
      <c r="H60" s="837">
        <v>1</v>
      </c>
      <c r="I60" s="849"/>
      <c r="J60" s="849"/>
      <c r="K60" s="837">
        <v>0</v>
      </c>
      <c r="L60" s="849">
        <v>1</v>
      </c>
      <c r="M60" s="850">
        <v>333.68</v>
      </c>
    </row>
    <row r="61" spans="1:13" ht="14.4" customHeight="1" x14ac:dyDescent="0.3">
      <c r="A61" s="831" t="s">
        <v>1381</v>
      </c>
      <c r="B61" s="832" t="s">
        <v>1207</v>
      </c>
      <c r="C61" s="832" t="s">
        <v>1211</v>
      </c>
      <c r="D61" s="832" t="s">
        <v>1209</v>
      </c>
      <c r="E61" s="832" t="s">
        <v>1212</v>
      </c>
      <c r="F61" s="849"/>
      <c r="G61" s="849"/>
      <c r="H61" s="837">
        <v>0</v>
      </c>
      <c r="I61" s="849">
        <v>1</v>
      </c>
      <c r="J61" s="849">
        <v>49.08</v>
      </c>
      <c r="K61" s="837">
        <v>1</v>
      </c>
      <c r="L61" s="849">
        <v>1</v>
      </c>
      <c r="M61" s="850">
        <v>49.08</v>
      </c>
    </row>
    <row r="62" spans="1:13" ht="14.4" customHeight="1" x14ac:dyDescent="0.3">
      <c r="A62" s="831" t="s">
        <v>1381</v>
      </c>
      <c r="B62" s="832" t="s">
        <v>1207</v>
      </c>
      <c r="C62" s="832" t="s">
        <v>2278</v>
      </c>
      <c r="D62" s="832" t="s">
        <v>1209</v>
      </c>
      <c r="E62" s="832" t="s">
        <v>2279</v>
      </c>
      <c r="F62" s="849">
        <v>1</v>
      </c>
      <c r="G62" s="849">
        <v>84.18</v>
      </c>
      <c r="H62" s="837">
        <v>1</v>
      </c>
      <c r="I62" s="849"/>
      <c r="J62" s="849"/>
      <c r="K62" s="837">
        <v>0</v>
      </c>
      <c r="L62" s="849">
        <v>1</v>
      </c>
      <c r="M62" s="850">
        <v>84.18</v>
      </c>
    </row>
    <row r="63" spans="1:13" ht="14.4" customHeight="1" x14ac:dyDescent="0.3">
      <c r="A63" s="831" t="s">
        <v>1381</v>
      </c>
      <c r="B63" s="832" t="s">
        <v>1217</v>
      </c>
      <c r="C63" s="832" t="s">
        <v>1425</v>
      </c>
      <c r="D63" s="832" t="s">
        <v>950</v>
      </c>
      <c r="E63" s="832" t="s">
        <v>1414</v>
      </c>
      <c r="F63" s="849"/>
      <c r="G63" s="849"/>
      <c r="H63" s="837">
        <v>0</v>
      </c>
      <c r="I63" s="849">
        <v>4</v>
      </c>
      <c r="J63" s="849">
        <v>617.44000000000005</v>
      </c>
      <c r="K63" s="837">
        <v>1</v>
      </c>
      <c r="L63" s="849">
        <v>4</v>
      </c>
      <c r="M63" s="850">
        <v>617.44000000000005</v>
      </c>
    </row>
    <row r="64" spans="1:13" ht="14.4" customHeight="1" x14ac:dyDescent="0.3">
      <c r="A64" s="831" t="s">
        <v>1381</v>
      </c>
      <c r="B64" s="832" t="s">
        <v>1217</v>
      </c>
      <c r="C64" s="832" t="s">
        <v>1220</v>
      </c>
      <c r="D64" s="832" t="s">
        <v>1221</v>
      </c>
      <c r="E64" s="832" t="s">
        <v>1222</v>
      </c>
      <c r="F64" s="849"/>
      <c r="G64" s="849"/>
      <c r="H64" s="837">
        <v>0</v>
      </c>
      <c r="I64" s="849">
        <v>3</v>
      </c>
      <c r="J64" s="849">
        <v>448.56000000000006</v>
      </c>
      <c r="K64" s="837">
        <v>1</v>
      </c>
      <c r="L64" s="849">
        <v>3</v>
      </c>
      <c r="M64" s="850">
        <v>448.56000000000006</v>
      </c>
    </row>
    <row r="65" spans="1:13" ht="14.4" customHeight="1" x14ac:dyDescent="0.3">
      <c r="A65" s="831" t="s">
        <v>1381</v>
      </c>
      <c r="B65" s="832" t="s">
        <v>1227</v>
      </c>
      <c r="C65" s="832" t="s">
        <v>1477</v>
      </c>
      <c r="D65" s="832" t="s">
        <v>1439</v>
      </c>
      <c r="E65" s="832" t="s">
        <v>1232</v>
      </c>
      <c r="F65" s="849">
        <v>19</v>
      </c>
      <c r="G65" s="849">
        <v>3239.88</v>
      </c>
      <c r="H65" s="837">
        <v>1</v>
      </c>
      <c r="I65" s="849"/>
      <c r="J65" s="849"/>
      <c r="K65" s="837">
        <v>0</v>
      </c>
      <c r="L65" s="849">
        <v>19</v>
      </c>
      <c r="M65" s="850">
        <v>3239.88</v>
      </c>
    </row>
    <row r="66" spans="1:13" ht="14.4" customHeight="1" x14ac:dyDescent="0.3">
      <c r="A66" s="831" t="s">
        <v>1381</v>
      </c>
      <c r="B66" s="832" t="s">
        <v>1227</v>
      </c>
      <c r="C66" s="832" t="s">
        <v>1231</v>
      </c>
      <c r="D66" s="832" t="s">
        <v>1229</v>
      </c>
      <c r="E66" s="832" t="s">
        <v>1232</v>
      </c>
      <c r="F66" s="849"/>
      <c r="G66" s="849"/>
      <c r="H66" s="837">
        <v>0</v>
      </c>
      <c r="I66" s="849">
        <v>1</v>
      </c>
      <c r="J66" s="849">
        <v>170.52</v>
      </c>
      <c r="K66" s="837">
        <v>1</v>
      </c>
      <c r="L66" s="849">
        <v>1</v>
      </c>
      <c r="M66" s="850">
        <v>170.52</v>
      </c>
    </row>
    <row r="67" spans="1:13" ht="14.4" customHeight="1" x14ac:dyDescent="0.3">
      <c r="A67" s="831" t="s">
        <v>1381</v>
      </c>
      <c r="B67" s="832" t="s">
        <v>1237</v>
      </c>
      <c r="C67" s="832" t="s">
        <v>1238</v>
      </c>
      <c r="D67" s="832" t="s">
        <v>960</v>
      </c>
      <c r="E67" s="832" t="s">
        <v>1239</v>
      </c>
      <c r="F67" s="849"/>
      <c r="G67" s="849"/>
      <c r="H67" s="837">
        <v>0</v>
      </c>
      <c r="I67" s="849">
        <v>1</v>
      </c>
      <c r="J67" s="849">
        <v>311.33999999999997</v>
      </c>
      <c r="K67" s="837">
        <v>1</v>
      </c>
      <c r="L67" s="849">
        <v>1</v>
      </c>
      <c r="M67" s="850">
        <v>311.33999999999997</v>
      </c>
    </row>
    <row r="68" spans="1:13" ht="14.4" customHeight="1" x14ac:dyDescent="0.3">
      <c r="A68" s="831" t="s">
        <v>1381</v>
      </c>
      <c r="B68" s="832" t="s">
        <v>2986</v>
      </c>
      <c r="C68" s="832" t="s">
        <v>1846</v>
      </c>
      <c r="D68" s="832" t="s">
        <v>1667</v>
      </c>
      <c r="E68" s="832" t="s">
        <v>1847</v>
      </c>
      <c r="F68" s="849"/>
      <c r="G68" s="849"/>
      <c r="H68" s="837">
        <v>0</v>
      </c>
      <c r="I68" s="849">
        <v>1</v>
      </c>
      <c r="J68" s="849">
        <v>251.16</v>
      </c>
      <c r="K68" s="837">
        <v>1</v>
      </c>
      <c r="L68" s="849">
        <v>1</v>
      </c>
      <c r="M68" s="850">
        <v>251.16</v>
      </c>
    </row>
    <row r="69" spans="1:13" ht="14.4" customHeight="1" x14ac:dyDescent="0.3">
      <c r="A69" s="831" t="s">
        <v>1381</v>
      </c>
      <c r="B69" s="832" t="s">
        <v>2987</v>
      </c>
      <c r="C69" s="832" t="s">
        <v>1808</v>
      </c>
      <c r="D69" s="832" t="s">
        <v>1403</v>
      </c>
      <c r="E69" s="832" t="s">
        <v>1809</v>
      </c>
      <c r="F69" s="849"/>
      <c r="G69" s="849"/>
      <c r="H69" s="837">
        <v>0</v>
      </c>
      <c r="I69" s="849">
        <v>3</v>
      </c>
      <c r="J69" s="849">
        <v>11456.58</v>
      </c>
      <c r="K69" s="837">
        <v>1</v>
      </c>
      <c r="L69" s="849">
        <v>3</v>
      </c>
      <c r="M69" s="850">
        <v>11456.58</v>
      </c>
    </row>
    <row r="70" spans="1:13" ht="14.4" customHeight="1" x14ac:dyDescent="0.3">
      <c r="A70" s="831" t="s">
        <v>1381</v>
      </c>
      <c r="B70" s="832" t="s">
        <v>2988</v>
      </c>
      <c r="C70" s="832" t="s">
        <v>1634</v>
      </c>
      <c r="D70" s="832" t="s">
        <v>1635</v>
      </c>
      <c r="E70" s="832" t="s">
        <v>624</v>
      </c>
      <c r="F70" s="849"/>
      <c r="G70" s="849"/>
      <c r="H70" s="837">
        <v>0</v>
      </c>
      <c r="I70" s="849">
        <v>1</v>
      </c>
      <c r="J70" s="849">
        <v>48.42</v>
      </c>
      <c r="K70" s="837">
        <v>1</v>
      </c>
      <c r="L70" s="849">
        <v>1</v>
      </c>
      <c r="M70" s="850">
        <v>48.42</v>
      </c>
    </row>
    <row r="71" spans="1:13" ht="14.4" customHeight="1" x14ac:dyDescent="0.3">
      <c r="A71" s="831" t="s">
        <v>1381</v>
      </c>
      <c r="B71" s="832" t="s">
        <v>1269</v>
      </c>
      <c r="C71" s="832" t="s">
        <v>2239</v>
      </c>
      <c r="D71" s="832" t="s">
        <v>2240</v>
      </c>
      <c r="E71" s="832" t="s">
        <v>2241</v>
      </c>
      <c r="F71" s="849">
        <v>2</v>
      </c>
      <c r="G71" s="849">
        <v>72.540000000000006</v>
      </c>
      <c r="H71" s="837">
        <v>1</v>
      </c>
      <c r="I71" s="849"/>
      <c r="J71" s="849"/>
      <c r="K71" s="837">
        <v>0</v>
      </c>
      <c r="L71" s="849">
        <v>2</v>
      </c>
      <c r="M71" s="850">
        <v>72.540000000000006</v>
      </c>
    </row>
    <row r="72" spans="1:13" ht="14.4" customHeight="1" x14ac:dyDescent="0.3">
      <c r="A72" s="831" t="s">
        <v>1381</v>
      </c>
      <c r="B72" s="832" t="s">
        <v>1279</v>
      </c>
      <c r="C72" s="832" t="s">
        <v>1280</v>
      </c>
      <c r="D72" s="832" t="s">
        <v>1281</v>
      </c>
      <c r="E72" s="832" t="s">
        <v>1282</v>
      </c>
      <c r="F72" s="849"/>
      <c r="G72" s="849"/>
      <c r="H72" s="837"/>
      <c r="I72" s="849">
        <v>6</v>
      </c>
      <c r="J72" s="849">
        <v>0</v>
      </c>
      <c r="K72" s="837"/>
      <c r="L72" s="849">
        <v>6</v>
      </c>
      <c r="M72" s="850">
        <v>0</v>
      </c>
    </row>
    <row r="73" spans="1:13" ht="14.4" customHeight="1" x14ac:dyDescent="0.3">
      <c r="A73" s="831" t="s">
        <v>1381</v>
      </c>
      <c r="B73" s="832" t="s">
        <v>2993</v>
      </c>
      <c r="C73" s="832" t="s">
        <v>2260</v>
      </c>
      <c r="D73" s="832" t="s">
        <v>2261</v>
      </c>
      <c r="E73" s="832" t="s">
        <v>2262</v>
      </c>
      <c r="F73" s="849">
        <v>1</v>
      </c>
      <c r="G73" s="849">
        <v>97.96</v>
      </c>
      <c r="H73" s="837">
        <v>1</v>
      </c>
      <c r="I73" s="849"/>
      <c r="J73" s="849"/>
      <c r="K73" s="837">
        <v>0</v>
      </c>
      <c r="L73" s="849">
        <v>1</v>
      </c>
      <c r="M73" s="850">
        <v>97.96</v>
      </c>
    </row>
    <row r="74" spans="1:13" ht="14.4" customHeight="1" x14ac:dyDescent="0.3">
      <c r="A74" s="831" t="s">
        <v>1382</v>
      </c>
      <c r="B74" s="832" t="s">
        <v>1141</v>
      </c>
      <c r="C74" s="832" t="s">
        <v>1453</v>
      </c>
      <c r="D74" s="832" t="s">
        <v>1451</v>
      </c>
      <c r="E74" s="832" t="s">
        <v>1454</v>
      </c>
      <c r="F74" s="849"/>
      <c r="G74" s="849"/>
      <c r="H74" s="837">
        <v>0</v>
      </c>
      <c r="I74" s="849">
        <v>1</v>
      </c>
      <c r="J74" s="849">
        <v>490.89</v>
      </c>
      <c r="K74" s="837">
        <v>1</v>
      </c>
      <c r="L74" s="849">
        <v>1</v>
      </c>
      <c r="M74" s="850">
        <v>490.89</v>
      </c>
    </row>
    <row r="75" spans="1:13" ht="14.4" customHeight="1" x14ac:dyDescent="0.3">
      <c r="A75" s="831" t="s">
        <v>1382</v>
      </c>
      <c r="B75" s="832" t="s">
        <v>1141</v>
      </c>
      <c r="C75" s="832" t="s">
        <v>1496</v>
      </c>
      <c r="D75" s="832" t="s">
        <v>1451</v>
      </c>
      <c r="E75" s="832" t="s">
        <v>1497</v>
      </c>
      <c r="F75" s="849"/>
      <c r="G75" s="849"/>
      <c r="H75" s="837">
        <v>0</v>
      </c>
      <c r="I75" s="849">
        <v>2</v>
      </c>
      <c r="J75" s="849">
        <v>2309.36</v>
      </c>
      <c r="K75" s="837">
        <v>1</v>
      </c>
      <c r="L75" s="849">
        <v>2</v>
      </c>
      <c r="M75" s="850">
        <v>2309.36</v>
      </c>
    </row>
    <row r="76" spans="1:13" ht="14.4" customHeight="1" x14ac:dyDescent="0.3">
      <c r="A76" s="831" t="s">
        <v>1382</v>
      </c>
      <c r="B76" s="832" t="s">
        <v>1159</v>
      </c>
      <c r="C76" s="832" t="s">
        <v>2246</v>
      </c>
      <c r="D76" s="832" t="s">
        <v>2247</v>
      </c>
      <c r="E76" s="832" t="s">
        <v>2248</v>
      </c>
      <c r="F76" s="849"/>
      <c r="G76" s="849"/>
      <c r="H76" s="837">
        <v>0</v>
      </c>
      <c r="I76" s="849">
        <v>2</v>
      </c>
      <c r="J76" s="849">
        <v>600.62</v>
      </c>
      <c r="K76" s="837">
        <v>1</v>
      </c>
      <c r="L76" s="849">
        <v>2</v>
      </c>
      <c r="M76" s="850">
        <v>600.62</v>
      </c>
    </row>
    <row r="77" spans="1:13" ht="14.4" customHeight="1" x14ac:dyDescent="0.3">
      <c r="A77" s="831" t="s">
        <v>1382</v>
      </c>
      <c r="B77" s="832" t="s">
        <v>1170</v>
      </c>
      <c r="C77" s="832" t="s">
        <v>2299</v>
      </c>
      <c r="D77" s="832" t="s">
        <v>2300</v>
      </c>
      <c r="E77" s="832" t="s">
        <v>2301</v>
      </c>
      <c r="F77" s="849">
        <v>1</v>
      </c>
      <c r="G77" s="849">
        <v>105.32</v>
      </c>
      <c r="H77" s="837">
        <v>1</v>
      </c>
      <c r="I77" s="849"/>
      <c r="J77" s="849"/>
      <c r="K77" s="837">
        <v>0</v>
      </c>
      <c r="L77" s="849">
        <v>1</v>
      </c>
      <c r="M77" s="850">
        <v>105.32</v>
      </c>
    </row>
    <row r="78" spans="1:13" ht="14.4" customHeight="1" x14ac:dyDescent="0.3">
      <c r="A78" s="831" t="s">
        <v>1382</v>
      </c>
      <c r="B78" s="832" t="s">
        <v>1186</v>
      </c>
      <c r="C78" s="832" t="s">
        <v>2322</v>
      </c>
      <c r="D78" s="832" t="s">
        <v>2323</v>
      </c>
      <c r="E78" s="832" t="s">
        <v>2324</v>
      </c>
      <c r="F78" s="849"/>
      <c r="G78" s="849"/>
      <c r="H78" s="837">
        <v>0</v>
      </c>
      <c r="I78" s="849">
        <v>1</v>
      </c>
      <c r="J78" s="849">
        <v>218.62</v>
      </c>
      <c r="K78" s="837">
        <v>1</v>
      </c>
      <c r="L78" s="849">
        <v>1</v>
      </c>
      <c r="M78" s="850">
        <v>218.62</v>
      </c>
    </row>
    <row r="79" spans="1:13" ht="14.4" customHeight="1" x14ac:dyDescent="0.3">
      <c r="A79" s="831" t="s">
        <v>1382</v>
      </c>
      <c r="B79" s="832" t="s">
        <v>2982</v>
      </c>
      <c r="C79" s="832" t="s">
        <v>1517</v>
      </c>
      <c r="D79" s="832" t="s">
        <v>1518</v>
      </c>
      <c r="E79" s="832" t="s">
        <v>1519</v>
      </c>
      <c r="F79" s="849"/>
      <c r="G79" s="849"/>
      <c r="H79" s="837">
        <v>0</v>
      </c>
      <c r="I79" s="849">
        <v>1</v>
      </c>
      <c r="J79" s="849">
        <v>3086.53</v>
      </c>
      <c r="K79" s="837">
        <v>1</v>
      </c>
      <c r="L79" s="849">
        <v>1</v>
      </c>
      <c r="M79" s="850">
        <v>3086.53</v>
      </c>
    </row>
    <row r="80" spans="1:13" ht="14.4" customHeight="1" x14ac:dyDescent="0.3">
      <c r="A80" s="831" t="s">
        <v>1382</v>
      </c>
      <c r="B80" s="832" t="s">
        <v>2983</v>
      </c>
      <c r="C80" s="832" t="s">
        <v>1669</v>
      </c>
      <c r="D80" s="832" t="s">
        <v>1670</v>
      </c>
      <c r="E80" s="832" t="s">
        <v>1671</v>
      </c>
      <c r="F80" s="849">
        <v>3</v>
      </c>
      <c r="G80" s="849">
        <v>1001.04</v>
      </c>
      <c r="H80" s="837">
        <v>1</v>
      </c>
      <c r="I80" s="849"/>
      <c r="J80" s="849"/>
      <c r="K80" s="837">
        <v>0</v>
      </c>
      <c r="L80" s="849">
        <v>3</v>
      </c>
      <c r="M80" s="850">
        <v>1001.04</v>
      </c>
    </row>
    <row r="81" spans="1:13" ht="14.4" customHeight="1" x14ac:dyDescent="0.3">
      <c r="A81" s="831" t="s">
        <v>1382</v>
      </c>
      <c r="B81" s="832" t="s">
        <v>2983</v>
      </c>
      <c r="C81" s="832" t="s">
        <v>1672</v>
      </c>
      <c r="D81" s="832" t="s">
        <v>1522</v>
      </c>
      <c r="E81" s="832" t="s">
        <v>1673</v>
      </c>
      <c r="F81" s="849"/>
      <c r="G81" s="849"/>
      <c r="H81" s="837">
        <v>0</v>
      </c>
      <c r="I81" s="849">
        <v>3</v>
      </c>
      <c r="J81" s="849">
        <v>900.93000000000006</v>
      </c>
      <c r="K81" s="837">
        <v>1</v>
      </c>
      <c r="L81" s="849">
        <v>3</v>
      </c>
      <c r="M81" s="850">
        <v>900.93000000000006</v>
      </c>
    </row>
    <row r="82" spans="1:13" ht="14.4" customHeight="1" x14ac:dyDescent="0.3">
      <c r="A82" s="831" t="s">
        <v>1382</v>
      </c>
      <c r="B82" s="832" t="s">
        <v>2983</v>
      </c>
      <c r="C82" s="832" t="s">
        <v>1579</v>
      </c>
      <c r="D82" s="832" t="s">
        <v>1522</v>
      </c>
      <c r="E82" s="832" t="s">
        <v>1580</v>
      </c>
      <c r="F82" s="849"/>
      <c r="G82" s="849"/>
      <c r="H82" s="837">
        <v>0</v>
      </c>
      <c r="I82" s="849">
        <v>1</v>
      </c>
      <c r="J82" s="849">
        <v>333.68</v>
      </c>
      <c r="K82" s="837">
        <v>1</v>
      </c>
      <c r="L82" s="849">
        <v>1</v>
      </c>
      <c r="M82" s="850">
        <v>333.68</v>
      </c>
    </row>
    <row r="83" spans="1:13" ht="14.4" customHeight="1" x14ac:dyDescent="0.3">
      <c r="A83" s="831" t="s">
        <v>1382</v>
      </c>
      <c r="B83" s="832" t="s">
        <v>2983</v>
      </c>
      <c r="C83" s="832" t="s">
        <v>2325</v>
      </c>
      <c r="D83" s="832" t="s">
        <v>2326</v>
      </c>
      <c r="E83" s="832" t="s">
        <v>1580</v>
      </c>
      <c r="F83" s="849">
        <v>1</v>
      </c>
      <c r="G83" s="849">
        <v>333.68</v>
      </c>
      <c r="H83" s="837">
        <v>1</v>
      </c>
      <c r="I83" s="849"/>
      <c r="J83" s="849"/>
      <c r="K83" s="837">
        <v>0</v>
      </c>
      <c r="L83" s="849">
        <v>1</v>
      </c>
      <c r="M83" s="850">
        <v>333.68</v>
      </c>
    </row>
    <row r="84" spans="1:13" ht="14.4" customHeight="1" x14ac:dyDescent="0.3">
      <c r="A84" s="831" t="s">
        <v>1382</v>
      </c>
      <c r="B84" s="832" t="s">
        <v>2984</v>
      </c>
      <c r="C84" s="832" t="s">
        <v>2307</v>
      </c>
      <c r="D84" s="832" t="s">
        <v>2308</v>
      </c>
      <c r="E84" s="832" t="s">
        <v>1662</v>
      </c>
      <c r="F84" s="849"/>
      <c r="G84" s="849"/>
      <c r="H84" s="837">
        <v>0</v>
      </c>
      <c r="I84" s="849">
        <v>1</v>
      </c>
      <c r="J84" s="849">
        <v>679.54</v>
      </c>
      <c r="K84" s="837">
        <v>1</v>
      </c>
      <c r="L84" s="849">
        <v>1</v>
      </c>
      <c r="M84" s="850">
        <v>679.54</v>
      </c>
    </row>
    <row r="85" spans="1:13" ht="14.4" customHeight="1" x14ac:dyDescent="0.3">
      <c r="A85" s="831" t="s">
        <v>1382</v>
      </c>
      <c r="B85" s="832" t="s">
        <v>1207</v>
      </c>
      <c r="C85" s="832" t="s">
        <v>1969</v>
      </c>
      <c r="D85" s="832" t="s">
        <v>1970</v>
      </c>
      <c r="E85" s="832" t="s">
        <v>1971</v>
      </c>
      <c r="F85" s="849"/>
      <c r="G85" s="849"/>
      <c r="H85" s="837">
        <v>0</v>
      </c>
      <c r="I85" s="849">
        <v>1</v>
      </c>
      <c r="J85" s="849">
        <v>84.18</v>
      </c>
      <c r="K85" s="837">
        <v>1</v>
      </c>
      <c r="L85" s="849">
        <v>1</v>
      </c>
      <c r="M85" s="850">
        <v>84.18</v>
      </c>
    </row>
    <row r="86" spans="1:13" ht="14.4" customHeight="1" x14ac:dyDescent="0.3">
      <c r="A86" s="831" t="s">
        <v>1382</v>
      </c>
      <c r="B86" s="832" t="s">
        <v>1217</v>
      </c>
      <c r="C86" s="832" t="s">
        <v>1425</v>
      </c>
      <c r="D86" s="832" t="s">
        <v>950</v>
      </c>
      <c r="E86" s="832" t="s">
        <v>1414</v>
      </c>
      <c r="F86" s="849"/>
      <c r="G86" s="849"/>
      <c r="H86" s="837">
        <v>0</v>
      </c>
      <c r="I86" s="849">
        <v>1</v>
      </c>
      <c r="J86" s="849">
        <v>154.36000000000001</v>
      </c>
      <c r="K86" s="837">
        <v>1</v>
      </c>
      <c r="L86" s="849">
        <v>1</v>
      </c>
      <c r="M86" s="850">
        <v>154.36000000000001</v>
      </c>
    </row>
    <row r="87" spans="1:13" ht="14.4" customHeight="1" x14ac:dyDescent="0.3">
      <c r="A87" s="831" t="s">
        <v>1382</v>
      </c>
      <c r="B87" s="832" t="s">
        <v>1217</v>
      </c>
      <c r="C87" s="832" t="s">
        <v>1220</v>
      </c>
      <c r="D87" s="832" t="s">
        <v>1221</v>
      </c>
      <c r="E87" s="832" t="s">
        <v>1222</v>
      </c>
      <c r="F87" s="849"/>
      <c r="G87" s="849"/>
      <c r="H87" s="837">
        <v>0</v>
      </c>
      <c r="I87" s="849">
        <v>1</v>
      </c>
      <c r="J87" s="849">
        <v>149.52000000000001</v>
      </c>
      <c r="K87" s="837">
        <v>1</v>
      </c>
      <c r="L87" s="849">
        <v>1</v>
      </c>
      <c r="M87" s="850">
        <v>149.52000000000001</v>
      </c>
    </row>
    <row r="88" spans="1:13" ht="14.4" customHeight="1" x14ac:dyDescent="0.3">
      <c r="A88" s="831" t="s">
        <v>1382</v>
      </c>
      <c r="B88" s="832" t="s">
        <v>1217</v>
      </c>
      <c r="C88" s="832" t="s">
        <v>1218</v>
      </c>
      <c r="D88" s="832" t="s">
        <v>950</v>
      </c>
      <c r="E88" s="832" t="s">
        <v>1219</v>
      </c>
      <c r="F88" s="849"/>
      <c r="G88" s="849"/>
      <c r="H88" s="837">
        <v>0</v>
      </c>
      <c r="I88" s="849">
        <v>1</v>
      </c>
      <c r="J88" s="849">
        <v>225.06</v>
      </c>
      <c r="K88" s="837">
        <v>1</v>
      </c>
      <c r="L88" s="849">
        <v>1</v>
      </c>
      <c r="M88" s="850">
        <v>225.06</v>
      </c>
    </row>
    <row r="89" spans="1:13" ht="14.4" customHeight="1" x14ac:dyDescent="0.3">
      <c r="A89" s="831" t="s">
        <v>1382</v>
      </c>
      <c r="B89" s="832" t="s">
        <v>1227</v>
      </c>
      <c r="C89" s="832" t="s">
        <v>1231</v>
      </c>
      <c r="D89" s="832" t="s">
        <v>1229</v>
      </c>
      <c r="E89" s="832" t="s">
        <v>1232</v>
      </c>
      <c r="F89" s="849"/>
      <c r="G89" s="849"/>
      <c r="H89" s="837">
        <v>0</v>
      </c>
      <c r="I89" s="849">
        <v>6</v>
      </c>
      <c r="J89" s="849">
        <v>1023.1200000000001</v>
      </c>
      <c r="K89" s="837">
        <v>1</v>
      </c>
      <c r="L89" s="849">
        <v>6</v>
      </c>
      <c r="M89" s="850">
        <v>1023.1200000000001</v>
      </c>
    </row>
    <row r="90" spans="1:13" ht="14.4" customHeight="1" x14ac:dyDescent="0.3">
      <c r="A90" s="831" t="s">
        <v>1382</v>
      </c>
      <c r="B90" s="832" t="s">
        <v>2986</v>
      </c>
      <c r="C90" s="832" t="s">
        <v>1846</v>
      </c>
      <c r="D90" s="832" t="s">
        <v>1667</v>
      </c>
      <c r="E90" s="832" t="s">
        <v>1847</v>
      </c>
      <c r="F90" s="849"/>
      <c r="G90" s="849"/>
      <c r="H90" s="837">
        <v>0</v>
      </c>
      <c r="I90" s="849">
        <v>2</v>
      </c>
      <c r="J90" s="849">
        <v>502.32</v>
      </c>
      <c r="K90" s="837">
        <v>1</v>
      </c>
      <c r="L90" s="849">
        <v>2</v>
      </c>
      <c r="M90" s="850">
        <v>502.32</v>
      </c>
    </row>
    <row r="91" spans="1:13" ht="14.4" customHeight="1" x14ac:dyDescent="0.3">
      <c r="A91" s="831" t="s">
        <v>1382</v>
      </c>
      <c r="B91" s="832" t="s">
        <v>2986</v>
      </c>
      <c r="C91" s="832" t="s">
        <v>1666</v>
      </c>
      <c r="D91" s="832" t="s">
        <v>1667</v>
      </c>
      <c r="E91" s="832" t="s">
        <v>1668</v>
      </c>
      <c r="F91" s="849"/>
      <c r="G91" s="849"/>
      <c r="H91" s="837">
        <v>0</v>
      </c>
      <c r="I91" s="849">
        <v>2</v>
      </c>
      <c r="J91" s="849">
        <v>1004.62</v>
      </c>
      <c r="K91" s="837">
        <v>1</v>
      </c>
      <c r="L91" s="849">
        <v>2</v>
      </c>
      <c r="M91" s="850">
        <v>1004.62</v>
      </c>
    </row>
    <row r="92" spans="1:13" ht="14.4" customHeight="1" x14ac:dyDescent="0.3">
      <c r="A92" s="831" t="s">
        <v>1382</v>
      </c>
      <c r="B92" s="832" t="s">
        <v>2987</v>
      </c>
      <c r="C92" s="832" t="s">
        <v>1808</v>
      </c>
      <c r="D92" s="832" t="s">
        <v>1403</v>
      </c>
      <c r="E92" s="832" t="s">
        <v>1809</v>
      </c>
      <c r="F92" s="849"/>
      <c r="G92" s="849"/>
      <c r="H92" s="837">
        <v>0</v>
      </c>
      <c r="I92" s="849">
        <v>5</v>
      </c>
      <c r="J92" s="849">
        <v>19094.3</v>
      </c>
      <c r="K92" s="837">
        <v>1</v>
      </c>
      <c r="L92" s="849">
        <v>5</v>
      </c>
      <c r="M92" s="850">
        <v>19094.3</v>
      </c>
    </row>
    <row r="93" spans="1:13" ht="14.4" customHeight="1" x14ac:dyDescent="0.3">
      <c r="A93" s="831" t="s">
        <v>1382</v>
      </c>
      <c r="B93" s="832" t="s">
        <v>2988</v>
      </c>
      <c r="C93" s="832" t="s">
        <v>1634</v>
      </c>
      <c r="D93" s="832" t="s">
        <v>1635</v>
      </c>
      <c r="E93" s="832" t="s">
        <v>624</v>
      </c>
      <c r="F93" s="849"/>
      <c r="G93" s="849"/>
      <c r="H93" s="837">
        <v>0</v>
      </c>
      <c r="I93" s="849">
        <v>1</v>
      </c>
      <c r="J93" s="849">
        <v>48.42</v>
      </c>
      <c r="K93" s="837">
        <v>1</v>
      </c>
      <c r="L93" s="849">
        <v>1</v>
      </c>
      <c r="M93" s="850">
        <v>48.42</v>
      </c>
    </row>
    <row r="94" spans="1:13" ht="14.4" customHeight="1" x14ac:dyDescent="0.3">
      <c r="A94" s="831" t="s">
        <v>1382</v>
      </c>
      <c r="B94" s="832" t="s">
        <v>1279</v>
      </c>
      <c r="C94" s="832" t="s">
        <v>1280</v>
      </c>
      <c r="D94" s="832" t="s">
        <v>1281</v>
      </c>
      <c r="E94" s="832" t="s">
        <v>1282</v>
      </c>
      <c r="F94" s="849"/>
      <c r="G94" s="849"/>
      <c r="H94" s="837"/>
      <c r="I94" s="849">
        <v>5</v>
      </c>
      <c r="J94" s="849">
        <v>0</v>
      </c>
      <c r="K94" s="837"/>
      <c r="L94" s="849">
        <v>5</v>
      </c>
      <c r="M94" s="850">
        <v>0</v>
      </c>
    </row>
    <row r="95" spans="1:13" ht="14.4" customHeight="1" x14ac:dyDescent="0.3">
      <c r="A95" s="831" t="s">
        <v>1384</v>
      </c>
      <c r="B95" s="832" t="s">
        <v>1141</v>
      </c>
      <c r="C95" s="832" t="s">
        <v>1453</v>
      </c>
      <c r="D95" s="832" t="s">
        <v>1451</v>
      </c>
      <c r="E95" s="832" t="s">
        <v>1454</v>
      </c>
      <c r="F95" s="849"/>
      <c r="G95" s="849"/>
      <c r="H95" s="837">
        <v>0</v>
      </c>
      <c r="I95" s="849">
        <v>1</v>
      </c>
      <c r="J95" s="849">
        <v>490.89</v>
      </c>
      <c r="K95" s="837">
        <v>1</v>
      </c>
      <c r="L95" s="849">
        <v>1</v>
      </c>
      <c r="M95" s="850">
        <v>490.89</v>
      </c>
    </row>
    <row r="96" spans="1:13" ht="14.4" customHeight="1" x14ac:dyDescent="0.3">
      <c r="A96" s="831" t="s">
        <v>1384</v>
      </c>
      <c r="B96" s="832" t="s">
        <v>1141</v>
      </c>
      <c r="C96" s="832" t="s">
        <v>1536</v>
      </c>
      <c r="D96" s="832" t="s">
        <v>1451</v>
      </c>
      <c r="E96" s="832" t="s">
        <v>1537</v>
      </c>
      <c r="F96" s="849"/>
      <c r="G96" s="849"/>
      <c r="H96" s="837">
        <v>0</v>
      </c>
      <c r="I96" s="849">
        <v>1</v>
      </c>
      <c r="J96" s="849">
        <v>923.74</v>
      </c>
      <c r="K96" s="837">
        <v>1</v>
      </c>
      <c r="L96" s="849">
        <v>1</v>
      </c>
      <c r="M96" s="850">
        <v>923.74</v>
      </c>
    </row>
    <row r="97" spans="1:13" ht="14.4" customHeight="1" x14ac:dyDescent="0.3">
      <c r="A97" s="831" t="s">
        <v>1384</v>
      </c>
      <c r="B97" s="832" t="s">
        <v>2983</v>
      </c>
      <c r="C97" s="832" t="s">
        <v>1672</v>
      </c>
      <c r="D97" s="832" t="s">
        <v>1522</v>
      </c>
      <c r="E97" s="832" t="s">
        <v>1673</v>
      </c>
      <c r="F97" s="849"/>
      <c r="G97" s="849"/>
      <c r="H97" s="837">
        <v>0</v>
      </c>
      <c r="I97" s="849">
        <v>1</v>
      </c>
      <c r="J97" s="849">
        <v>300.31</v>
      </c>
      <c r="K97" s="837">
        <v>1</v>
      </c>
      <c r="L97" s="849">
        <v>1</v>
      </c>
      <c r="M97" s="850">
        <v>300.31</v>
      </c>
    </row>
    <row r="98" spans="1:13" ht="14.4" customHeight="1" x14ac:dyDescent="0.3">
      <c r="A98" s="831" t="s">
        <v>1384</v>
      </c>
      <c r="B98" s="832" t="s">
        <v>2983</v>
      </c>
      <c r="C98" s="832" t="s">
        <v>1579</v>
      </c>
      <c r="D98" s="832" t="s">
        <v>1522</v>
      </c>
      <c r="E98" s="832" t="s">
        <v>1580</v>
      </c>
      <c r="F98" s="849"/>
      <c r="G98" s="849"/>
      <c r="H98" s="837">
        <v>0</v>
      </c>
      <c r="I98" s="849">
        <v>15</v>
      </c>
      <c r="J98" s="849">
        <v>5005.2</v>
      </c>
      <c r="K98" s="837">
        <v>1</v>
      </c>
      <c r="L98" s="849">
        <v>15</v>
      </c>
      <c r="M98" s="850">
        <v>5005.2</v>
      </c>
    </row>
    <row r="99" spans="1:13" ht="14.4" customHeight="1" x14ac:dyDescent="0.3">
      <c r="A99" s="831" t="s">
        <v>1384</v>
      </c>
      <c r="B99" s="832" t="s">
        <v>1217</v>
      </c>
      <c r="C99" s="832" t="s">
        <v>1220</v>
      </c>
      <c r="D99" s="832" t="s">
        <v>1221</v>
      </c>
      <c r="E99" s="832" t="s">
        <v>1222</v>
      </c>
      <c r="F99" s="849"/>
      <c r="G99" s="849"/>
      <c r="H99" s="837">
        <v>0</v>
      </c>
      <c r="I99" s="849">
        <v>3</v>
      </c>
      <c r="J99" s="849">
        <v>448.56000000000006</v>
      </c>
      <c r="K99" s="837">
        <v>1</v>
      </c>
      <c r="L99" s="849">
        <v>3</v>
      </c>
      <c r="M99" s="850">
        <v>448.56000000000006</v>
      </c>
    </row>
    <row r="100" spans="1:13" ht="14.4" customHeight="1" x14ac:dyDescent="0.3">
      <c r="A100" s="831" t="s">
        <v>1384</v>
      </c>
      <c r="B100" s="832" t="s">
        <v>1217</v>
      </c>
      <c r="C100" s="832" t="s">
        <v>1474</v>
      </c>
      <c r="D100" s="832" t="s">
        <v>950</v>
      </c>
      <c r="E100" s="832" t="s">
        <v>1414</v>
      </c>
      <c r="F100" s="849">
        <v>1</v>
      </c>
      <c r="G100" s="849">
        <v>154.36000000000001</v>
      </c>
      <c r="H100" s="837">
        <v>1</v>
      </c>
      <c r="I100" s="849"/>
      <c r="J100" s="849"/>
      <c r="K100" s="837">
        <v>0</v>
      </c>
      <c r="L100" s="849">
        <v>1</v>
      </c>
      <c r="M100" s="850">
        <v>154.36000000000001</v>
      </c>
    </row>
    <row r="101" spans="1:13" ht="14.4" customHeight="1" x14ac:dyDescent="0.3">
      <c r="A101" s="831" t="s">
        <v>1384</v>
      </c>
      <c r="B101" s="832" t="s">
        <v>1227</v>
      </c>
      <c r="C101" s="832" t="s">
        <v>2855</v>
      </c>
      <c r="D101" s="832" t="s">
        <v>1229</v>
      </c>
      <c r="E101" s="832" t="s">
        <v>1436</v>
      </c>
      <c r="F101" s="849"/>
      <c r="G101" s="849"/>
      <c r="H101" s="837">
        <v>0</v>
      </c>
      <c r="I101" s="849">
        <v>2</v>
      </c>
      <c r="J101" s="849">
        <v>170.54</v>
      </c>
      <c r="K101" s="837">
        <v>1</v>
      </c>
      <c r="L101" s="849">
        <v>2</v>
      </c>
      <c r="M101" s="850">
        <v>170.54</v>
      </c>
    </row>
    <row r="102" spans="1:13" ht="14.4" customHeight="1" x14ac:dyDescent="0.3">
      <c r="A102" s="831" t="s">
        <v>1384</v>
      </c>
      <c r="B102" s="832" t="s">
        <v>1227</v>
      </c>
      <c r="C102" s="832" t="s">
        <v>1231</v>
      </c>
      <c r="D102" s="832" t="s">
        <v>1229</v>
      </c>
      <c r="E102" s="832" t="s">
        <v>1232</v>
      </c>
      <c r="F102" s="849"/>
      <c r="G102" s="849"/>
      <c r="H102" s="837">
        <v>0</v>
      </c>
      <c r="I102" s="849">
        <v>2</v>
      </c>
      <c r="J102" s="849">
        <v>341.04</v>
      </c>
      <c r="K102" s="837">
        <v>1</v>
      </c>
      <c r="L102" s="849">
        <v>2</v>
      </c>
      <c r="M102" s="850">
        <v>341.04</v>
      </c>
    </row>
    <row r="103" spans="1:13" ht="14.4" customHeight="1" x14ac:dyDescent="0.3">
      <c r="A103" s="831" t="s">
        <v>1384</v>
      </c>
      <c r="B103" s="832" t="s">
        <v>2986</v>
      </c>
      <c r="C103" s="832" t="s">
        <v>1666</v>
      </c>
      <c r="D103" s="832" t="s">
        <v>1667</v>
      </c>
      <c r="E103" s="832" t="s">
        <v>1668</v>
      </c>
      <c r="F103" s="849"/>
      <c r="G103" s="849"/>
      <c r="H103" s="837">
        <v>0</v>
      </c>
      <c r="I103" s="849">
        <v>1</v>
      </c>
      <c r="J103" s="849">
        <v>502.31</v>
      </c>
      <c r="K103" s="837">
        <v>1</v>
      </c>
      <c r="L103" s="849">
        <v>1</v>
      </c>
      <c r="M103" s="850">
        <v>502.31</v>
      </c>
    </row>
    <row r="104" spans="1:13" ht="14.4" customHeight="1" x14ac:dyDescent="0.3">
      <c r="A104" s="831" t="s">
        <v>1384</v>
      </c>
      <c r="B104" s="832" t="s">
        <v>2987</v>
      </c>
      <c r="C104" s="832" t="s">
        <v>1808</v>
      </c>
      <c r="D104" s="832" t="s">
        <v>1403</v>
      </c>
      <c r="E104" s="832" t="s">
        <v>1809</v>
      </c>
      <c r="F104" s="849"/>
      <c r="G104" s="849"/>
      <c r="H104" s="837">
        <v>0</v>
      </c>
      <c r="I104" s="849">
        <v>2</v>
      </c>
      <c r="J104" s="849">
        <v>7637.72</v>
      </c>
      <c r="K104" s="837">
        <v>1</v>
      </c>
      <c r="L104" s="849">
        <v>2</v>
      </c>
      <c r="M104" s="850">
        <v>7637.72</v>
      </c>
    </row>
    <row r="105" spans="1:13" ht="14.4" customHeight="1" x14ac:dyDescent="0.3">
      <c r="A105" s="831" t="s">
        <v>1384</v>
      </c>
      <c r="B105" s="832" t="s">
        <v>1279</v>
      </c>
      <c r="C105" s="832" t="s">
        <v>1280</v>
      </c>
      <c r="D105" s="832" t="s">
        <v>1281</v>
      </c>
      <c r="E105" s="832" t="s">
        <v>1282</v>
      </c>
      <c r="F105" s="849"/>
      <c r="G105" s="849"/>
      <c r="H105" s="837"/>
      <c r="I105" s="849">
        <v>2</v>
      </c>
      <c r="J105" s="849">
        <v>0</v>
      </c>
      <c r="K105" s="837"/>
      <c r="L105" s="849">
        <v>2</v>
      </c>
      <c r="M105" s="850">
        <v>0</v>
      </c>
    </row>
    <row r="106" spans="1:13" ht="14.4" customHeight="1" x14ac:dyDescent="0.3">
      <c r="A106" s="831" t="s">
        <v>1385</v>
      </c>
      <c r="B106" s="832" t="s">
        <v>1141</v>
      </c>
      <c r="C106" s="832" t="s">
        <v>1453</v>
      </c>
      <c r="D106" s="832" t="s">
        <v>1451</v>
      </c>
      <c r="E106" s="832" t="s">
        <v>1454</v>
      </c>
      <c r="F106" s="849"/>
      <c r="G106" s="849"/>
      <c r="H106" s="837">
        <v>0</v>
      </c>
      <c r="I106" s="849">
        <v>1</v>
      </c>
      <c r="J106" s="849">
        <v>490.89</v>
      </c>
      <c r="K106" s="837">
        <v>1</v>
      </c>
      <c r="L106" s="849">
        <v>1</v>
      </c>
      <c r="M106" s="850">
        <v>490.89</v>
      </c>
    </row>
    <row r="107" spans="1:13" ht="14.4" customHeight="1" x14ac:dyDescent="0.3">
      <c r="A107" s="831" t="s">
        <v>1385</v>
      </c>
      <c r="B107" s="832" t="s">
        <v>1141</v>
      </c>
      <c r="C107" s="832" t="s">
        <v>1536</v>
      </c>
      <c r="D107" s="832" t="s">
        <v>1451</v>
      </c>
      <c r="E107" s="832" t="s">
        <v>1537</v>
      </c>
      <c r="F107" s="849"/>
      <c r="G107" s="849"/>
      <c r="H107" s="837">
        <v>0</v>
      </c>
      <c r="I107" s="849">
        <v>1</v>
      </c>
      <c r="J107" s="849">
        <v>923.74</v>
      </c>
      <c r="K107" s="837">
        <v>1</v>
      </c>
      <c r="L107" s="849">
        <v>1</v>
      </c>
      <c r="M107" s="850">
        <v>923.74</v>
      </c>
    </row>
    <row r="108" spans="1:13" ht="14.4" customHeight="1" x14ac:dyDescent="0.3">
      <c r="A108" s="831" t="s">
        <v>1385</v>
      </c>
      <c r="B108" s="832" t="s">
        <v>1141</v>
      </c>
      <c r="C108" s="832" t="s">
        <v>1481</v>
      </c>
      <c r="D108" s="832" t="s">
        <v>712</v>
      </c>
      <c r="E108" s="832" t="s">
        <v>1145</v>
      </c>
      <c r="F108" s="849"/>
      <c r="G108" s="849"/>
      <c r="H108" s="837">
        <v>0</v>
      </c>
      <c r="I108" s="849">
        <v>1</v>
      </c>
      <c r="J108" s="849">
        <v>1847.49</v>
      </c>
      <c r="K108" s="837">
        <v>1</v>
      </c>
      <c r="L108" s="849">
        <v>1</v>
      </c>
      <c r="M108" s="850">
        <v>1847.49</v>
      </c>
    </row>
    <row r="109" spans="1:13" ht="14.4" customHeight="1" x14ac:dyDescent="0.3">
      <c r="A109" s="831" t="s">
        <v>1385</v>
      </c>
      <c r="B109" s="832" t="s">
        <v>2982</v>
      </c>
      <c r="C109" s="832" t="s">
        <v>1517</v>
      </c>
      <c r="D109" s="832" t="s">
        <v>1518</v>
      </c>
      <c r="E109" s="832" t="s">
        <v>1519</v>
      </c>
      <c r="F109" s="849"/>
      <c r="G109" s="849"/>
      <c r="H109" s="837">
        <v>0</v>
      </c>
      <c r="I109" s="849">
        <v>13</v>
      </c>
      <c r="J109" s="849">
        <v>40124.89</v>
      </c>
      <c r="K109" s="837">
        <v>1</v>
      </c>
      <c r="L109" s="849">
        <v>13</v>
      </c>
      <c r="M109" s="850">
        <v>40124.89</v>
      </c>
    </row>
    <row r="110" spans="1:13" ht="14.4" customHeight="1" x14ac:dyDescent="0.3">
      <c r="A110" s="831" t="s">
        <v>1385</v>
      </c>
      <c r="B110" s="832" t="s">
        <v>2982</v>
      </c>
      <c r="C110" s="832" t="s">
        <v>1664</v>
      </c>
      <c r="D110" s="832" t="s">
        <v>1518</v>
      </c>
      <c r="E110" s="832" t="s">
        <v>1662</v>
      </c>
      <c r="F110" s="849"/>
      <c r="G110" s="849"/>
      <c r="H110" s="837">
        <v>0</v>
      </c>
      <c r="I110" s="849">
        <v>7</v>
      </c>
      <c r="J110" s="849">
        <v>10802.82</v>
      </c>
      <c r="K110" s="837">
        <v>1</v>
      </c>
      <c r="L110" s="849">
        <v>7</v>
      </c>
      <c r="M110" s="850">
        <v>10802.82</v>
      </c>
    </row>
    <row r="111" spans="1:13" ht="14.4" customHeight="1" x14ac:dyDescent="0.3">
      <c r="A111" s="831" t="s">
        <v>1385</v>
      </c>
      <c r="B111" s="832" t="s">
        <v>2983</v>
      </c>
      <c r="C111" s="832" t="s">
        <v>1521</v>
      </c>
      <c r="D111" s="832" t="s">
        <v>1522</v>
      </c>
      <c r="E111" s="832" t="s">
        <v>1523</v>
      </c>
      <c r="F111" s="849"/>
      <c r="G111" s="849"/>
      <c r="H111" s="837">
        <v>0</v>
      </c>
      <c r="I111" s="849">
        <v>3</v>
      </c>
      <c r="J111" s="849">
        <v>300.29999999999995</v>
      </c>
      <c r="K111" s="837">
        <v>1</v>
      </c>
      <c r="L111" s="849">
        <v>3</v>
      </c>
      <c r="M111" s="850">
        <v>300.29999999999995</v>
      </c>
    </row>
    <row r="112" spans="1:13" ht="14.4" customHeight="1" x14ac:dyDescent="0.3">
      <c r="A112" s="831" t="s">
        <v>1385</v>
      </c>
      <c r="B112" s="832" t="s">
        <v>2983</v>
      </c>
      <c r="C112" s="832" t="s">
        <v>1669</v>
      </c>
      <c r="D112" s="832" t="s">
        <v>1670</v>
      </c>
      <c r="E112" s="832" t="s">
        <v>1671</v>
      </c>
      <c r="F112" s="849">
        <v>13</v>
      </c>
      <c r="G112" s="849">
        <v>4337.84</v>
      </c>
      <c r="H112" s="837">
        <v>1</v>
      </c>
      <c r="I112" s="849"/>
      <c r="J112" s="849"/>
      <c r="K112" s="837">
        <v>0</v>
      </c>
      <c r="L112" s="849">
        <v>13</v>
      </c>
      <c r="M112" s="850">
        <v>4337.84</v>
      </c>
    </row>
    <row r="113" spans="1:13" ht="14.4" customHeight="1" x14ac:dyDescent="0.3">
      <c r="A113" s="831" t="s">
        <v>1385</v>
      </c>
      <c r="B113" s="832" t="s">
        <v>2983</v>
      </c>
      <c r="C113" s="832" t="s">
        <v>1672</v>
      </c>
      <c r="D113" s="832" t="s">
        <v>1522</v>
      </c>
      <c r="E113" s="832" t="s">
        <v>1673</v>
      </c>
      <c r="F113" s="849"/>
      <c r="G113" s="849"/>
      <c r="H113" s="837">
        <v>0</v>
      </c>
      <c r="I113" s="849">
        <v>35</v>
      </c>
      <c r="J113" s="849">
        <v>10510.849999999999</v>
      </c>
      <c r="K113" s="837">
        <v>1</v>
      </c>
      <c r="L113" s="849">
        <v>35</v>
      </c>
      <c r="M113" s="850">
        <v>10510.849999999999</v>
      </c>
    </row>
    <row r="114" spans="1:13" ht="14.4" customHeight="1" x14ac:dyDescent="0.3">
      <c r="A114" s="831" t="s">
        <v>1385</v>
      </c>
      <c r="B114" s="832" t="s">
        <v>2983</v>
      </c>
      <c r="C114" s="832" t="s">
        <v>2390</v>
      </c>
      <c r="D114" s="832" t="s">
        <v>2391</v>
      </c>
      <c r="E114" s="832" t="s">
        <v>2392</v>
      </c>
      <c r="F114" s="849">
        <v>1</v>
      </c>
      <c r="G114" s="849">
        <v>333.68</v>
      </c>
      <c r="H114" s="837">
        <v>1</v>
      </c>
      <c r="I114" s="849"/>
      <c r="J114" s="849"/>
      <c r="K114" s="837">
        <v>0</v>
      </c>
      <c r="L114" s="849">
        <v>1</v>
      </c>
      <c r="M114" s="850">
        <v>333.68</v>
      </c>
    </row>
    <row r="115" spans="1:13" ht="14.4" customHeight="1" x14ac:dyDescent="0.3">
      <c r="A115" s="831" t="s">
        <v>1385</v>
      </c>
      <c r="B115" s="832" t="s">
        <v>1217</v>
      </c>
      <c r="C115" s="832" t="s">
        <v>1425</v>
      </c>
      <c r="D115" s="832" t="s">
        <v>950</v>
      </c>
      <c r="E115" s="832" t="s">
        <v>1414</v>
      </c>
      <c r="F115" s="849"/>
      <c r="G115" s="849"/>
      <c r="H115" s="837">
        <v>0</v>
      </c>
      <c r="I115" s="849">
        <v>2</v>
      </c>
      <c r="J115" s="849">
        <v>308.72000000000003</v>
      </c>
      <c r="K115" s="837">
        <v>1</v>
      </c>
      <c r="L115" s="849">
        <v>2</v>
      </c>
      <c r="M115" s="850">
        <v>308.72000000000003</v>
      </c>
    </row>
    <row r="116" spans="1:13" ht="14.4" customHeight="1" x14ac:dyDescent="0.3">
      <c r="A116" s="831" t="s">
        <v>1385</v>
      </c>
      <c r="B116" s="832" t="s">
        <v>1217</v>
      </c>
      <c r="C116" s="832" t="s">
        <v>1218</v>
      </c>
      <c r="D116" s="832" t="s">
        <v>950</v>
      </c>
      <c r="E116" s="832" t="s">
        <v>1219</v>
      </c>
      <c r="F116" s="849"/>
      <c r="G116" s="849"/>
      <c r="H116" s="837">
        <v>0</v>
      </c>
      <c r="I116" s="849">
        <v>10</v>
      </c>
      <c r="J116" s="849">
        <v>2250.6</v>
      </c>
      <c r="K116" s="837">
        <v>1</v>
      </c>
      <c r="L116" s="849">
        <v>10</v>
      </c>
      <c r="M116" s="850">
        <v>2250.6</v>
      </c>
    </row>
    <row r="117" spans="1:13" ht="14.4" customHeight="1" x14ac:dyDescent="0.3">
      <c r="A117" s="831" t="s">
        <v>1385</v>
      </c>
      <c r="B117" s="832" t="s">
        <v>1227</v>
      </c>
      <c r="C117" s="832" t="s">
        <v>1231</v>
      </c>
      <c r="D117" s="832" t="s">
        <v>1229</v>
      </c>
      <c r="E117" s="832" t="s">
        <v>1232</v>
      </c>
      <c r="F117" s="849"/>
      <c r="G117" s="849"/>
      <c r="H117" s="837">
        <v>0</v>
      </c>
      <c r="I117" s="849">
        <v>15</v>
      </c>
      <c r="J117" s="849">
        <v>2557.8000000000002</v>
      </c>
      <c r="K117" s="837">
        <v>1</v>
      </c>
      <c r="L117" s="849">
        <v>15</v>
      </c>
      <c r="M117" s="850">
        <v>2557.8000000000002</v>
      </c>
    </row>
    <row r="118" spans="1:13" ht="14.4" customHeight="1" x14ac:dyDescent="0.3">
      <c r="A118" s="831" t="s">
        <v>1385</v>
      </c>
      <c r="B118" s="832" t="s">
        <v>2986</v>
      </c>
      <c r="C118" s="832" t="s">
        <v>1846</v>
      </c>
      <c r="D118" s="832" t="s">
        <v>1667</v>
      </c>
      <c r="E118" s="832" t="s">
        <v>1847</v>
      </c>
      <c r="F118" s="849"/>
      <c r="G118" s="849"/>
      <c r="H118" s="837">
        <v>0</v>
      </c>
      <c r="I118" s="849">
        <v>1</v>
      </c>
      <c r="J118" s="849">
        <v>251.16</v>
      </c>
      <c r="K118" s="837">
        <v>1</v>
      </c>
      <c r="L118" s="849">
        <v>1</v>
      </c>
      <c r="M118" s="850">
        <v>251.16</v>
      </c>
    </row>
    <row r="119" spans="1:13" ht="14.4" customHeight="1" x14ac:dyDescent="0.3">
      <c r="A119" s="831" t="s">
        <v>1385</v>
      </c>
      <c r="B119" s="832" t="s">
        <v>2987</v>
      </c>
      <c r="C119" s="832" t="s">
        <v>1822</v>
      </c>
      <c r="D119" s="832" t="s">
        <v>1403</v>
      </c>
      <c r="E119" s="832" t="s">
        <v>1823</v>
      </c>
      <c r="F119" s="849"/>
      <c r="G119" s="849"/>
      <c r="H119" s="837">
        <v>0</v>
      </c>
      <c r="I119" s="849">
        <v>3</v>
      </c>
      <c r="J119" s="849">
        <v>620.64</v>
      </c>
      <c r="K119" s="837">
        <v>1</v>
      </c>
      <c r="L119" s="849">
        <v>3</v>
      </c>
      <c r="M119" s="850">
        <v>620.64</v>
      </c>
    </row>
    <row r="120" spans="1:13" ht="14.4" customHeight="1" x14ac:dyDescent="0.3">
      <c r="A120" s="831" t="s">
        <v>1385</v>
      </c>
      <c r="B120" s="832" t="s">
        <v>2987</v>
      </c>
      <c r="C120" s="832" t="s">
        <v>1808</v>
      </c>
      <c r="D120" s="832" t="s">
        <v>1403</v>
      </c>
      <c r="E120" s="832" t="s">
        <v>1809</v>
      </c>
      <c r="F120" s="849"/>
      <c r="G120" s="849"/>
      <c r="H120" s="837">
        <v>0</v>
      </c>
      <c r="I120" s="849">
        <v>2</v>
      </c>
      <c r="J120" s="849">
        <v>7637.72</v>
      </c>
      <c r="K120" s="837">
        <v>1</v>
      </c>
      <c r="L120" s="849">
        <v>2</v>
      </c>
      <c r="M120" s="850">
        <v>7637.72</v>
      </c>
    </row>
    <row r="121" spans="1:13" ht="14.4" customHeight="1" x14ac:dyDescent="0.3">
      <c r="A121" s="831" t="s">
        <v>1385</v>
      </c>
      <c r="B121" s="832" t="s">
        <v>1279</v>
      </c>
      <c r="C121" s="832" t="s">
        <v>1280</v>
      </c>
      <c r="D121" s="832" t="s">
        <v>1281</v>
      </c>
      <c r="E121" s="832" t="s">
        <v>1282</v>
      </c>
      <c r="F121" s="849"/>
      <c r="G121" s="849"/>
      <c r="H121" s="837"/>
      <c r="I121" s="849">
        <v>4</v>
      </c>
      <c r="J121" s="849">
        <v>0</v>
      </c>
      <c r="K121" s="837"/>
      <c r="L121" s="849">
        <v>4</v>
      </c>
      <c r="M121" s="850">
        <v>0</v>
      </c>
    </row>
    <row r="122" spans="1:13" ht="14.4" customHeight="1" x14ac:dyDescent="0.3">
      <c r="A122" s="831" t="s">
        <v>1385</v>
      </c>
      <c r="B122" s="832" t="s">
        <v>1300</v>
      </c>
      <c r="C122" s="832" t="s">
        <v>2694</v>
      </c>
      <c r="D122" s="832" t="s">
        <v>904</v>
      </c>
      <c r="E122" s="832" t="s">
        <v>2695</v>
      </c>
      <c r="F122" s="849"/>
      <c r="G122" s="849"/>
      <c r="H122" s="837"/>
      <c r="I122" s="849">
        <v>1</v>
      </c>
      <c r="J122" s="849">
        <v>0</v>
      </c>
      <c r="K122" s="837"/>
      <c r="L122" s="849">
        <v>1</v>
      </c>
      <c r="M122" s="850">
        <v>0</v>
      </c>
    </row>
    <row r="123" spans="1:13" ht="14.4" customHeight="1" x14ac:dyDescent="0.3">
      <c r="A123" s="831" t="s">
        <v>1385</v>
      </c>
      <c r="B123" s="832" t="s">
        <v>2994</v>
      </c>
      <c r="C123" s="832" t="s">
        <v>2365</v>
      </c>
      <c r="D123" s="832" t="s">
        <v>2366</v>
      </c>
      <c r="E123" s="832" t="s">
        <v>2262</v>
      </c>
      <c r="F123" s="849"/>
      <c r="G123" s="849"/>
      <c r="H123" s="837">
        <v>0</v>
      </c>
      <c r="I123" s="849">
        <v>1</v>
      </c>
      <c r="J123" s="849">
        <v>97.96</v>
      </c>
      <c r="K123" s="837">
        <v>1</v>
      </c>
      <c r="L123" s="849">
        <v>1</v>
      </c>
      <c r="M123" s="850">
        <v>97.96</v>
      </c>
    </row>
    <row r="124" spans="1:13" ht="14.4" customHeight="1" x14ac:dyDescent="0.3">
      <c r="A124" s="831" t="s">
        <v>1385</v>
      </c>
      <c r="B124" s="832" t="s">
        <v>2994</v>
      </c>
      <c r="C124" s="832" t="s">
        <v>2367</v>
      </c>
      <c r="D124" s="832" t="s">
        <v>2366</v>
      </c>
      <c r="E124" s="832" t="s">
        <v>2301</v>
      </c>
      <c r="F124" s="849"/>
      <c r="G124" s="849"/>
      <c r="H124" s="837">
        <v>0</v>
      </c>
      <c r="I124" s="849">
        <v>2</v>
      </c>
      <c r="J124" s="849">
        <v>352.64</v>
      </c>
      <c r="K124" s="837">
        <v>1</v>
      </c>
      <c r="L124" s="849">
        <v>2</v>
      </c>
      <c r="M124" s="850">
        <v>352.64</v>
      </c>
    </row>
    <row r="125" spans="1:13" ht="14.4" customHeight="1" x14ac:dyDescent="0.3">
      <c r="A125" s="831" t="s">
        <v>1386</v>
      </c>
      <c r="B125" s="832" t="s">
        <v>1134</v>
      </c>
      <c r="C125" s="832" t="s">
        <v>2440</v>
      </c>
      <c r="D125" s="832" t="s">
        <v>2441</v>
      </c>
      <c r="E125" s="832" t="s">
        <v>2442</v>
      </c>
      <c r="F125" s="849">
        <v>1</v>
      </c>
      <c r="G125" s="849">
        <v>0</v>
      </c>
      <c r="H125" s="837"/>
      <c r="I125" s="849"/>
      <c r="J125" s="849"/>
      <c r="K125" s="837"/>
      <c r="L125" s="849">
        <v>1</v>
      </c>
      <c r="M125" s="850">
        <v>0</v>
      </c>
    </row>
    <row r="126" spans="1:13" ht="14.4" customHeight="1" x14ac:dyDescent="0.3">
      <c r="A126" s="831" t="s">
        <v>1386</v>
      </c>
      <c r="B126" s="832" t="s">
        <v>1141</v>
      </c>
      <c r="C126" s="832" t="s">
        <v>1450</v>
      </c>
      <c r="D126" s="832" t="s">
        <v>1451</v>
      </c>
      <c r="E126" s="832" t="s">
        <v>1452</v>
      </c>
      <c r="F126" s="849"/>
      <c r="G126" s="849"/>
      <c r="H126" s="837">
        <v>0</v>
      </c>
      <c r="I126" s="849">
        <v>1</v>
      </c>
      <c r="J126" s="849">
        <v>368.16</v>
      </c>
      <c r="K126" s="837">
        <v>1</v>
      </c>
      <c r="L126" s="849">
        <v>1</v>
      </c>
      <c r="M126" s="850">
        <v>368.16</v>
      </c>
    </row>
    <row r="127" spans="1:13" ht="14.4" customHeight="1" x14ac:dyDescent="0.3">
      <c r="A127" s="831" t="s">
        <v>1386</v>
      </c>
      <c r="B127" s="832" t="s">
        <v>1141</v>
      </c>
      <c r="C127" s="832" t="s">
        <v>1534</v>
      </c>
      <c r="D127" s="832" t="s">
        <v>1451</v>
      </c>
      <c r="E127" s="832" t="s">
        <v>1535</v>
      </c>
      <c r="F127" s="849"/>
      <c r="G127" s="849"/>
      <c r="H127" s="837">
        <v>0</v>
      </c>
      <c r="I127" s="849">
        <v>4</v>
      </c>
      <c r="J127" s="849">
        <v>589.04</v>
      </c>
      <c r="K127" s="837">
        <v>1</v>
      </c>
      <c r="L127" s="849">
        <v>4</v>
      </c>
      <c r="M127" s="850">
        <v>589.04</v>
      </c>
    </row>
    <row r="128" spans="1:13" ht="14.4" customHeight="1" x14ac:dyDescent="0.3">
      <c r="A128" s="831" t="s">
        <v>1386</v>
      </c>
      <c r="B128" s="832" t="s">
        <v>1141</v>
      </c>
      <c r="C128" s="832" t="s">
        <v>1455</v>
      </c>
      <c r="D128" s="832" t="s">
        <v>1451</v>
      </c>
      <c r="E128" s="832" t="s">
        <v>1456</v>
      </c>
      <c r="F128" s="849"/>
      <c r="G128" s="849"/>
      <c r="H128" s="837">
        <v>0</v>
      </c>
      <c r="I128" s="849">
        <v>2</v>
      </c>
      <c r="J128" s="849">
        <v>1472.66</v>
      </c>
      <c r="K128" s="837">
        <v>1</v>
      </c>
      <c r="L128" s="849">
        <v>2</v>
      </c>
      <c r="M128" s="850">
        <v>1472.66</v>
      </c>
    </row>
    <row r="129" spans="1:13" ht="14.4" customHeight="1" x14ac:dyDescent="0.3">
      <c r="A129" s="831" t="s">
        <v>1386</v>
      </c>
      <c r="B129" s="832" t="s">
        <v>1141</v>
      </c>
      <c r="C129" s="832" t="s">
        <v>1536</v>
      </c>
      <c r="D129" s="832" t="s">
        <v>1451</v>
      </c>
      <c r="E129" s="832" t="s">
        <v>1537</v>
      </c>
      <c r="F129" s="849"/>
      <c r="G129" s="849"/>
      <c r="H129" s="837">
        <v>0</v>
      </c>
      <c r="I129" s="849">
        <v>1</v>
      </c>
      <c r="J129" s="849">
        <v>923.74</v>
      </c>
      <c r="K129" s="837">
        <v>1</v>
      </c>
      <c r="L129" s="849">
        <v>1</v>
      </c>
      <c r="M129" s="850">
        <v>923.74</v>
      </c>
    </row>
    <row r="130" spans="1:13" ht="14.4" customHeight="1" x14ac:dyDescent="0.3">
      <c r="A130" s="831" t="s">
        <v>1386</v>
      </c>
      <c r="B130" s="832" t="s">
        <v>1162</v>
      </c>
      <c r="C130" s="832" t="s">
        <v>1164</v>
      </c>
      <c r="D130" s="832" t="s">
        <v>716</v>
      </c>
      <c r="E130" s="832" t="s">
        <v>1165</v>
      </c>
      <c r="F130" s="849"/>
      <c r="G130" s="849"/>
      <c r="H130" s="837">
        <v>0</v>
      </c>
      <c r="I130" s="849">
        <v>1</v>
      </c>
      <c r="J130" s="849">
        <v>42.51</v>
      </c>
      <c r="K130" s="837">
        <v>1</v>
      </c>
      <c r="L130" s="849">
        <v>1</v>
      </c>
      <c r="M130" s="850">
        <v>42.51</v>
      </c>
    </row>
    <row r="131" spans="1:13" ht="14.4" customHeight="1" x14ac:dyDescent="0.3">
      <c r="A131" s="831" t="s">
        <v>1386</v>
      </c>
      <c r="B131" s="832" t="s">
        <v>1170</v>
      </c>
      <c r="C131" s="832" t="s">
        <v>2413</v>
      </c>
      <c r="D131" s="832" t="s">
        <v>1172</v>
      </c>
      <c r="E131" s="832" t="s">
        <v>2414</v>
      </c>
      <c r="F131" s="849"/>
      <c r="G131" s="849"/>
      <c r="H131" s="837">
        <v>0</v>
      </c>
      <c r="I131" s="849">
        <v>1</v>
      </c>
      <c r="J131" s="849">
        <v>17.559999999999999</v>
      </c>
      <c r="K131" s="837">
        <v>1</v>
      </c>
      <c r="L131" s="849">
        <v>1</v>
      </c>
      <c r="M131" s="850">
        <v>17.559999999999999</v>
      </c>
    </row>
    <row r="132" spans="1:13" ht="14.4" customHeight="1" x14ac:dyDescent="0.3">
      <c r="A132" s="831" t="s">
        <v>1386</v>
      </c>
      <c r="B132" s="832" t="s">
        <v>2983</v>
      </c>
      <c r="C132" s="832" t="s">
        <v>1521</v>
      </c>
      <c r="D132" s="832" t="s">
        <v>1522</v>
      </c>
      <c r="E132" s="832" t="s">
        <v>1523</v>
      </c>
      <c r="F132" s="849"/>
      <c r="G132" s="849"/>
      <c r="H132" s="837">
        <v>0</v>
      </c>
      <c r="I132" s="849">
        <v>3</v>
      </c>
      <c r="J132" s="849">
        <v>300.29999999999995</v>
      </c>
      <c r="K132" s="837">
        <v>1</v>
      </c>
      <c r="L132" s="849">
        <v>3</v>
      </c>
      <c r="M132" s="850">
        <v>300.29999999999995</v>
      </c>
    </row>
    <row r="133" spans="1:13" ht="14.4" customHeight="1" x14ac:dyDescent="0.3">
      <c r="A133" s="831" t="s">
        <v>1386</v>
      </c>
      <c r="B133" s="832" t="s">
        <v>2983</v>
      </c>
      <c r="C133" s="832" t="s">
        <v>1669</v>
      </c>
      <c r="D133" s="832" t="s">
        <v>1670</v>
      </c>
      <c r="E133" s="832" t="s">
        <v>1671</v>
      </c>
      <c r="F133" s="849">
        <v>1</v>
      </c>
      <c r="G133" s="849">
        <v>333.68</v>
      </c>
      <c r="H133" s="837">
        <v>1</v>
      </c>
      <c r="I133" s="849"/>
      <c r="J133" s="849"/>
      <c r="K133" s="837">
        <v>0</v>
      </c>
      <c r="L133" s="849">
        <v>1</v>
      </c>
      <c r="M133" s="850">
        <v>333.68</v>
      </c>
    </row>
    <row r="134" spans="1:13" ht="14.4" customHeight="1" x14ac:dyDescent="0.3">
      <c r="A134" s="831" t="s">
        <v>1386</v>
      </c>
      <c r="B134" s="832" t="s">
        <v>2983</v>
      </c>
      <c r="C134" s="832" t="s">
        <v>1579</v>
      </c>
      <c r="D134" s="832" t="s">
        <v>1522</v>
      </c>
      <c r="E134" s="832" t="s">
        <v>1580</v>
      </c>
      <c r="F134" s="849"/>
      <c r="G134" s="849"/>
      <c r="H134" s="837">
        <v>0</v>
      </c>
      <c r="I134" s="849">
        <v>6</v>
      </c>
      <c r="J134" s="849">
        <v>2002.08</v>
      </c>
      <c r="K134" s="837">
        <v>1</v>
      </c>
      <c r="L134" s="849">
        <v>6</v>
      </c>
      <c r="M134" s="850">
        <v>2002.08</v>
      </c>
    </row>
    <row r="135" spans="1:13" ht="14.4" customHeight="1" x14ac:dyDescent="0.3">
      <c r="A135" s="831" t="s">
        <v>1386</v>
      </c>
      <c r="B135" s="832" t="s">
        <v>2983</v>
      </c>
      <c r="C135" s="832" t="s">
        <v>2325</v>
      </c>
      <c r="D135" s="832" t="s">
        <v>2326</v>
      </c>
      <c r="E135" s="832" t="s">
        <v>1580</v>
      </c>
      <c r="F135" s="849">
        <v>1</v>
      </c>
      <c r="G135" s="849">
        <v>333.68</v>
      </c>
      <c r="H135" s="837">
        <v>1</v>
      </c>
      <c r="I135" s="849"/>
      <c r="J135" s="849"/>
      <c r="K135" s="837">
        <v>0</v>
      </c>
      <c r="L135" s="849">
        <v>1</v>
      </c>
      <c r="M135" s="850">
        <v>333.68</v>
      </c>
    </row>
    <row r="136" spans="1:13" ht="14.4" customHeight="1" x14ac:dyDescent="0.3">
      <c r="A136" s="831" t="s">
        <v>1386</v>
      </c>
      <c r="B136" s="832" t="s">
        <v>2984</v>
      </c>
      <c r="C136" s="832" t="s">
        <v>2418</v>
      </c>
      <c r="D136" s="832" t="s">
        <v>2419</v>
      </c>
      <c r="E136" s="832" t="s">
        <v>2420</v>
      </c>
      <c r="F136" s="849">
        <v>1</v>
      </c>
      <c r="G136" s="849">
        <v>679.54</v>
      </c>
      <c r="H136" s="837">
        <v>1</v>
      </c>
      <c r="I136" s="849"/>
      <c r="J136" s="849"/>
      <c r="K136" s="837">
        <v>0</v>
      </c>
      <c r="L136" s="849">
        <v>1</v>
      </c>
      <c r="M136" s="850">
        <v>679.54</v>
      </c>
    </row>
    <row r="137" spans="1:13" ht="14.4" customHeight="1" x14ac:dyDescent="0.3">
      <c r="A137" s="831" t="s">
        <v>1386</v>
      </c>
      <c r="B137" s="832" t="s">
        <v>1207</v>
      </c>
      <c r="C137" s="832" t="s">
        <v>1972</v>
      </c>
      <c r="D137" s="832" t="s">
        <v>1970</v>
      </c>
      <c r="E137" s="832" t="s">
        <v>1212</v>
      </c>
      <c r="F137" s="849"/>
      <c r="G137" s="849"/>
      <c r="H137" s="837">
        <v>0</v>
      </c>
      <c r="I137" s="849">
        <v>1</v>
      </c>
      <c r="J137" s="849">
        <v>49.08</v>
      </c>
      <c r="K137" s="837">
        <v>1</v>
      </c>
      <c r="L137" s="849">
        <v>1</v>
      </c>
      <c r="M137" s="850">
        <v>49.08</v>
      </c>
    </row>
    <row r="138" spans="1:13" ht="14.4" customHeight="1" x14ac:dyDescent="0.3">
      <c r="A138" s="831" t="s">
        <v>1386</v>
      </c>
      <c r="B138" s="832" t="s">
        <v>1217</v>
      </c>
      <c r="C138" s="832" t="s">
        <v>1425</v>
      </c>
      <c r="D138" s="832" t="s">
        <v>950</v>
      </c>
      <c r="E138" s="832" t="s">
        <v>1414</v>
      </c>
      <c r="F138" s="849"/>
      <c r="G138" s="849"/>
      <c r="H138" s="837">
        <v>0</v>
      </c>
      <c r="I138" s="849">
        <v>3</v>
      </c>
      <c r="J138" s="849">
        <v>463.08000000000004</v>
      </c>
      <c r="K138" s="837">
        <v>1</v>
      </c>
      <c r="L138" s="849">
        <v>3</v>
      </c>
      <c r="M138" s="850">
        <v>463.08000000000004</v>
      </c>
    </row>
    <row r="139" spans="1:13" ht="14.4" customHeight="1" x14ac:dyDescent="0.3">
      <c r="A139" s="831" t="s">
        <v>1386</v>
      </c>
      <c r="B139" s="832" t="s">
        <v>1217</v>
      </c>
      <c r="C139" s="832" t="s">
        <v>2023</v>
      </c>
      <c r="D139" s="832" t="s">
        <v>2437</v>
      </c>
      <c r="E139" s="832" t="s">
        <v>2438</v>
      </c>
      <c r="F139" s="849"/>
      <c r="G139" s="849"/>
      <c r="H139" s="837">
        <v>0</v>
      </c>
      <c r="I139" s="849">
        <v>1</v>
      </c>
      <c r="J139" s="849">
        <v>111.22</v>
      </c>
      <c r="K139" s="837">
        <v>1</v>
      </c>
      <c r="L139" s="849">
        <v>1</v>
      </c>
      <c r="M139" s="850">
        <v>111.22</v>
      </c>
    </row>
    <row r="140" spans="1:13" ht="14.4" customHeight="1" x14ac:dyDescent="0.3">
      <c r="A140" s="831" t="s">
        <v>1386</v>
      </c>
      <c r="B140" s="832" t="s">
        <v>1217</v>
      </c>
      <c r="C140" s="832" t="s">
        <v>1220</v>
      </c>
      <c r="D140" s="832" t="s">
        <v>1221</v>
      </c>
      <c r="E140" s="832" t="s">
        <v>1222</v>
      </c>
      <c r="F140" s="849"/>
      <c r="G140" s="849"/>
      <c r="H140" s="837">
        <v>0</v>
      </c>
      <c r="I140" s="849">
        <v>4</v>
      </c>
      <c r="J140" s="849">
        <v>598.08000000000004</v>
      </c>
      <c r="K140" s="837">
        <v>1</v>
      </c>
      <c r="L140" s="849">
        <v>4</v>
      </c>
      <c r="M140" s="850">
        <v>598.08000000000004</v>
      </c>
    </row>
    <row r="141" spans="1:13" ht="14.4" customHeight="1" x14ac:dyDescent="0.3">
      <c r="A141" s="831" t="s">
        <v>1386</v>
      </c>
      <c r="B141" s="832" t="s">
        <v>1227</v>
      </c>
      <c r="C141" s="832" t="s">
        <v>1231</v>
      </c>
      <c r="D141" s="832" t="s">
        <v>1229</v>
      </c>
      <c r="E141" s="832" t="s">
        <v>1232</v>
      </c>
      <c r="F141" s="849"/>
      <c r="G141" s="849"/>
      <c r="H141" s="837">
        <v>0</v>
      </c>
      <c r="I141" s="849">
        <v>1</v>
      </c>
      <c r="J141" s="849">
        <v>170.52</v>
      </c>
      <c r="K141" s="837">
        <v>1</v>
      </c>
      <c r="L141" s="849">
        <v>1</v>
      </c>
      <c r="M141" s="850">
        <v>170.52</v>
      </c>
    </row>
    <row r="142" spans="1:13" ht="14.4" customHeight="1" x14ac:dyDescent="0.3">
      <c r="A142" s="831" t="s">
        <v>1386</v>
      </c>
      <c r="B142" s="832" t="s">
        <v>2988</v>
      </c>
      <c r="C142" s="832" t="s">
        <v>1941</v>
      </c>
      <c r="D142" s="832" t="s">
        <v>1942</v>
      </c>
      <c r="E142" s="832" t="s">
        <v>1943</v>
      </c>
      <c r="F142" s="849">
        <v>3</v>
      </c>
      <c r="G142" s="849">
        <v>145.26</v>
      </c>
      <c r="H142" s="837">
        <v>1</v>
      </c>
      <c r="I142" s="849"/>
      <c r="J142" s="849"/>
      <c r="K142" s="837">
        <v>0</v>
      </c>
      <c r="L142" s="849">
        <v>3</v>
      </c>
      <c r="M142" s="850">
        <v>145.26</v>
      </c>
    </row>
    <row r="143" spans="1:13" ht="14.4" customHeight="1" x14ac:dyDescent="0.3">
      <c r="A143" s="831" t="s">
        <v>1386</v>
      </c>
      <c r="B143" s="832" t="s">
        <v>1279</v>
      </c>
      <c r="C143" s="832" t="s">
        <v>1280</v>
      </c>
      <c r="D143" s="832" t="s">
        <v>1281</v>
      </c>
      <c r="E143" s="832" t="s">
        <v>1282</v>
      </c>
      <c r="F143" s="849"/>
      <c r="G143" s="849"/>
      <c r="H143" s="837"/>
      <c r="I143" s="849">
        <v>1</v>
      </c>
      <c r="J143" s="849">
        <v>0</v>
      </c>
      <c r="K143" s="837"/>
      <c r="L143" s="849">
        <v>1</v>
      </c>
      <c r="M143" s="850">
        <v>0</v>
      </c>
    </row>
    <row r="144" spans="1:13" ht="14.4" customHeight="1" x14ac:dyDescent="0.3">
      <c r="A144" s="831" t="s">
        <v>1387</v>
      </c>
      <c r="B144" s="832" t="s">
        <v>1141</v>
      </c>
      <c r="C144" s="832" t="s">
        <v>1453</v>
      </c>
      <c r="D144" s="832" t="s">
        <v>1451</v>
      </c>
      <c r="E144" s="832" t="s">
        <v>1454</v>
      </c>
      <c r="F144" s="849"/>
      <c r="G144" s="849"/>
      <c r="H144" s="837">
        <v>0</v>
      </c>
      <c r="I144" s="849">
        <v>4</v>
      </c>
      <c r="J144" s="849">
        <v>1963.56</v>
      </c>
      <c r="K144" s="837">
        <v>1</v>
      </c>
      <c r="L144" s="849">
        <v>4</v>
      </c>
      <c r="M144" s="850">
        <v>1963.56</v>
      </c>
    </row>
    <row r="145" spans="1:13" ht="14.4" customHeight="1" x14ac:dyDescent="0.3">
      <c r="A145" s="831" t="s">
        <v>1387</v>
      </c>
      <c r="B145" s="832" t="s">
        <v>2983</v>
      </c>
      <c r="C145" s="832" t="s">
        <v>1669</v>
      </c>
      <c r="D145" s="832" t="s">
        <v>1670</v>
      </c>
      <c r="E145" s="832" t="s">
        <v>1671</v>
      </c>
      <c r="F145" s="849">
        <v>1</v>
      </c>
      <c r="G145" s="849">
        <v>333.68</v>
      </c>
      <c r="H145" s="837">
        <v>1</v>
      </c>
      <c r="I145" s="849"/>
      <c r="J145" s="849"/>
      <c r="K145" s="837">
        <v>0</v>
      </c>
      <c r="L145" s="849">
        <v>1</v>
      </c>
      <c r="M145" s="850">
        <v>333.68</v>
      </c>
    </row>
    <row r="146" spans="1:13" ht="14.4" customHeight="1" x14ac:dyDescent="0.3">
      <c r="A146" s="831" t="s">
        <v>1387</v>
      </c>
      <c r="B146" s="832" t="s">
        <v>2983</v>
      </c>
      <c r="C146" s="832" t="s">
        <v>1579</v>
      </c>
      <c r="D146" s="832" t="s">
        <v>1522</v>
      </c>
      <c r="E146" s="832" t="s">
        <v>1580</v>
      </c>
      <c r="F146" s="849"/>
      <c r="G146" s="849"/>
      <c r="H146" s="837">
        <v>0</v>
      </c>
      <c r="I146" s="849">
        <v>1</v>
      </c>
      <c r="J146" s="849">
        <v>333.68</v>
      </c>
      <c r="K146" s="837">
        <v>1</v>
      </c>
      <c r="L146" s="849">
        <v>1</v>
      </c>
      <c r="M146" s="850">
        <v>333.68</v>
      </c>
    </row>
    <row r="147" spans="1:13" ht="14.4" customHeight="1" x14ac:dyDescent="0.3">
      <c r="A147" s="831" t="s">
        <v>1387</v>
      </c>
      <c r="B147" s="832" t="s">
        <v>1217</v>
      </c>
      <c r="C147" s="832" t="s">
        <v>1425</v>
      </c>
      <c r="D147" s="832" t="s">
        <v>950</v>
      </c>
      <c r="E147" s="832" t="s">
        <v>1414</v>
      </c>
      <c r="F147" s="849"/>
      <c r="G147" s="849"/>
      <c r="H147" s="837">
        <v>0</v>
      </c>
      <c r="I147" s="849">
        <v>7</v>
      </c>
      <c r="J147" s="849">
        <v>1080.52</v>
      </c>
      <c r="K147" s="837">
        <v>1</v>
      </c>
      <c r="L147" s="849">
        <v>7</v>
      </c>
      <c r="M147" s="850">
        <v>1080.52</v>
      </c>
    </row>
    <row r="148" spans="1:13" ht="14.4" customHeight="1" x14ac:dyDescent="0.3">
      <c r="A148" s="831" t="s">
        <v>1387</v>
      </c>
      <c r="B148" s="832" t="s">
        <v>1227</v>
      </c>
      <c r="C148" s="832" t="s">
        <v>1477</v>
      </c>
      <c r="D148" s="832" t="s">
        <v>1439</v>
      </c>
      <c r="E148" s="832" t="s">
        <v>1232</v>
      </c>
      <c r="F148" s="849">
        <v>2</v>
      </c>
      <c r="G148" s="849">
        <v>341.04</v>
      </c>
      <c r="H148" s="837">
        <v>1</v>
      </c>
      <c r="I148" s="849"/>
      <c r="J148" s="849"/>
      <c r="K148" s="837">
        <v>0</v>
      </c>
      <c r="L148" s="849">
        <v>2</v>
      </c>
      <c r="M148" s="850">
        <v>341.04</v>
      </c>
    </row>
    <row r="149" spans="1:13" ht="14.4" customHeight="1" x14ac:dyDescent="0.3">
      <c r="A149" s="831" t="s">
        <v>1387</v>
      </c>
      <c r="B149" s="832" t="s">
        <v>1227</v>
      </c>
      <c r="C149" s="832" t="s">
        <v>1438</v>
      </c>
      <c r="D149" s="832" t="s">
        <v>1439</v>
      </c>
      <c r="E149" s="832" t="s">
        <v>1440</v>
      </c>
      <c r="F149" s="849">
        <v>2</v>
      </c>
      <c r="G149" s="849">
        <v>477.44</v>
      </c>
      <c r="H149" s="837">
        <v>1</v>
      </c>
      <c r="I149" s="849"/>
      <c r="J149" s="849"/>
      <c r="K149" s="837">
        <v>0</v>
      </c>
      <c r="L149" s="849">
        <v>2</v>
      </c>
      <c r="M149" s="850">
        <v>477.44</v>
      </c>
    </row>
    <row r="150" spans="1:13" ht="14.4" customHeight="1" x14ac:dyDescent="0.3">
      <c r="A150" s="831" t="s">
        <v>1388</v>
      </c>
      <c r="B150" s="832" t="s">
        <v>2995</v>
      </c>
      <c r="C150" s="832" t="s">
        <v>2535</v>
      </c>
      <c r="D150" s="832" t="s">
        <v>2536</v>
      </c>
      <c r="E150" s="832" t="s">
        <v>2537</v>
      </c>
      <c r="F150" s="849">
        <v>1</v>
      </c>
      <c r="G150" s="849">
        <v>184.74</v>
      </c>
      <c r="H150" s="837">
        <v>1</v>
      </c>
      <c r="I150" s="849"/>
      <c r="J150" s="849"/>
      <c r="K150" s="837">
        <v>0</v>
      </c>
      <c r="L150" s="849">
        <v>1</v>
      </c>
      <c r="M150" s="850">
        <v>184.74</v>
      </c>
    </row>
    <row r="151" spans="1:13" ht="14.4" customHeight="1" x14ac:dyDescent="0.3">
      <c r="A151" s="831" t="s">
        <v>1388</v>
      </c>
      <c r="B151" s="832" t="s">
        <v>1141</v>
      </c>
      <c r="C151" s="832" t="s">
        <v>1547</v>
      </c>
      <c r="D151" s="832" t="s">
        <v>712</v>
      </c>
      <c r="E151" s="832" t="s">
        <v>1548</v>
      </c>
      <c r="F151" s="849"/>
      <c r="G151" s="849"/>
      <c r="H151" s="837">
        <v>0</v>
      </c>
      <c r="I151" s="849">
        <v>4</v>
      </c>
      <c r="J151" s="849">
        <v>5542.48</v>
      </c>
      <c r="K151" s="837">
        <v>1</v>
      </c>
      <c r="L151" s="849">
        <v>4</v>
      </c>
      <c r="M151" s="850">
        <v>5542.48</v>
      </c>
    </row>
    <row r="152" spans="1:13" ht="14.4" customHeight="1" x14ac:dyDescent="0.3">
      <c r="A152" s="831" t="s">
        <v>1388</v>
      </c>
      <c r="B152" s="832" t="s">
        <v>1141</v>
      </c>
      <c r="C152" s="832" t="s">
        <v>1481</v>
      </c>
      <c r="D152" s="832" t="s">
        <v>712</v>
      </c>
      <c r="E152" s="832" t="s">
        <v>1145</v>
      </c>
      <c r="F152" s="849"/>
      <c r="G152" s="849"/>
      <c r="H152" s="837">
        <v>0</v>
      </c>
      <c r="I152" s="849">
        <v>3</v>
      </c>
      <c r="J152" s="849">
        <v>5542.47</v>
      </c>
      <c r="K152" s="837">
        <v>1</v>
      </c>
      <c r="L152" s="849">
        <v>3</v>
      </c>
      <c r="M152" s="850">
        <v>5542.47</v>
      </c>
    </row>
    <row r="153" spans="1:13" ht="14.4" customHeight="1" x14ac:dyDescent="0.3">
      <c r="A153" s="831" t="s">
        <v>1388</v>
      </c>
      <c r="B153" s="832" t="s">
        <v>1146</v>
      </c>
      <c r="C153" s="832" t="s">
        <v>2494</v>
      </c>
      <c r="D153" s="832" t="s">
        <v>1148</v>
      </c>
      <c r="E153" s="832" t="s">
        <v>2495</v>
      </c>
      <c r="F153" s="849"/>
      <c r="G153" s="849"/>
      <c r="H153" s="837">
        <v>0</v>
      </c>
      <c r="I153" s="849">
        <v>7</v>
      </c>
      <c r="J153" s="849">
        <v>1308.0900000000001</v>
      </c>
      <c r="K153" s="837">
        <v>1</v>
      </c>
      <c r="L153" s="849">
        <v>7</v>
      </c>
      <c r="M153" s="850">
        <v>1308.0900000000001</v>
      </c>
    </row>
    <row r="154" spans="1:13" ht="14.4" customHeight="1" x14ac:dyDescent="0.3">
      <c r="A154" s="831" t="s">
        <v>1388</v>
      </c>
      <c r="B154" s="832" t="s">
        <v>1159</v>
      </c>
      <c r="C154" s="832" t="s">
        <v>2246</v>
      </c>
      <c r="D154" s="832" t="s">
        <v>2247</v>
      </c>
      <c r="E154" s="832" t="s">
        <v>2248</v>
      </c>
      <c r="F154" s="849"/>
      <c r="G154" s="849"/>
      <c r="H154" s="837">
        <v>0</v>
      </c>
      <c r="I154" s="849">
        <v>1</v>
      </c>
      <c r="J154" s="849">
        <v>300.31</v>
      </c>
      <c r="K154" s="837">
        <v>1</v>
      </c>
      <c r="L154" s="849">
        <v>1</v>
      </c>
      <c r="M154" s="850">
        <v>300.31</v>
      </c>
    </row>
    <row r="155" spans="1:13" ht="14.4" customHeight="1" x14ac:dyDescent="0.3">
      <c r="A155" s="831" t="s">
        <v>1388</v>
      </c>
      <c r="B155" s="832" t="s">
        <v>1159</v>
      </c>
      <c r="C155" s="832" t="s">
        <v>1160</v>
      </c>
      <c r="D155" s="832" t="s">
        <v>908</v>
      </c>
      <c r="E155" s="832" t="s">
        <v>1161</v>
      </c>
      <c r="F155" s="849"/>
      <c r="G155" s="849"/>
      <c r="H155" s="837">
        <v>0</v>
      </c>
      <c r="I155" s="849">
        <v>6</v>
      </c>
      <c r="J155" s="849">
        <v>300.29999999999995</v>
      </c>
      <c r="K155" s="837">
        <v>1</v>
      </c>
      <c r="L155" s="849">
        <v>6</v>
      </c>
      <c r="M155" s="850">
        <v>300.29999999999995</v>
      </c>
    </row>
    <row r="156" spans="1:13" ht="14.4" customHeight="1" x14ac:dyDescent="0.3">
      <c r="A156" s="831" t="s">
        <v>1388</v>
      </c>
      <c r="B156" s="832" t="s">
        <v>1167</v>
      </c>
      <c r="C156" s="832" t="s">
        <v>2514</v>
      </c>
      <c r="D156" s="832" t="s">
        <v>2515</v>
      </c>
      <c r="E156" s="832" t="s">
        <v>2516</v>
      </c>
      <c r="F156" s="849">
        <v>3</v>
      </c>
      <c r="G156" s="849">
        <v>0</v>
      </c>
      <c r="H156" s="837"/>
      <c r="I156" s="849"/>
      <c r="J156" s="849"/>
      <c r="K156" s="837"/>
      <c r="L156" s="849">
        <v>3</v>
      </c>
      <c r="M156" s="850">
        <v>0</v>
      </c>
    </row>
    <row r="157" spans="1:13" ht="14.4" customHeight="1" x14ac:dyDescent="0.3">
      <c r="A157" s="831" t="s">
        <v>1388</v>
      </c>
      <c r="B157" s="832" t="s">
        <v>2996</v>
      </c>
      <c r="C157" s="832" t="s">
        <v>2457</v>
      </c>
      <c r="D157" s="832" t="s">
        <v>2458</v>
      </c>
      <c r="E157" s="832" t="s">
        <v>2459</v>
      </c>
      <c r="F157" s="849"/>
      <c r="G157" s="849"/>
      <c r="H157" s="837">
        <v>0</v>
      </c>
      <c r="I157" s="849">
        <v>1</v>
      </c>
      <c r="J157" s="849">
        <v>229.38</v>
      </c>
      <c r="K157" s="837">
        <v>1</v>
      </c>
      <c r="L157" s="849">
        <v>1</v>
      </c>
      <c r="M157" s="850">
        <v>229.38</v>
      </c>
    </row>
    <row r="158" spans="1:13" ht="14.4" customHeight="1" x14ac:dyDescent="0.3">
      <c r="A158" s="831" t="s">
        <v>1388</v>
      </c>
      <c r="B158" s="832" t="s">
        <v>1170</v>
      </c>
      <c r="C158" s="832" t="s">
        <v>2460</v>
      </c>
      <c r="D158" s="832" t="s">
        <v>1172</v>
      </c>
      <c r="E158" s="832" t="s">
        <v>1662</v>
      </c>
      <c r="F158" s="849"/>
      <c r="G158" s="849"/>
      <c r="H158" s="837">
        <v>0</v>
      </c>
      <c r="I158" s="849">
        <v>1</v>
      </c>
      <c r="J158" s="849">
        <v>117.03</v>
      </c>
      <c r="K158" s="837">
        <v>1</v>
      </c>
      <c r="L158" s="849">
        <v>1</v>
      </c>
      <c r="M158" s="850">
        <v>117.03</v>
      </c>
    </row>
    <row r="159" spans="1:13" ht="14.4" customHeight="1" x14ac:dyDescent="0.3">
      <c r="A159" s="831" t="s">
        <v>1388</v>
      </c>
      <c r="B159" s="832" t="s">
        <v>1170</v>
      </c>
      <c r="C159" s="832" t="s">
        <v>2461</v>
      </c>
      <c r="D159" s="832" t="s">
        <v>2462</v>
      </c>
      <c r="E159" s="832" t="s">
        <v>1662</v>
      </c>
      <c r="F159" s="849">
        <v>2</v>
      </c>
      <c r="G159" s="849">
        <v>234.06</v>
      </c>
      <c r="H159" s="837">
        <v>1</v>
      </c>
      <c r="I159" s="849"/>
      <c r="J159" s="849"/>
      <c r="K159" s="837">
        <v>0</v>
      </c>
      <c r="L159" s="849">
        <v>2</v>
      </c>
      <c r="M159" s="850">
        <v>234.06</v>
      </c>
    </row>
    <row r="160" spans="1:13" ht="14.4" customHeight="1" x14ac:dyDescent="0.3">
      <c r="A160" s="831" t="s">
        <v>1388</v>
      </c>
      <c r="B160" s="832" t="s">
        <v>1192</v>
      </c>
      <c r="C160" s="832" t="s">
        <v>1675</v>
      </c>
      <c r="D160" s="832" t="s">
        <v>1194</v>
      </c>
      <c r="E160" s="832" t="s">
        <v>1676</v>
      </c>
      <c r="F160" s="849"/>
      <c r="G160" s="849"/>
      <c r="H160" s="837">
        <v>0</v>
      </c>
      <c r="I160" s="849">
        <v>1</v>
      </c>
      <c r="J160" s="849">
        <v>263.68</v>
      </c>
      <c r="K160" s="837">
        <v>1</v>
      </c>
      <c r="L160" s="849">
        <v>1</v>
      </c>
      <c r="M160" s="850">
        <v>263.68</v>
      </c>
    </row>
    <row r="161" spans="1:13" ht="14.4" customHeight="1" x14ac:dyDescent="0.3">
      <c r="A161" s="831" t="s">
        <v>1388</v>
      </c>
      <c r="B161" s="832" t="s">
        <v>1196</v>
      </c>
      <c r="C161" s="832" t="s">
        <v>1879</v>
      </c>
      <c r="D161" s="832" t="s">
        <v>1344</v>
      </c>
      <c r="E161" s="832" t="s">
        <v>1880</v>
      </c>
      <c r="F161" s="849">
        <v>1</v>
      </c>
      <c r="G161" s="849">
        <v>392.41</v>
      </c>
      <c r="H161" s="837">
        <v>1</v>
      </c>
      <c r="I161" s="849"/>
      <c r="J161" s="849"/>
      <c r="K161" s="837">
        <v>0</v>
      </c>
      <c r="L161" s="849">
        <v>1</v>
      </c>
      <c r="M161" s="850">
        <v>392.41</v>
      </c>
    </row>
    <row r="162" spans="1:13" ht="14.4" customHeight="1" x14ac:dyDescent="0.3">
      <c r="A162" s="831" t="s">
        <v>1388</v>
      </c>
      <c r="B162" s="832" t="s">
        <v>2982</v>
      </c>
      <c r="C162" s="832" t="s">
        <v>1664</v>
      </c>
      <c r="D162" s="832" t="s">
        <v>1518</v>
      </c>
      <c r="E162" s="832" t="s">
        <v>1662</v>
      </c>
      <c r="F162" s="849"/>
      <c r="G162" s="849"/>
      <c r="H162" s="837">
        <v>0</v>
      </c>
      <c r="I162" s="849">
        <v>1</v>
      </c>
      <c r="J162" s="849">
        <v>1543.26</v>
      </c>
      <c r="K162" s="837">
        <v>1</v>
      </c>
      <c r="L162" s="849">
        <v>1</v>
      </c>
      <c r="M162" s="850">
        <v>1543.26</v>
      </c>
    </row>
    <row r="163" spans="1:13" ht="14.4" customHeight="1" x14ac:dyDescent="0.3">
      <c r="A163" s="831" t="s">
        <v>1388</v>
      </c>
      <c r="B163" s="832" t="s">
        <v>2983</v>
      </c>
      <c r="C163" s="832" t="s">
        <v>1521</v>
      </c>
      <c r="D163" s="832" t="s">
        <v>1522</v>
      </c>
      <c r="E163" s="832" t="s">
        <v>1523</v>
      </c>
      <c r="F163" s="849"/>
      <c r="G163" s="849"/>
      <c r="H163" s="837">
        <v>0</v>
      </c>
      <c r="I163" s="849">
        <v>1</v>
      </c>
      <c r="J163" s="849">
        <v>100.1</v>
      </c>
      <c r="K163" s="837">
        <v>1</v>
      </c>
      <c r="L163" s="849">
        <v>1</v>
      </c>
      <c r="M163" s="850">
        <v>100.1</v>
      </c>
    </row>
    <row r="164" spans="1:13" ht="14.4" customHeight="1" x14ac:dyDescent="0.3">
      <c r="A164" s="831" t="s">
        <v>1388</v>
      </c>
      <c r="B164" s="832" t="s">
        <v>2983</v>
      </c>
      <c r="C164" s="832" t="s">
        <v>1669</v>
      </c>
      <c r="D164" s="832" t="s">
        <v>1670</v>
      </c>
      <c r="E164" s="832" t="s">
        <v>1671</v>
      </c>
      <c r="F164" s="849">
        <v>11</v>
      </c>
      <c r="G164" s="849">
        <v>3670.4800000000005</v>
      </c>
      <c r="H164" s="837">
        <v>1</v>
      </c>
      <c r="I164" s="849"/>
      <c r="J164" s="849"/>
      <c r="K164" s="837">
        <v>0</v>
      </c>
      <c r="L164" s="849">
        <v>11</v>
      </c>
      <c r="M164" s="850">
        <v>3670.4800000000005</v>
      </c>
    </row>
    <row r="165" spans="1:13" ht="14.4" customHeight="1" x14ac:dyDescent="0.3">
      <c r="A165" s="831" t="s">
        <v>1388</v>
      </c>
      <c r="B165" s="832" t="s">
        <v>2983</v>
      </c>
      <c r="C165" s="832" t="s">
        <v>1672</v>
      </c>
      <c r="D165" s="832" t="s">
        <v>1522</v>
      </c>
      <c r="E165" s="832" t="s">
        <v>1673</v>
      </c>
      <c r="F165" s="849"/>
      <c r="G165" s="849"/>
      <c r="H165" s="837">
        <v>0</v>
      </c>
      <c r="I165" s="849">
        <v>61</v>
      </c>
      <c r="J165" s="849">
        <v>18318.910000000003</v>
      </c>
      <c r="K165" s="837">
        <v>1</v>
      </c>
      <c r="L165" s="849">
        <v>61</v>
      </c>
      <c r="M165" s="850">
        <v>18318.910000000003</v>
      </c>
    </row>
    <row r="166" spans="1:13" ht="14.4" customHeight="1" x14ac:dyDescent="0.3">
      <c r="A166" s="831" t="s">
        <v>1388</v>
      </c>
      <c r="B166" s="832" t="s">
        <v>2984</v>
      </c>
      <c r="C166" s="832" t="s">
        <v>2480</v>
      </c>
      <c r="D166" s="832" t="s">
        <v>2481</v>
      </c>
      <c r="E166" s="832" t="s">
        <v>2482</v>
      </c>
      <c r="F166" s="849">
        <v>1</v>
      </c>
      <c r="G166" s="849">
        <v>611.59</v>
      </c>
      <c r="H166" s="837">
        <v>1</v>
      </c>
      <c r="I166" s="849"/>
      <c r="J166" s="849"/>
      <c r="K166" s="837">
        <v>0</v>
      </c>
      <c r="L166" s="849">
        <v>1</v>
      </c>
      <c r="M166" s="850">
        <v>611.59</v>
      </c>
    </row>
    <row r="167" spans="1:13" ht="14.4" customHeight="1" x14ac:dyDescent="0.3">
      <c r="A167" s="831" t="s">
        <v>1388</v>
      </c>
      <c r="B167" s="832" t="s">
        <v>2984</v>
      </c>
      <c r="C167" s="832" t="s">
        <v>2418</v>
      </c>
      <c r="D167" s="832" t="s">
        <v>2419</v>
      </c>
      <c r="E167" s="832" t="s">
        <v>2420</v>
      </c>
      <c r="F167" s="849">
        <v>2</v>
      </c>
      <c r="G167" s="849">
        <v>1359.08</v>
      </c>
      <c r="H167" s="837">
        <v>1</v>
      </c>
      <c r="I167" s="849"/>
      <c r="J167" s="849"/>
      <c r="K167" s="837">
        <v>0</v>
      </c>
      <c r="L167" s="849">
        <v>2</v>
      </c>
      <c r="M167" s="850">
        <v>1359.08</v>
      </c>
    </row>
    <row r="168" spans="1:13" ht="14.4" customHeight="1" x14ac:dyDescent="0.3">
      <c r="A168" s="831" t="s">
        <v>1388</v>
      </c>
      <c r="B168" s="832" t="s">
        <v>2984</v>
      </c>
      <c r="C168" s="832" t="s">
        <v>2307</v>
      </c>
      <c r="D168" s="832" t="s">
        <v>2308</v>
      </c>
      <c r="E168" s="832" t="s">
        <v>1662</v>
      </c>
      <c r="F168" s="849"/>
      <c r="G168" s="849"/>
      <c r="H168" s="837">
        <v>0</v>
      </c>
      <c r="I168" s="849">
        <v>1</v>
      </c>
      <c r="J168" s="849">
        <v>679.54</v>
      </c>
      <c r="K168" s="837">
        <v>1</v>
      </c>
      <c r="L168" s="849">
        <v>1</v>
      </c>
      <c r="M168" s="850">
        <v>679.54</v>
      </c>
    </row>
    <row r="169" spans="1:13" ht="14.4" customHeight="1" x14ac:dyDescent="0.3">
      <c r="A169" s="831" t="s">
        <v>1388</v>
      </c>
      <c r="B169" s="832" t="s">
        <v>1207</v>
      </c>
      <c r="C169" s="832" t="s">
        <v>2545</v>
      </c>
      <c r="D169" s="832" t="s">
        <v>1209</v>
      </c>
      <c r="E169" s="832" t="s">
        <v>2546</v>
      </c>
      <c r="F169" s="849">
        <v>1</v>
      </c>
      <c r="G169" s="849">
        <v>105.23</v>
      </c>
      <c r="H169" s="837">
        <v>1</v>
      </c>
      <c r="I169" s="849"/>
      <c r="J169" s="849"/>
      <c r="K169" s="837">
        <v>0</v>
      </c>
      <c r="L169" s="849">
        <v>1</v>
      </c>
      <c r="M169" s="850">
        <v>105.23</v>
      </c>
    </row>
    <row r="170" spans="1:13" ht="14.4" customHeight="1" x14ac:dyDescent="0.3">
      <c r="A170" s="831" t="s">
        <v>1388</v>
      </c>
      <c r="B170" s="832" t="s">
        <v>1207</v>
      </c>
      <c r="C170" s="832" t="s">
        <v>2278</v>
      </c>
      <c r="D170" s="832" t="s">
        <v>1209</v>
      </c>
      <c r="E170" s="832" t="s">
        <v>2279</v>
      </c>
      <c r="F170" s="849">
        <v>1</v>
      </c>
      <c r="G170" s="849">
        <v>84.18</v>
      </c>
      <c r="H170" s="837">
        <v>1</v>
      </c>
      <c r="I170" s="849"/>
      <c r="J170" s="849"/>
      <c r="K170" s="837">
        <v>0</v>
      </c>
      <c r="L170" s="849">
        <v>1</v>
      </c>
      <c r="M170" s="850">
        <v>84.18</v>
      </c>
    </row>
    <row r="171" spans="1:13" ht="14.4" customHeight="1" x14ac:dyDescent="0.3">
      <c r="A171" s="831" t="s">
        <v>1388</v>
      </c>
      <c r="B171" s="832" t="s">
        <v>1217</v>
      </c>
      <c r="C171" s="832" t="s">
        <v>1425</v>
      </c>
      <c r="D171" s="832" t="s">
        <v>950</v>
      </c>
      <c r="E171" s="832" t="s">
        <v>1414</v>
      </c>
      <c r="F171" s="849"/>
      <c r="G171" s="849"/>
      <c r="H171" s="837">
        <v>0</v>
      </c>
      <c r="I171" s="849">
        <v>1</v>
      </c>
      <c r="J171" s="849">
        <v>154.36000000000001</v>
      </c>
      <c r="K171" s="837">
        <v>1</v>
      </c>
      <c r="L171" s="849">
        <v>1</v>
      </c>
      <c r="M171" s="850">
        <v>154.36000000000001</v>
      </c>
    </row>
    <row r="172" spans="1:13" ht="14.4" customHeight="1" x14ac:dyDescent="0.3">
      <c r="A172" s="831" t="s">
        <v>1388</v>
      </c>
      <c r="B172" s="832" t="s">
        <v>1217</v>
      </c>
      <c r="C172" s="832" t="s">
        <v>2023</v>
      </c>
      <c r="D172" s="832" t="s">
        <v>2437</v>
      </c>
      <c r="E172" s="832" t="s">
        <v>2438</v>
      </c>
      <c r="F172" s="849"/>
      <c r="G172" s="849"/>
      <c r="H172" s="837">
        <v>0</v>
      </c>
      <c r="I172" s="849">
        <v>2</v>
      </c>
      <c r="J172" s="849">
        <v>222.44</v>
      </c>
      <c r="K172" s="837">
        <v>1</v>
      </c>
      <c r="L172" s="849">
        <v>2</v>
      </c>
      <c r="M172" s="850">
        <v>222.44</v>
      </c>
    </row>
    <row r="173" spans="1:13" ht="14.4" customHeight="1" x14ac:dyDescent="0.3">
      <c r="A173" s="831" t="s">
        <v>1388</v>
      </c>
      <c r="B173" s="832" t="s">
        <v>1217</v>
      </c>
      <c r="C173" s="832" t="s">
        <v>1220</v>
      </c>
      <c r="D173" s="832" t="s">
        <v>1221</v>
      </c>
      <c r="E173" s="832" t="s">
        <v>1222</v>
      </c>
      <c r="F173" s="849"/>
      <c r="G173" s="849"/>
      <c r="H173" s="837">
        <v>0</v>
      </c>
      <c r="I173" s="849">
        <v>3</v>
      </c>
      <c r="J173" s="849">
        <v>448.56000000000006</v>
      </c>
      <c r="K173" s="837">
        <v>1</v>
      </c>
      <c r="L173" s="849">
        <v>3</v>
      </c>
      <c r="M173" s="850">
        <v>448.56000000000006</v>
      </c>
    </row>
    <row r="174" spans="1:13" ht="14.4" customHeight="1" x14ac:dyDescent="0.3">
      <c r="A174" s="831" t="s">
        <v>1388</v>
      </c>
      <c r="B174" s="832" t="s">
        <v>1217</v>
      </c>
      <c r="C174" s="832" t="s">
        <v>1218</v>
      </c>
      <c r="D174" s="832" t="s">
        <v>950</v>
      </c>
      <c r="E174" s="832" t="s">
        <v>1219</v>
      </c>
      <c r="F174" s="849"/>
      <c r="G174" s="849"/>
      <c r="H174" s="837">
        <v>0</v>
      </c>
      <c r="I174" s="849">
        <v>3</v>
      </c>
      <c r="J174" s="849">
        <v>675.18000000000006</v>
      </c>
      <c r="K174" s="837">
        <v>1</v>
      </c>
      <c r="L174" s="849">
        <v>3</v>
      </c>
      <c r="M174" s="850">
        <v>675.18000000000006</v>
      </c>
    </row>
    <row r="175" spans="1:13" ht="14.4" customHeight="1" x14ac:dyDescent="0.3">
      <c r="A175" s="831" t="s">
        <v>1388</v>
      </c>
      <c r="B175" s="832" t="s">
        <v>1227</v>
      </c>
      <c r="C175" s="832" t="s">
        <v>1231</v>
      </c>
      <c r="D175" s="832" t="s">
        <v>1229</v>
      </c>
      <c r="E175" s="832" t="s">
        <v>1232</v>
      </c>
      <c r="F175" s="849"/>
      <c r="G175" s="849"/>
      <c r="H175" s="837">
        <v>0</v>
      </c>
      <c r="I175" s="849">
        <v>12</v>
      </c>
      <c r="J175" s="849">
        <v>2046.24</v>
      </c>
      <c r="K175" s="837">
        <v>1</v>
      </c>
      <c r="L175" s="849">
        <v>12</v>
      </c>
      <c r="M175" s="850">
        <v>2046.24</v>
      </c>
    </row>
    <row r="176" spans="1:13" ht="14.4" customHeight="1" x14ac:dyDescent="0.3">
      <c r="A176" s="831" t="s">
        <v>1388</v>
      </c>
      <c r="B176" s="832" t="s">
        <v>1237</v>
      </c>
      <c r="C176" s="832" t="s">
        <v>1238</v>
      </c>
      <c r="D176" s="832" t="s">
        <v>960</v>
      </c>
      <c r="E176" s="832" t="s">
        <v>1239</v>
      </c>
      <c r="F176" s="849"/>
      <c r="G176" s="849"/>
      <c r="H176" s="837">
        <v>0</v>
      </c>
      <c r="I176" s="849">
        <v>3</v>
      </c>
      <c r="J176" s="849">
        <v>934.02</v>
      </c>
      <c r="K176" s="837">
        <v>1</v>
      </c>
      <c r="L176" s="849">
        <v>3</v>
      </c>
      <c r="M176" s="850">
        <v>934.02</v>
      </c>
    </row>
    <row r="177" spans="1:13" ht="14.4" customHeight="1" x14ac:dyDescent="0.3">
      <c r="A177" s="831" t="s">
        <v>1388</v>
      </c>
      <c r="B177" s="832" t="s">
        <v>2985</v>
      </c>
      <c r="C177" s="832" t="s">
        <v>1622</v>
      </c>
      <c r="D177" s="832" t="s">
        <v>980</v>
      </c>
      <c r="E177" s="832" t="s">
        <v>1440</v>
      </c>
      <c r="F177" s="849">
        <v>6</v>
      </c>
      <c r="G177" s="849">
        <v>592.5</v>
      </c>
      <c r="H177" s="837">
        <v>1</v>
      </c>
      <c r="I177" s="849"/>
      <c r="J177" s="849"/>
      <c r="K177" s="837">
        <v>0</v>
      </c>
      <c r="L177" s="849">
        <v>6</v>
      </c>
      <c r="M177" s="850">
        <v>592.5</v>
      </c>
    </row>
    <row r="178" spans="1:13" ht="14.4" customHeight="1" x14ac:dyDescent="0.3">
      <c r="A178" s="831" t="s">
        <v>1388</v>
      </c>
      <c r="B178" s="832" t="s">
        <v>2986</v>
      </c>
      <c r="C178" s="832" t="s">
        <v>1666</v>
      </c>
      <c r="D178" s="832" t="s">
        <v>1667</v>
      </c>
      <c r="E178" s="832" t="s">
        <v>1668</v>
      </c>
      <c r="F178" s="849"/>
      <c r="G178" s="849"/>
      <c r="H178" s="837">
        <v>0</v>
      </c>
      <c r="I178" s="849">
        <v>1</v>
      </c>
      <c r="J178" s="849">
        <v>502.31</v>
      </c>
      <c r="K178" s="837">
        <v>1</v>
      </c>
      <c r="L178" s="849">
        <v>1</v>
      </c>
      <c r="M178" s="850">
        <v>502.31</v>
      </c>
    </row>
    <row r="179" spans="1:13" ht="14.4" customHeight="1" x14ac:dyDescent="0.3">
      <c r="A179" s="831" t="s">
        <v>1388</v>
      </c>
      <c r="B179" s="832" t="s">
        <v>2987</v>
      </c>
      <c r="C179" s="832" t="s">
        <v>1402</v>
      </c>
      <c r="D179" s="832" t="s">
        <v>1403</v>
      </c>
      <c r="E179" s="832" t="s">
        <v>1404</v>
      </c>
      <c r="F179" s="849"/>
      <c r="G179" s="849"/>
      <c r="H179" s="837">
        <v>0</v>
      </c>
      <c r="I179" s="849">
        <v>6</v>
      </c>
      <c r="J179" s="849">
        <v>6546.5399999999991</v>
      </c>
      <c r="K179" s="837">
        <v>1</v>
      </c>
      <c r="L179" s="849">
        <v>6</v>
      </c>
      <c r="M179" s="850">
        <v>6546.5399999999991</v>
      </c>
    </row>
    <row r="180" spans="1:13" ht="14.4" customHeight="1" x14ac:dyDescent="0.3">
      <c r="A180" s="831" t="s">
        <v>1388</v>
      </c>
      <c r="B180" s="832" t="s">
        <v>2987</v>
      </c>
      <c r="C180" s="832" t="s">
        <v>1808</v>
      </c>
      <c r="D180" s="832" t="s">
        <v>1403</v>
      </c>
      <c r="E180" s="832" t="s">
        <v>1809</v>
      </c>
      <c r="F180" s="849"/>
      <c r="G180" s="849"/>
      <c r="H180" s="837">
        <v>0</v>
      </c>
      <c r="I180" s="849">
        <v>1</v>
      </c>
      <c r="J180" s="849">
        <v>3818.86</v>
      </c>
      <c r="K180" s="837">
        <v>1</v>
      </c>
      <c r="L180" s="849">
        <v>1</v>
      </c>
      <c r="M180" s="850">
        <v>3818.86</v>
      </c>
    </row>
    <row r="181" spans="1:13" ht="14.4" customHeight="1" x14ac:dyDescent="0.3">
      <c r="A181" s="831" t="s">
        <v>1388</v>
      </c>
      <c r="B181" s="832" t="s">
        <v>2988</v>
      </c>
      <c r="C181" s="832" t="s">
        <v>1634</v>
      </c>
      <c r="D181" s="832" t="s">
        <v>1635</v>
      </c>
      <c r="E181" s="832" t="s">
        <v>624</v>
      </c>
      <c r="F181" s="849"/>
      <c r="G181" s="849"/>
      <c r="H181" s="837">
        <v>0</v>
      </c>
      <c r="I181" s="849">
        <v>3</v>
      </c>
      <c r="J181" s="849">
        <v>145.26</v>
      </c>
      <c r="K181" s="837">
        <v>1</v>
      </c>
      <c r="L181" s="849">
        <v>3</v>
      </c>
      <c r="M181" s="850">
        <v>145.26</v>
      </c>
    </row>
    <row r="182" spans="1:13" ht="14.4" customHeight="1" x14ac:dyDescent="0.3">
      <c r="A182" s="831" t="s">
        <v>1388</v>
      </c>
      <c r="B182" s="832" t="s">
        <v>1269</v>
      </c>
      <c r="C182" s="832" t="s">
        <v>2451</v>
      </c>
      <c r="D182" s="832" t="s">
        <v>623</v>
      </c>
      <c r="E182" s="832" t="s">
        <v>2452</v>
      </c>
      <c r="F182" s="849"/>
      <c r="G182" s="849"/>
      <c r="H182" s="837">
        <v>0</v>
      </c>
      <c r="I182" s="849">
        <v>1</v>
      </c>
      <c r="J182" s="849">
        <v>72.55</v>
      </c>
      <c r="K182" s="837">
        <v>1</v>
      </c>
      <c r="L182" s="849">
        <v>1</v>
      </c>
      <c r="M182" s="850">
        <v>72.55</v>
      </c>
    </row>
    <row r="183" spans="1:13" ht="14.4" customHeight="1" x14ac:dyDescent="0.3">
      <c r="A183" s="831" t="s">
        <v>1388</v>
      </c>
      <c r="B183" s="832" t="s">
        <v>1279</v>
      </c>
      <c r="C183" s="832" t="s">
        <v>1280</v>
      </c>
      <c r="D183" s="832" t="s">
        <v>1281</v>
      </c>
      <c r="E183" s="832" t="s">
        <v>1282</v>
      </c>
      <c r="F183" s="849"/>
      <c r="G183" s="849"/>
      <c r="H183" s="837"/>
      <c r="I183" s="849">
        <v>7</v>
      </c>
      <c r="J183" s="849">
        <v>0</v>
      </c>
      <c r="K183" s="837"/>
      <c r="L183" s="849">
        <v>7</v>
      </c>
      <c r="M183" s="850">
        <v>0</v>
      </c>
    </row>
    <row r="184" spans="1:13" ht="14.4" customHeight="1" x14ac:dyDescent="0.3">
      <c r="A184" s="831" t="s">
        <v>1388</v>
      </c>
      <c r="B184" s="832" t="s">
        <v>1300</v>
      </c>
      <c r="C184" s="832" t="s">
        <v>1301</v>
      </c>
      <c r="D184" s="832" t="s">
        <v>904</v>
      </c>
      <c r="E184" s="832" t="s">
        <v>1302</v>
      </c>
      <c r="F184" s="849"/>
      <c r="G184" s="849"/>
      <c r="H184" s="837"/>
      <c r="I184" s="849">
        <v>3</v>
      </c>
      <c r="J184" s="849">
        <v>0</v>
      </c>
      <c r="K184" s="837"/>
      <c r="L184" s="849">
        <v>3</v>
      </c>
      <c r="M184" s="850">
        <v>0</v>
      </c>
    </row>
    <row r="185" spans="1:13" ht="14.4" customHeight="1" x14ac:dyDescent="0.3">
      <c r="A185" s="831" t="s">
        <v>1388</v>
      </c>
      <c r="B185" s="832" t="s">
        <v>2997</v>
      </c>
      <c r="C185" s="832" t="s">
        <v>2540</v>
      </c>
      <c r="D185" s="832" t="s">
        <v>2541</v>
      </c>
      <c r="E185" s="832" t="s">
        <v>2542</v>
      </c>
      <c r="F185" s="849"/>
      <c r="G185" s="849"/>
      <c r="H185" s="837">
        <v>0</v>
      </c>
      <c r="I185" s="849">
        <v>1</v>
      </c>
      <c r="J185" s="849">
        <v>21.79</v>
      </c>
      <c r="K185" s="837">
        <v>1</v>
      </c>
      <c r="L185" s="849">
        <v>1</v>
      </c>
      <c r="M185" s="850">
        <v>21.79</v>
      </c>
    </row>
    <row r="186" spans="1:13" ht="14.4" customHeight="1" x14ac:dyDescent="0.3">
      <c r="A186" s="831" t="s">
        <v>1389</v>
      </c>
      <c r="B186" s="832" t="s">
        <v>2983</v>
      </c>
      <c r="C186" s="832" t="s">
        <v>1579</v>
      </c>
      <c r="D186" s="832" t="s">
        <v>1522</v>
      </c>
      <c r="E186" s="832" t="s">
        <v>1580</v>
      </c>
      <c r="F186" s="849"/>
      <c r="G186" s="849"/>
      <c r="H186" s="837">
        <v>0</v>
      </c>
      <c r="I186" s="849">
        <v>4</v>
      </c>
      <c r="J186" s="849">
        <v>1334.72</v>
      </c>
      <c r="K186" s="837">
        <v>1</v>
      </c>
      <c r="L186" s="849">
        <v>4</v>
      </c>
      <c r="M186" s="850">
        <v>1334.72</v>
      </c>
    </row>
    <row r="187" spans="1:13" ht="14.4" customHeight="1" x14ac:dyDescent="0.3">
      <c r="A187" s="831" t="s">
        <v>1389</v>
      </c>
      <c r="B187" s="832" t="s">
        <v>2987</v>
      </c>
      <c r="C187" s="832" t="s">
        <v>1808</v>
      </c>
      <c r="D187" s="832" t="s">
        <v>1403</v>
      </c>
      <c r="E187" s="832" t="s">
        <v>1809</v>
      </c>
      <c r="F187" s="849"/>
      <c r="G187" s="849"/>
      <c r="H187" s="837">
        <v>0</v>
      </c>
      <c r="I187" s="849">
        <v>1</v>
      </c>
      <c r="J187" s="849">
        <v>3818.86</v>
      </c>
      <c r="K187" s="837">
        <v>1</v>
      </c>
      <c r="L187" s="849">
        <v>1</v>
      </c>
      <c r="M187" s="850">
        <v>3818.86</v>
      </c>
    </row>
    <row r="188" spans="1:13" ht="14.4" customHeight="1" x14ac:dyDescent="0.3">
      <c r="A188" s="831" t="s">
        <v>1390</v>
      </c>
      <c r="B188" s="832" t="s">
        <v>1159</v>
      </c>
      <c r="C188" s="832" t="s">
        <v>2601</v>
      </c>
      <c r="D188" s="832" t="s">
        <v>2602</v>
      </c>
      <c r="E188" s="832" t="s">
        <v>2603</v>
      </c>
      <c r="F188" s="849">
        <v>1</v>
      </c>
      <c r="G188" s="849">
        <v>333.68</v>
      </c>
      <c r="H188" s="837">
        <v>1</v>
      </c>
      <c r="I188" s="849"/>
      <c r="J188" s="849"/>
      <c r="K188" s="837">
        <v>0</v>
      </c>
      <c r="L188" s="849">
        <v>1</v>
      </c>
      <c r="M188" s="850">
        <v>333.68</v>
      </c>
    </row>
    <row r="189" spans="1:13" ht="14.4" customHeight="1" x14ac:dyDescent="0.3">
      <c r="A189" s="831" t="s">
        <v>1390</v>
      </c>
      <c r="B189" s="832" t="s">
        <v>1159</v>
      </c>
      <c r="C189" s="832" t="s">
        <v>2246</v>
      </c>
      <c r="D189" s="832" t="s">
        <v>2247</v>
      </c>
      <c r="E189" s="832" t="s">
        <v>2248</v>
      </c>
      <c r="F189" s="849"/>
      <c r="G189" s="849"/>
      <c r="H189" s="837">
        <v>0</v>
      </c>
      <c r="I189" s="849">
        <v>3</v>
      </c>
      <c r="J189" s="849">
        <v>900.93000000000006</v>
      </c>
      <c r="K189" s="837">
        <v>1</v>
      </c>
      <c r="L189" s="849">
        <v>3</v>
      </c>
      <c r="M189" s="850">
        <v>900.93000000000006</v>
      </c>
    </row>
    <row r="190" spans="1:13" ht="14.4" customHeight="1" x14ac:dyDescent="0.3">
      <c r="A190" s="831" t="s">
        <v>1390</v>
      </c>
      <c r="B190" s="832" t="s">
        <v>1159</v>
      </c>
      <c r="C190" s="832" t="s">
        <v>1160</v>
      </c>
      <c r="D190" s="832" t="s">
        <v>908</v>
      </c>
      <c r="E190" s="832" t="s">
        <v>1161</v>
      </c>
      <c r="F190" s="849"/>
      <c r="G190" s="849"/>
      <c r="H190" s="837">
        <v>0</v>
      </c>
      <c r="I190" s="849">
        <v>2</v>
      </c>
      <c r="J190" s="849">
        <v>100.1</v>
      </c>
      <c r="K190" s="837">
        <v>1</v>
      </c>
      <c r="L190" s="849">
        <v>2</v>
      </c>
      <c r="M190" s="850">
        <v>100.1</v>
      </c>
    </row>
    <row r="191" spans="1:13" ht="14.4" customHeight="1" x14ac:dyDescent="0.3">
      <c r="A191" s="831" t="s">
        <v>1390</v>
      </c>
      <c r="B191" s="832" t="s">
        <v>1159</v>
      </c>
      <c r="C191" s="832" t="s">
        <v>2600</v>
      </c>
      <c r="D191" s="832" t="s">
        <v>2247</v>
      </c>
      <c r="E191" s="832" t="s">
        <v>836</v>
      </c>
      <c r="F191" s="849">
        <v>3</v>
      </c>
      <c r="G191" s="849">
        <v>300.29999999999995</v>
      </c>
      <c r="H191" s="837">
        <v>1</v>
      </c>
      <c r="I191" s="849"/>
      <c r="J191" s="849"/>
      <c r="K191" s="837">
        <v>0</v>
      </c>
      <c r="L191" s="849">
        <v>3</v>
      </c>
      <c r="M191" s="850">
        <v>300.29999999999995</v>
      </c>
    </row>
    <row r="192" spans="1:13" ht="14.4" customHeight="1" x14ac:dyDescent="0.3">
      <c r="A192" s="831" t="s">
        <v>1390</v>
      </c>
      <c r="B192" s="832" t="s">
        <v>1159</v>
      </c>
      <c r="C192" s="832" t="s">
        <v>2604</v>
      </c>
      <c r="D192" s="832" t="s">
        <v>2605</v>
      </c>
      <c r="E192" s="832" t="s">
        <v>836</v>
      </c>
      <c r="F192" s="849">
        <v>3</v>
      </c>
      <c r="G192" s="849">
        <v>300.29999999999995</v>
      </c>
      <c r="H192" s="837">
        <v>1</v>
      </c>
      <c r="I192" s="849"/>
      <c r="J192" s="849"/>
      <c r="K192" s="837">
        <v>0</v>
      </c>
      <c r="L192" s="849">
        <v>3</v>
      </c>
      <c r="M192" s="850">
        <v>300.29999999999995</v>
      </c>
    </row>
    <row r="193" spans="1:13" ht="14.4" customHeight="1" x14ac:dyDescent="0.3">
      <c r="A193" s="831" t="s">
        <v>1390</v>
      </c>
      <c r="B193" s="832" t="s">
        <v>2982</v>
      </c>
      <c r="C193" s="832" t="s">
        <v>1517</v>
      </c>
      <c r="D193" s="832" t="s">
        <v>1518</v>
      </c>
      <c r="E193" s="832" t="s">
        <v>1519</v>
      </c>
      <c r="F193" s="849"/>
      <c r="G193" s="849"/>
      <c r="H193" s="837">
        <v>0</v>
      </c>
      <c r="I193" s="849">
        <v>1</v>
      </c>
      <c r="J193" s="849">
        <v>3086.53</v>
      </c>
      <c r="K193" s="837">
        <v>1</v>
      </c>
      <c r="L193" s="849">
        <v>1</v>
      </c>
      <c r="M193" s="850">
        <v>3086.53</v>
      </c>
    </row>
    <row r="194" spans="1:13" ht="14.4" customHeight="1" x14ac:dyDescent="0.3">
      <c r="A194" s="831" t="s">
        <v>1390</v>
      </c>
      <c r="B194" s="832" t="s">
        <v>2982</v>
      </c>
      <c r="C194" s="832" t="s">
        <v>1664</v>
      </c>
      <c r="D194" s="832" t="s">
        <v>1518</v>
      </c>
      <c r="E194" s="832" t="s">
        <v>1662</v>
      </c>
      <c r="F194" s="849"/>
      <c r="G194" s="849"/>
      <c r="H194" s="837">
        <v>0</v>
      </c>
      <c r="I194" s="849">
        <v>2</v>
      </c>
      <c r="J194" s="849">
        <v>3086.52</v>
      </c>
      <c r="K194" s="837">
        <v>1</v>
      </c>
      <c r="L194" s="849">
        <v>2</v>
      </c>
      <c r="M194" s="850">
        <v>3086.52</v>
      </c>
    </row>
    <row r="195" spans="1:13" ht="14.4" customHeight="1" x14ac:dyDescent="0.3">
      <c r="A195" s="831" t="s">
        <v>1390</v>
      </c>
      <c r="B195" s="832" t="s">
        <v>2983</v>
      </c>
      <c r="C195" s="832" t="s">
        <v>1521</v>
      </c>
      <c r="D195" s="832" t="s">
        <v>1522</v>
      </c>
      <c r="E195" s="832" t="s">
        <v>1523</v>
      </c>
      <c r="F195" s="849"/>
      <c r="G195" s="849"/>
      <c r="H195" s="837">
        <v>0</v>
      </c>
      <c r="I195" s="849">
        <v>5</v>
      </c>
      <c r="J195" s="849">
        <v>500.5</v>
      </c>
      <c r="K195" s="837">
        <v>1</v>
      </c>
      <c r="L195" s="849">
        <v>5</v>
      </c>
      <c r="M195" s="850">
        <v>500.5</v>
      </c>
    </row>
    <row r="196" spans="1:13" ht="14.4" customHeight="1" x14ac:dyDescent="0.3">
      <c r="A196" s="831" t="s">
        <v>1390</v>
      </c>
      <c r="B196" s="832" t="s">
        <v>2983</v>
      </c>
      <c r="C196" s="832" t="s">
        <v>1669</v>
      </c>
      <c r="D196" s="832" t="s">
        <v>1670</v>
      </c>
      <c r="E196" s="832" t="s">
        <v>1671</v>
      </c>
      <c r="F196" s="849">
        <v>7</v>
      </c>
      <c r="G196" s="849">
        <v>2335.7600000000002</v>
      </c>
      <c r="H196" s="837">
        <v>1</v>
      </c>
      <c r="I196" s="849"/>
      <c r="J196" s="849"/>
      <c r="K196" s="837">
        <v>0</v>
      </c>
      <c r="L196" s="849">
        <v>7</v>
      </c>
      <c r="M196" s="850">
        <v>2335.7600000000002</v>
      </c>
    </row>
    <row r="197" spans="1:13" ht="14.4" customHeight="1" x14ac:dyDescent="0.3">
      <c r="A197" s="831" t="s">
        <v>1390</v>
      </c>
      <c r="B197" s="832" t="s">
        <v>2983</v>
      </c>
      <c r="C197" s="832" t="s">
        <v>2624</v>
      </c>
      <c r="D197" s="832" t="s">
        <v>1670</v>
      </c>
      <c r="E197" s="832" t="s">
        <v>2625</v>
      </c>
      <c r="F197" s="849">
        <v>4</v>
      </c>
      <c r="G197" s="849">
        <v>400.4</v>
      </c>
      <c r="H197" s="837">
        <v>1</v>
      </c>
      <c r="I197" s="849"/>
      <c r="J197" s="849"/>
      <c r="K197" s="837">
        <v>0</v>
      </c>
      <c r="L197" s="849">
        <v>4</v>
      </c>
      <c r="M197" s="850">
        <v>400.4</v>
      </c>
    </row>
    <row r="198" spans="1:13" ht="14.4" customHeight="1" x14ac:dyDescent="0.3">
      <c r="A198" s="831" t="s">
        <v>1390</v>
      </c>
      <c r="B198" s="832" t="s">
        <v>2983</v>
      </c>
      <c r="C198" s="832" t="s">
        <v>1672</v>
      </c>
      <c r="D198" s="832" t="s">
        <v>1522</v>
      </c>
      <c r="E198" s="832" t="s">
        <v>1673</v>
      </c>
      <c r="F198" s="849"/>
      <c r="G198" s="849"/>
      <c r="H198" s="837">
        <v>0</v>
      </c>
      <c r="I198" s="849">
        <v>44</v>
      </c>
      <c r="J198" s="849">
        <v>13213.64</v>
      </c>
      <c r="K198" s="837">
        <v>1</v>
      </c>
      <c r="L198" s="849">
        <v>44</v>
      </c>
      <c r="M198" s="850">
        <v>13213.64</v>
      </c>
    </row>
    <row r="199" spans="1:13" ht="14.4" customHeight="1" x14ac:dyDescent="0.3">
      <c r="A199" s="831" t="s">
        <v>1390</v>
      </c>
      <c r="B199" s="832" t="s">
        <v>2983</v>
      </c>
      <c r="C199" s="832" t="s">
        <v>1579</v>
      </c>
      <c r="D199" s="832" t="s">
        <v>1522</v>
      </c>
      <c r="E199" s="832" t="s">
        <v>1580</v>
      </c>
      <c r="F199" s="849"/>
      <c r="G199" s="849"/>
      <c r="H199" s="837">
        <v>0</v>
      </c>
      <c r="I199" s="849">
        <v>10</v>
      </c>
      <c r="J199" s="849">
        <v>3336.8</v>
      </c>
      <c r="K199" s="837">
        <v>1</v>
      </c>
      <c r="L199" s="849">
        <v>10</v>
      </c>
      <c r="M199" s="850">
        <v>3336.8</v>
      </c>
    </row>
    <row r="200" spans="1:13" ht="14.4" customHeight="1" x14ac:dyDescent="0.3">
      <c r="A200" s="831" t="s">
        <v>1390</v>
      </c>
      <c r="B200" s="832" t="s">
        <v>2983</v>
      </c>
      <c r="C200" s="832" t="s">
        <v>2390</v>
      </c>
      <c r="D200" s="832" t="s">
        <v>2391</v>
      </c>
      <c r="E200" s="832" t="s">
        <v>2392</v>
      </c>
      <c r="F200" s="849">
        <v>1</v>
      </c>
      <c r="G200" s="849">
        <v>333.68</v>
      </c>
      <c r="H200" s="837">
        <v>1</v>
      </c>
      <c r="I200" s="849"/>
      <c r="J200" s="849"/>
      <c r="K200" s="837">
        <v>0</v>
      </c>
      <c r="L200" s="849">
        <v>1</v>
      </c>
      <c r="M200" s="850">
        <v>333.68</v>
      </c>
    </row>
    <row r="201" spans="1:13" ht="14.4" customHeight="1" x14ac:dyDescent="0.3">
      <c r="A201" s="831" t="s">
        <v>1390</v>
      </c>
      <c r="B201" s="832" t="s">
        <v>2984</v>
      </c>
      <c r="C201" s="832" t="s">
        <v>2480</v>
      </c>
      <c r="D201" s="832" t="s">
        <v>2481</v>
      </c>
      <c r="E201" s="832" t="s">
        <v>2482</v>
      </c>
      <c r="F201" s="849">
        <v>2</v>
      </c>
      <c r="G201" s="849">
        <v>1223.18</v>
      </c>
      <c r="H201" s="837">
        <v>1</v>
      </c>
      <c r="I201" s="849"/>
      <c r="J201" s="849"/>
      <c r="K201" s="837">
        <v>0</v>
      </c>
      <c r="L201" s="849">
        <v>2</v>
      </c>
      <c r="M201" s="850">
        <v>1223.18</v>
      </c>
    </row>
    <row r="202" spans="1:13" ht="14.4" customHeight="1" x14ac:dyDescent="0.3">
      <c r="A202" s="831" t="s">
        <v>1390</v>
      </c>
      <c r="B202" s="832" t="s">
        <v>2984</v>
      </c>
      <c r="C202" s="832" t="s">
        <v>2611</v>
      </c>
      <c r="D202" s="832" t="s">
        <v>2612</v>
      </c>
      <c r="E202" s="832" t="s">
        <v>2613</v>
      </c>
      <c r="F202" s="849">
        <v>1</v>
      </c>
      <c r="G202" s="849">
        <v>203.86</v>
      </c>
      <c r="H202" s="837">
        <v>1</v>
      </c>
      <c r="I202" s="849"/>
      <c r="J202" s="849"/>
      <c r="K202" s="837">
        <v>0</v>
      </c>
      <c r="L202" s="849">
        <v>1</v>
      </c>
      <c r="M202" s="850">
        <v>203.86</v>
      </c>
    </row>
    <row r="203" spans="1:13" ht="14.4" customHeight="1" x14ac:dyDescent="0.3">
      <c r="A203" s="831" t="s">
        <v>1390</v>
      </c>
      <c r="B203" s="832" t="s">
        <v>2984</v>
      </c>
      <c r="C203" s="832" t="s">
        <v>2614</v>
      </c>
      <c r="D203" s="832" t="s">
        <v>2612</v>
      </c>
      <c r="E203" s="832" t="s">
        <v>2420</v>
      </c>
      <c r="F203" s="849">
        <v>2</v>
      </c>
      <c r="G203" s="849">
        <v>1359.08</v>
      </c>
      <c r="H203" s="837">
        <v>1</v>
      </c>
      <c r="I203" s="849"/>
      <c r="J203" s="849"/>
      <c r="K203" s="837">
        <v>0</v>
      </c>
      <c r="L203" s="849">
        <v>2</v>
      </c>
      <c r="M203" s="850">
        <v>1359.08</v>
      </c>
    </row>
    <row r="204" spans="1:13" ht="14.4" customHeight="1" x14ac:dyDescent="0.3">
      <c r="A204" s="831" t="s">
        <v>1390</v>
      </c>
      <c r="B204" s="832" t="s">
        <v>2984</v>
      </c>
      <c r="C204" s="832" t="s">
        <v>2307</v>
      </c>
      <c r="D204" s="832" t="s">
        <v>2308</v>
      </c>
      <c r="E204" s="832" t="s">
        <v>1662</v>
      </c>
      <c r="F204" s="849"/>
      <c r="G204" s="849"/>
      <c r="H204" s="837">
        <v>0</v>
      </c>
      <c r="I204" s="849">
        <v>1</v>
      </c>
      <c r="J204" s="849">
        <v>679.54</v>
      </c>
      <c r="K204" s="837">
        <v>1</v>
      </c>
      <c r="L204" s="849">
        <v>1</v>
      </c>
      <c r="M204" s="850">
        <v>679.54</v>
      </c>
    </row>
    <row r="205" spans="1:13" ht="14.4" customHeight="1" x14ac:dyDescent="0.3">
      <c r="A205" s="831" t="s">
        <v>1390</v>
      </c>
      <c r="B205" s="832" t="s">
        <v>1217</v>
      </c>
      <c r="C205" s="832" t="s">
        <v>1425</v>
      </c>
      <c r="D205" s="832" t="s">
        <v>950</v>
      </c>
      <c r="E205" s="832" t="s">
        <v>1414</v>
      </c>
      <c r="F205" s="849"/>
      <c r="G205" s="849"/>
      <c r="H205" s="837">
        <v>0</v>
      </c>
      <c r="I205" s="849">
        <v>5</v>
      </c>
      <c r="J205" s="849">
        <v>771.80000000000007</v>
      </c>
      <c r="K205" s="837">
        <v>1</v>
      </c>
      <c r="L205" s="849">
        <v>5</v>
      </c>
      <c r="M205" s="850">
        <v>771.80000000000007</v>
      </c>
    </row>
    <row r="206" spans="1:13" ht="14.4" customHeight="1" x14ac:dyDescent="0.3">
      <c r="A206" s="831" t="s">
        <v>1390</v>
      </c>
      <c r="B206" s="832" t="s">
        <v>1217</v>
      </c>
      <c r="C206" s="832" t="s">
        <v>1220</v>
      </c>
      <c r="D206" s="832" t="s">
        <v>1221</v>
      </c>
      <c r="E206" s="832" t="s">
        <v>1222</v>
      </c>
      <c r="F206" s="849"/>
      <c r="G206" s="849"/>
      <c r="H206" s="837">
        <v>0</v>
      </c>
      <c r="I206" s="849">
        <v>2</v>
      </c>
      <c r="J206" s="849">
        <v>299.04000000000002</v>
      </c>
      <c r="K206" s="837">
        <v>1</v>
      </c>
      <c r="L206" s="849">
        <v>2</v>
      </c>
      <c r="M206" s="850">
        <v>299.04000000000002</v>
      </c>
    </row>
    <row r="207" spans="1:13" ht="14.4" customHeight="1" x14ac:dyDescent="0.3">
      <c r="A207" s="831" t="s">
        <v>1390</v>
      </c>
      <c r="B207" s="832" t="s">
        <v>1227</v>
      </c>
      <c r="C207" s="832" t="s">
        <v>1477</v>
      </c>
      <c r="D207" s="832" t="s">
        <v>1439</v>
      </c>
      <c r="E207" s="832" t="s">
        <v>1232</v>
      </c>
      <c r="F207" s="849">
        <v>1</v>
      </c>
      <c r="G207" s="849">
        <v>170.52</v>
      </c>
      <c r="H207" s="837">
        <v>1</v>
      </c>
      <c r="I207" s="849"/>
      <c r="J207" s="849"/>
      <c r="K207" s="837">
        <v>0</v>
      </c>
      <c r="L207" s="849">
        <v>1</v>
      </c>
      <c r="M207" s="850">
        <v>170.52</v>
      </c>
    </row>
    <row r="208" spans="1:13" ht="14.4" customHeight="1" x14ac:dyDescent="0.3">
      <c r="A208" s="831" t="s">
        <v>1390</v>
      </c>
      <c r="B208" s="832" t="s">
        <v>1227</v>
      </c>
      <c r="C208" s="832" t="s">
        <v>1231</v>
      </c>
      <c r="D208" s="832" t="s">
        <v>1229</v>
      </c>
      <c r="E208" s="832" t="s">
        <v>1232</v>
      </c>
      <c r="F208" s="849"/>
      <c r="G208" s="849"/>
      <c r="H208" s="837">
        <v>0</v>
      </c>
      <c r="I208" s="849">
        <v>17</v>
      </c>
      <c r="J208" s="849">
        <v>2898.84</v>
      </c>
      <c r="K208" s="837">
        <v>1</v>
      </c>
      <c r="L208" s="849">
        <v>17</v>
      </c>
      <c r="M208" s="850">
        <v>2898.84</v>
      </c>
    </row>
    <row r="209" spans="1:13" ht="14.4" customHeight="1" x14ac:dyDescent="0.3">
      <c r="A209" s="831" t="s">
        <v>1390</v>
      </c>
      <c r="B209" s="832" t="s">
        <v>2989</v>
      </c>
      <c r="C209" s="832" t="s">
        <v>1815</v>
      </c>
      <c r="D209" s="832" t="s">
        <v>1816</v>
      </c>
      <c r="E209" s="832" t="s">
        <v>1817</v>
      </c>
      <c r="F209" s="849"/>
      <c r="G209" s="849"/>
      <c r="H209" s="837">
        <v>0</v>
      </c>
      <c r="I209" s="849">
        <v>2</v>
      </c>
      <c r="J209" s="849">
        <v>141.08000000000001</v>
      </c>
      <c r="K209" s="837">
        <v>1</v>
      </c>
      <c r="L209" s="849">
        <v>2</v>
      </c>
      <c r="M209" s="850">
        <v>141.08000000000001</v>
      </c>
    </row>
    <row r="210" spans="1:13" ht="14.4" customHeight="1" x14ac:dyDescent="0.3">
      <c r="A210" s="831" t="s">
        <v>1390</v>
      </c>
      <c r="B210" s="832" t="s">
        <v>2987</v>
      </c>
      <c r="C210" s="832" t="s">
        <v>1402</v>
      </c>
      <c r="D210" s="832" t="s">
        <v>1403</v>
      </c>
      <c r="E210" s="832" t="s">
        <v>1404</v>
      </c>
      <c r="F210" s="849"/>
      <c r="G210" s="849"/>
      <c r="H210" s="837">
        <v>0</v>
      </c>
      <c r="I210" s="849">
        <v>2</v>
      </c>
      <c r="J210" s="849">
        <v>2182.1799999999998</v>
      </c>
      <c r="K210" s="837">
        <v>1</v>
      </c>
      <c r="L210" s="849">
        <v>2</v>
      </c>
      <c r="M210" s="850">
        <v>2182.1799999999998</v>
      </c>
    </row>
    <row r="211" spans="1:13" ht="14.4" customHeight="1" x14ac:dyDescent="0.3">
      <c r="A211" s="831" t="s">
        <v>1390</v>
      </c>
      <c r="B211" s="832" t="s">
        <v>2987</v>
      </c>
      <c r="C211" s="832" t="s">
        <v>1808</v>
      </c>
      <c r="D211" s="832" t="s">
        <v>1403</v>
      </c>
      <c r="E211" s="832" t="s">
        <v>1809</v>
      </c>
      <c r="F211" s="849"/>
      <c r="G211" s="849"/>
      <c r="H211" s="837">
        <v>0</v>
      </c>
      <c r="I211" s="849">
        <v>2</v>
      </c>
      <c r="J211" s="849">
        <v>7637.72</v>
      </c>
      <c r="K211" s="837">
        <v>1</v>
      </c>
      <c r="L211" s="849">
        <v>2</v>
      </c>
      <c r="M211" s="850">
        <v>7637.72</v>
      </c>
    </row>
    <row r="212" spans="1:13" ht="14.4" customHeight="1" x14ac:dyDescent="0.3">
      <c r="A212" s="831" t="s">
        <v>1390</v>
      </c>
      <c r="B212" s="832" t="s">
        <v>2988</v>
      </c>
      <c r="C212" s="832" t="s">
        <v>2615</v>
      </c>
      <c r="D212" s="832" t="s">
        <v>1635</v>
      </c>
      <c r="E212" s="832" t="s">
        <v>2616</v>
      </c>
      <c r="F212" s="849"/>
      <c r="G212" s="849"/>
      <c r="H212" s="837">
        <v>0</v>
      </c>
      <c r="I212" s="849">
        <v>1</v>
      </c>
      <c r="J212" s="849">
        <v>24.22</v>
      </c>
      <c r="K212" s="837">
        <v>1</v>
      </c>
      <c r="L212" s="849">
        <v>1</v>
      </c>
      <c r="M212" s="850">
        <v>24.22</v>
      </c>
    </row>
    <row r="213" spans="1:13" ht="14.4" customHeight="1" x14ac:dyDescent="0.3">
      <c r="A213" s="831" t="s">
        <v>1390</v>
      </c>
      <c r="B213" s="832" t="s">
        <v>1269</v>
      </c>
      <c r="C213" s="832" t="s">
        <v>2451</v>
      </c>
      <c r="D213" s="832" t="s">
        <v>623</v>
      </c>
      <c r="E213" s="832" t="s">
        <v>2452</v>
      </c>
      <c r="F213" s="849"/>
      <c r="G213" s="849"/>
      <c r="H213" s="837">
        <v>0</v>
      </c>
      <c r="I213" s="849">
        <v>1</v>
      </c>
      <c r="J213" s="849">
        <v>72.55</v>
      </c>
      <c r="K213" s="837">
        <v>1</v>
      </c>
      <c r="L213" s="849">
        <v>1</v>
      </c>
      <c r="M213" s="850">
        <v>72.55</v>
      </c>
    </row>
    <row r="214" spans="1:13" ht="14.4" customHeight="1" x14ac:dyDescent="0.3">
      <c r="A214" s="831" t="s">
        <v>1390</v>
      </c>
      <c r="B214" s="832" t="s">
        <v>2998</v>
      </c>
      <c r="C214" s="832" t="s">
        <v>2627</v>
      </c>
      <c r="D214" s="832" t="s">
        <v>2628</v>
      </c>
      <c r="E214" s="832" t="s">
        <v>2629</v>
      </c>
      <c r="F214" s="849"/>
      <c r="G214" s="849"/>
      <c r="H214" s="837">
        <v>0</v>
      </c>
      <c r="I214" s="849">
        <v>1</v>
      </c>
      <c r="J214" s="849">
        <v>802.48</v>
      </c>
      <c r="K214" s="837">
        <v>1</v>
      </c>
      <c r="L214" s="849">
        <v>1</v>
      </c>
      <c r="M214" s="850">
        <v>802.48</v>
      </c>
    </row>
    <row r="215" spans="1:13" ht="14.4" customHeight="1" x14ac:dyDescent="0.3">
      <c r="A215" s="831" t="s">
        <v>1390</v>
      </c>
      <c r="B215" s="832" t="s">
        <v>2994</v>
      </c>
      <c r="C215" s="832" t="s">
        <v>2367</v>
      </c>
      <c r="D215" s="832" t="s">
        <v>2366</v>
      </c>
      <c r="E215" s="832" t="s">
        <v>2301</v>
      </c>
      <c r="F215" s="849"/>
      <c r="G215" s="849"/>
      <c r="H215" s="837">
        <v>0</v>
      </c>
      <c r="I215" s="849">
        <v>2</v>
      </c>
      <c r="J215" s="849">
        <v>352.64</v>
      </c>
      <c r="K215" s="837">
        <v>1</v>
      </c>
      <c r="L215" s="849">
        <v>2</v>
      </c>
      <c r="M215" s="850">
        <v>352.64</v>
      </c>
    </row>
    <row r="216" spans="1:13" ht="14.4" customHeight="1" x14ac:dyDescent="0.3">
      <c r="A216" s="831" t="s">
        <v>1391</v>
      </c>
      <c r="B216" s="832" t="s">
        <v>1141</v>
      </c>
      <c r="C216" s="832" t="s">
        <v>1536</v>
      </c>
      <c r="D216" s="832" t="s">
        <v>1451</v>
      </c>
      <c r="E216" s="832" t="s">
        <v>1537</v>
      </c>
      <c r="F216" s="849"/>
      <c r="G216" s="849"/>
      <c r="H216" s="837">
        <v>0</v>
      </c>
      <c r="I216" s="849">
        <v>1</v>
      </c>
      <c r="J216" s="849">
        <v>923.74</v>
      </c>
      <c r="K216" s="837">
        <v>1</v>
      </c>
      <c r="L216" s="849">
        <v>1</v>
      </c>
      <c r="M216" s="850">
        <v>923.74</v>
      </c>
    </row>
    <row r="217" spans="1:13" ht="14.4" customHeight="1" x14ac:dyDescent="0.3">
      <c r="A217" s="831" t="s">
        <v>1391</v>
      </c>
      <c r="B217" s="832" t="s">
        <v>2983</v>
      </c>
      <c r="C217" s="832" t="s">
        <v>1521</v>
      </c>
      <c r="D217" s="832" t="s">
        <v>1522</v>
      </c>
      <c r="E217" s="832" t="s">
        <v>1523</v>
      </c>
      <c r="F217" s="849"/>
      <c r="G217" s="849"/>
      <c r="H217" s="837">
        <v>0</v>
      </c>
      <c r="I217" s="849">
        <v>3</v>
      </c>
      <c r="J217" s="849">
        <v>300.29999999999995</v>
      </c>
      <c r="K217" s="837">
        <v>1</v>
      </c>
      <c r="L217" s="849">
        <v>3</v>
      </c>
      <c r="M217" s="850">
        <v>300.29999999999995</v>
      </c>
    </row>
    <row r="218" spans="1:13" ht="14.4" customHeight="1" x14ac:dyDescent="0.3">
      <c r="A218" s="831" t="s">
        <v>1391</v>
      </c>
      <c r="B218" s="832" t="s">
        <v>2983</v>
      </c>
      <c r="C218" s="832" t="s">
        <v>1579</v>
      </c>
      <c r="D218" s="832" t="s">
        <v>1522</v>
      </c>
      <c r="E218" s="832" t="s">
        <v>1580</v>
      </c>
      <c r="F218" s="849"/>
      <c r="G218" s="849"/>
      <c r="H218" s="837">
        <v>0</v>
      </c>
      <c r="I218" s="849">
        <v>1</v>
      </c>
      <c r="J218" s="849">
        <v>333.68</v>
      </c>
      <c r="K218" s="837">
        <v>1</v>
      </c>
      <c r="L218" s="849">
        <v>1</v>
      </c>
      <c r="M218" s="850">
        <v>333.68</v>
      </c>
    </row>
    <row r="219" spans="1:13" ht="14.4" customHeight="1" x14ac:dyDescent="0.3">
      <c r="A219" s="831" t="s">
        <v>1391</v>
      </c>
      <c r="B219" s="832" t="s">
        <v>1217</v>
      </c>
      <c r="C219" s="832" t="s">
        <v>2662</v>
      </c>
      <c r="D219" s="832" t="s">
        <v>2663</v>
      </c>
      <c r="E219" s="832" t="s">
        <v>2664</v>
      </c>
      <c r="F219" s="849">
        <v>2</v>
      </c>
      <c r="G219" s="849">
        <v>308.72000000000003</v>
      </c>
      <c r="H219" s="837">
        <v>1</v>
      </c>
      <c r="I219" s="849"/>
      <c r="J219" s="849"/>
      <c r="K219" s="837">
        <v>0</v>
      </c>
      <c r="L219" s="849">
        <v>2</v>
      </c>
      <c r="M219" s="850">
        <v>308.72000000000003</v>
      </c>
    </row>
    <row r="220" spans="1:13" ht="14.4" customHeight="1" x14ac:dyDescent="0.3">
      <c r="A220" s="831" t="s">
        <v>1391</v>
      </c>
      <c r="B220" s="832" t="s">
        <v>1217</v>
      </c>
      <c r="C220" s="832" t="s">
        <v>1425</v>
      </c>
      <c r="D220" s="832" t="s">
        <v>950</v>
      </c>
      <c r="E220" s="832" t="s">
        <v>1414</v>
      </c>
      <c r="F220" s="849"/>
      <c r="G220" s="849"/>
      <c r="H220" s="837">
        <v>0</v>
      </c>
      <c r="I220" s="849">
        <v>4</v>
      </c>
      <c r="J220" s="849">
        <v>617.44000000000005</v>
      </c>
      <c r="K220" s="837">
        <v>1</v>
      </c>
      <c r="L220" s="849">
        <v>4</v>
      </c>
      <c r="M220" s="850">
        <v>617.44000000000005</v>
      </c>
    </row>
    <row r="221" spans="1:13" ht="14.4" customHeight="1" x14ac:dyDescent="0.3">
      <c r="A221" s="831" t="s">
        <v>1391</v>
      </c>
      <c r="B221" s="832" t="s">
        <v>1217</v>
      </c>
      <c r="C221" s="832" t="s">
        <v>1220</v>
      </c>
      <c r="D221" s="832" t="s">
        <v>1221</v>
      </c>
      <c r="E221" s="832" t="s">
        <v>1222</v>
      </c>
      <c r="F221" s="849"/>
      <c r="G221" s="849"/>
      <c r="H221" s="837">
        <v>0</v>
      </c>
      <c r="I221" s="849">
        <v>1</v>
      </c>
      <c r="J221" s="849">
        <v>149.52000000000001</v>
      </c>
      <c r="K221" s="837">
        <v>1</v>
      </c>
      <c r="L221" s="849">
        <v>1</v>
      </c>
      <c r="M221" s="850">
        <v>149.52000000000001</v>
      </c>
    </row>
    <row r="222" spans="1:13" ht="14.4" customHeight="1" x14ac:dyDescent="0.3">
      <c r="A222" s="831" t="s">
        <v>1391</v>
      </c>
      <c r="B222" s="832" t="s">
        <v>1217</v>
      </c>
      <c r="C222" s="832" t="s">
        <v>1218</v>
      </c>
      <c r="D222" s="832" t="s">
        <v>950</v>
      </c>
      <c r="E222" s="832" t="s">
        <v>1219</v>
      </c>
      <c r="F222" s="849"/>
      <c r="G222" s="849"/>
      <c r="H222" s="837">
        <v>0</v>
      </c>
      <c r="I222" s="849">
        <v>2</v>
      </c>
      <c r="J222" s="849">
        <v>450.12</v>
      </c>
      <c r="K222" s="837">
        <v>1</v>
      </c>
      <c r="L222" s="849">
        <v>2</v>
      </c>
      <c r="M222" s="850">
        <v>450.12</v>
      </c>
    </row>
    <row r="223" spans="1:13" ht="14.4" customHeight="1" x14ac:dyDescent="0.3">
      <c r="A223" s="831" t="s">
        <v>1391</v>
      </c>
      <c r="B223" s="832" t="s">
        <v>1227</v>
      </c>
      <c r="C223" s="832" t="s">
        <v>1228</v>
      </c>
      <c r="D223" s="832" t="s">
        <v>1229</v>
      </c>
      <c r="E223" s="832" t="s">
        <v>1230</v>
      </c>
      <c r="F223" s="849"/>
      <c r="G223" s="849"/>
      <c r="H223" s="837">
        <v>0</v>
      </c>
      <c r="I223" s="849">
        <v>1</v>
      </c>
      <c r="J223" s="849">
        <v>272.83</v>
      </c>
      <c r="K223" s="837">
        <v>1</v>
      </c>
      <c r="L223" s="849">
        <v>1</v>
      </c>
      <c r="M223" s="850">
        <v>272.83</v>
      </c>
    </row>
    <row r="224" spans="1:13" ht="14.4" customHeight="1" x14ac:dyDescent="0.3">
      <c r="A224" s="831" t="s">
        <v>1391</v>
      </c>
      <c r="B224" s="832" t="s">
        <v>1279</v>
      </c>
      <c r="C224" s="832" t="s">
        <v>1280</v>
      </c>
      <c r="D224" s="832" t="s">
        <v>1281</v>
      </c>
      <c r="E224" s="832" t="s">
        <v>1282</v>
      </c>
      <c r="F224" s="849"/>
      <c r="G224" s="849"/>
      <c r="H224" s="837"/>
      <c r="I224" s="849">
        <v>2</v>
      </c>
      <c r="J224" s="849">
        <v>0</v>
      </c>
      <c r="K224" s="837"/>
      <c r="L224" s="849">
        <v>2</v>
      </c>
      <c r="M224" s="850">
        <v>0</v>
      </c>
    </row>
    <row r="225" spans="1:13" ht="14.4" customHeight="1" x14ac:dyDescent="0.3">
      <c r="A225" s="831" t="s">
        <v>1392</v>
      </c>
      <c r="B225" s="832" t="s">
        <v>1141</v>
      </c>
      <c r="C225" s="832" t="s">
        <v>1453</v>
      </c>
      <c r="D225" s="832" t="s">
        <v>1451</v>
      </c>
      <c r="E225" s="832" t="s">
        <v>1454</v>
      </c>
      <c r="F225" s="849"/>
      <c r="G225" s="849"/>
      <c r="H225" s="837">
        <v>0</v>
      </c>
      <c r="I225" s="849">
        <v>2</v>
      </c>
      <c r="J225" s="849">
        <v>981.78</v>
      </c>
      <c r="K225" s="837">
        <v>1</v>
      </c>
      <c r="L225" s="849">
        <v>2</v>
      </c>
      <c r="M225" s="850">
        <v>981.78</v>
      </c>
    </row>
    <row r="226" spans="1:13" ht="14.4" customHeight="1" x14ac:dyDescent="0.3">
      <c r="A226" s="831" t="s">
        <v>1392</v>
      </c>
      <c r="B226" s="832" t="s">
        <v>1141</v>
      </c>
      <c r="C226" s="832" t="s">
        <v>1536</v>
      </c>
      <c r="D226" s="832" t="s">
        <v>1451</v>
      </c>
      <c r="E226" s="832" t="s">
        <v>1537</v>
      </c>
      <c r="F226" s="849"/>
      <c r="G226" s="849"/>
      <c r="H226" s="837">
        <v>0</v>
      </c>
      <c r="I226" s="849">
        <v>1</v>
      </c>
      <c r="J226" s="849">
        <v>923.74</v>
      </c>
      <c r="K226" s="837">
        <v>1</v>
      </c>
      <c r="L226" s="849">
        <v>1</v>
      </c>
      <c r="M226" s="850">
        <v>923.74</v>
      </c>
    </row>
    <row r="227" spans="1:13" ht="14.4" customHeight="1" x14ac:dyDescent="0.3">
      <c r="A227" s="831" t="s">
        <v>1392</v>
      </c>
      <c r="B227" s="832" t="s">
        <v>2983</v>
      </c>
      <c r="C227" s="832" t="s">
        <v>1672</v>
      </c>
      <c r="D227" s="832" t="s">
        <v>1522</v>
      </c>
      <c r="E227" s="832" t="s">
        <v>1673</v>
      </c>
      <c r="F227" s="849"/>
      <c r="G227" s="849"/>
      <c r="H227" s="837">
        <v>0</v>
      </c>
      <c r="I227" s="849">
        <v>3</v>
      </c>
      <c r="J227" s="849">
        <v>900.93000000000006</v>
      </c>
      <c r="K227" s="837">
        <v>1</v>
      </c>
      <c r="L227" s="849">
        <v>3</v>
      </c>
      <c r="M227" s="850">
        <v>900.93000000000006</v>
      </c>
    </row>
    <row r="228" spans="1:13" ht="14.4" customHeight="1" x14ac:dyDescent="0.3">
      <c r="A228" s="831" t="s">
        <v>1392</v>
      </c>
      <c r="B228" s="832" t="s">
        <v>1217</v>
      </c>
      <c r="C228" s="832" t="s">
        <v>1425</v>
      </c>
      <c r="D228" s="832" t="s">
        <v>950</v>
      </c>
      <c r="E228" s="832" t="s">
        <v>1414</v>
      </c>
      <c r="F228" s="849"/>
      <c r="G228" s="849"/>
      <c r="H228" s="837">
        <v>0</v>
      </c>
      <c r="I228" s="849">
        <v>4</v>
      </c>
      <c r="J228" s="849">
        <v>617.44000000000005</v>
      </c>
      <c r="K228" s="837">
        <v>1</v>
      </c>
      <c r="L228" s="849">
        <v>4</v>
      </c>
      <c r="M228" s="850">
        <v>617.44000000000005</v>
      </c>
    </row>
    <row r="229" spans="1:13" ht="14.4" customHeight="1" x14ac:dyDescent="0.3">
      <c r="A229" s="831" t="s">
        <v>1392</v>
      </c>
      <c r="B229" s="832" t="s">
        <v>1217</v>
      </c>
      <c r="C229" s="832" t="s">
        <v>1218</v>
      </c>
      <c r="D229" s="832" t="s">
        <v>950</v>
      </c>
      <c r="E229" s="832" t="s">
        <v>1219</v>
      </c>
      <c r="F229" s="849"/>
      <c r="G229" s="849"/>
      <c r="H229" s="837">
        <v>0</v>
      </c>
      <c r="I229" s="849">
        <v>1</v>
      </c>
      <c r="J229" s="849">
        <v>225.06</v>
      </c>
      <c r="K229" s="837">
        <v>1</v>
      </c>
      <c r="L229" s="849">
        <v>1</v>
      </c>
      <c r="M229" s="850">
        <v>225.06</v>
      </c>
    </row>
    <row r="230" spans="1:13" ht="14.4" customHeight="1" x14ac:dyDescent="0.3">
      <c r="A230" s="831" t="s">
        <v>1392</v>
      </c>
      <c r="B230" s="832" t="s">
        <v>1227</v>
      </c>
      <c r="C230" s="832" t="s">
        <v>1438</v>
      </c>
      <c r="D230" s="832" t="s">
        <v>1439</v>
      </c>
      <c r="E230" s="832" t="s">
        <v>1440</v>
      </c>
      <c r="F230" s="849">
        <v>1</v>
      </c>
      <c r="G230" s="849">
        <v>238.72</v>
      </c>
      <c r="H230" s="837">
        <v>1</v>
      </c>
      <c r="I230" s="849"/>
      <c r="J230" s="849"/>
      <c r="K230" s="837">
        <v>0</v>
      </c>
      <c r="L230" s="849">
        <v>1</v>
      </c>
      <c r="M230" s="850">
        <v>238.72</v>
      </c>
    </row>
    <row r="231" spans="1:13" ht="14.4" customHeight="1" x14ac:dyDescent="0.3">
      <c r="A231" s="831" t="s">
        <v>1392</v>
      </c>
      <c r="B231" s="832" t="s">
        <v>1227</v>
      </c>
      <c r="C231" s="832" t="s">
        <v>1231</v>
      </c>
      <c r="D231" s="832" t="s">
        <v>1229</v>
      </c>
      <c r="E231" s="832" t="s">
        <v>1232</v>
      </c>
      <c r="F231" s="849"/>
      <c r="G231" s="849"/>
      <c r="H231" s="837">
        <v>0</v>
      </c>
      <c r="I231" s="849">
        <v>2</v>
      </c>
      <c r="J231" s="849">
        <v>341.04</v>
      </c>
      <c r="K231" s="837">
        <v>1</v>
      </c>
      <c r="L231" s="849">
        <v>2</v>
      </c>
      <c r="M231" s="850">
        <v>341.04</v>
      </c>
    </row>
    <row r="232" spans="1:13" ht="14.4" customHeight="1" x14ac:dyDescent="0.3">
      <c r="A232" s="831" t="s">
        <v>1392</v>
      </c>
      <c r="B232" s="832" t="s">
        <v>1227</v>
      </c>
      <c r="C232" s="832" t="s">
        <v>1228</v>
      </c>
      <c r="D232" s="832" t="s">
        <v>1229</v>
      </c>
      <c r="E232" s="832" t="s">
        <v>1230</v>
      </c>
      <c r="F232" s="849"/>
      <c r="G232" s="849"/>
      <c r="H232" s="837">
        <v>0</v>
      </c>
      <c r="I232" s="849">
        <v>2</v>
      </c>
      <c r="J232" s="849">
        <v>545.66</v>
      </c>
      <c r="K232" s="837">
        <v>1</v>
      </c>
      <c r="L232" s="849">
        <v>2</v>
      </c>
      <c r="M232" s="850">
        <v>545.66</v>
      </c>
    </row>
    <row r="233" spans="1:13" ht="14.4" customHeight="1" x14ac:dyDescent="0.3">
      <c r="A233" s="831" t="s">
        <v>1392</v>
      </c>
      <c r="B233" s="832" t="s">
        <v>2999</v>
      </c>
      <c r="C233" s="832" t="s">
        <v>2822</v>
      </c>
      <c r="D233" s="832" t="s">
        <v>2823</v>
      </c>
      <c r="E233" s="832" t="s">
        <v>2824</v>
      </c>
      <c r="F233" s="849">
        <v>1</v>
      </c>
      <c r="G233" s="849">
        <v>0</v>
      </c>
      <c r="H233" s="837"/>
      <c r="I233" s="849"/>
      <c r="J233" s="849"/>
      <c r="K233" s="837"/>
      <c r="L233" s="849">
        <v>1</v>
      </c>
      <c r="M233" s="850">
        <v>0</v>
      </c>
    </row>
    <row r="234" spans="1:13" ht="14.4" customHeight="1" x14ac:dyDescent="0.3">
      <c r="A234" s="831" t="s">
        <v>1393</v>
      </c>
      <c r="B234" s="832" t="s">
        <v>1141</v>
      </c>
      <c r="C234" s="832" t="s">
        <v>1453</v>
      </c>
      <c r="D234" s="832" t="s">
        <v>1451</v>
      </c>
      <c r="E234" s="832" t="s">
        <v>1454</v>
      </c>
      <c r="F234" s="849"/>
      <c r="G234" s="849"/>
      <c r="H234" s="837">
        <v>0</v>
      </c>
      <c r="I234" s="849">
        <v>1</v>
      </c>
      <c r="J234" s="849">
        <v>490.89</v>
      </c>
      <c r="K234" s="837">
        <v>1</v>
      </c>
      <c r="L234" s="849">
        <v>1</v>
      </c>
      <c r="M234" s="850">
        <v>490.89</v>
      </c>
    </row>
    <row r="235" spans="1:13" ht="14.4" customHeight="1" x14ac:dyDescent="0.3">
      <c r="A235" s="831" t="s">
        <v>1393</v>
      </c>
      <c r="B235" s="832" t="s">
        <v>1141</v>
      </c>
      <c r="C235" s="832" t="s">
        <v>1455</v>
      </c>
      <c r="D235" s="832" t="s">
        <v>1451</v>
      </c>
      <c r="E235" s="832" t="s">
        <v>1456</v>
      </c>
      <c r="F235" s="849"/>
      <c r="G235" s="849"/>
      <c r="H235" s="837">
        <v>0</v>
      </c>
      <c r="I235" s="849">
        <v>1</v>
      </c>
      <c r="J235" s="849">
        <v>736.33</v>
      </c>
      <c r="K235" s="837">
        <v>1</v>
      </c>
      <c r="L235" s="849">
        <v>1</v>
      </c>
      <c r="M235" s="850">
        <v>736.33</v>
      </c>
    </row>
    <row r="236" spans="1:13" ht="14.4" customHeight="1" x14ac:dyDescent="0.3">
      <c r="A236" s="831" t="s">
        <v>1393</v>
      </c>
      <c r="B236" s="832" t="s">
        <v>1141</v>
      </c>
      <c r="C236" s="832" t="s">
        <v>1547</v>
      </c>
      <c r="D236" s="832" t="s">
        <v>712</v>
      </c>
      <c r="E236" s="832" t="s">
        <v>1548</v>
      </c>
      <c r="F236" s="849"/>
      <c r="G236" s="849"/>
      <c r="H236" s="837">
        <v>0</v>
      </c>
      <c r="I236" s="849">
        <v>1</v>
      </c>
      <c r="J236" s="849">
        <v>1385.62</v>
      </c>
      <c r="K236" s="837">
        <v>1</v>
      </c>
      <c r="L236" s="849">
        <v>1</v>
      </c>
      <c r="M236" s="850">
        <v>1385.62</v>
      </c>
    </row>
    <row r="237" spans="1:13" ht="14.4" customHeight="1" x14ac:dyDescent="0.3">
      <c r="A237" s="831" t="s">
        <v>1393</v>
      </c>
      <c r="B237" s="832" t="s">
        <v>2982</v>
      </c>
      <c r="C237" s="832" t="s">
        <v>1664</v>
      </c>
      <c r="D237" s="832" t="s">
        <v>1518</v>
      </c>
      <c r="E237" s="832" t="s">
        <v>1662</v>
      </c>
      <c r="F237" s="849"/>
      <c r="G237" s="849"/>
      <c r="H237" s="837">
        <v>0</v>
      </c>
      <c r="I237" s="849">
        <v>1</v>
      </c>
      <c r="J237" s="849">
        <v>1543.26</v>
      </c>
      <c r="K237" s="837">
        <v>1</v>
      </c>
      <c r="L237" s="849">
        <v>1</v>
      </c>
      <c r="M237" s="850">
        <v>1543.26</v>
      </c>
    </row>
    <row r="238" spans="1:13" ht="14.4" customHeight="1" x14ac:dyDescent="0.3">
      <c r="A238" s="831" t="s">
        <v>1393</v>
      </c>
      <c r="B238" s="832" t="s">
        <v>1217</v>
      </c>
      <c r="C238" s="832" t="s">
        <v>2662</v>
      </c>
      <c r="D238" s="832" t="s">
        <v>2663</v>
      </c>
      <c r="E238" s="832" t="s">
        <v>2664</v>
      </c>
      <c r="F238" s="849">
        <v>4</v>
      </c>
      <c r="G238" s="849">
        <v>617.44000000000005</v>
      </c>
      <c r="H238" s="837">
        <v>1</v>
      </c>
      <c r="I238" s="849"/>
      <c r="J238" s="849"/>
      <c r="K238" s="837">
        <v>0</v>
      </c>
      <c r="L238" s="849">
        <v>4</v>
      </c>
      <c r="M238" s="850">
        <v>617.44000000000005</v>
      </c>
    </row>
    <row r="239" spans="1:13" ht="14.4" customHeight="1" x14ac:dyDescent="0.3">
      <c r="A239" s="831" t="s">
        <v>1393</v>
      </c>
      <c r="B239" s="832" t="s">
        <v>1217</v>
      </c>
      <c r="C239" s="832" t="s">
        <v>1425</v>
      </c>
      <c r="D239" s="832" t="s">
        <v>950</v>
      </c>
      <c r="E239" s="832" t="s">
        <v>1414</v>
      </c>
      <c r="F239" s="849"/>
      <c r="G239" s="849"/>
      <c r="H239" s="837">
        <v>0</v>
      </c>
      <c r="I239" s="849">
        <v>4</v>
      </c>
      <c r="J239" s="849">
        <v>617.44000000000005</v>
      </c>
      <c r="K239" s="837">
        <v>1</v>
      </c>
      <c r="L239" s="849">
        <v>4</v>
      </c>
      <c r="M239" s="850">
        <v>617.44000000000005</v>
      </c>
    </row>
    <row r="240" spans="1:13" ht="14.4" customHeight="1" x14ac:dyDescent="0.3">
      <c r="A240" s="831" t="s">
        <v>1393</v>
      </c>
      <c r="B240" s="832" t="s">
        <v>1217</v>
      </c>
      <c r="C240" s="832" t="s">
        <v>1220</v>
      </c>
      <c r="D240" s="832" t="s">
        <v>1221</v>
      </c>
      <c r="E240" s="832" t="s">
        <v>1222</v>
      </c>
      <c r="F240" s="849"/>
      <c r="G240" s="849"/>
      <c r="H240" s="837">
        <v>0</v>
      </c>
      <c r="I240" s="849">
        <v>1</v>
      </c>
      <c r="J240" s="849">
        <v>149.52000000000001</v>
      </c>
      <c r="K240" s="837">
        <v>1</v>
      </c>
      <c r="L240" s="849">
        <v>1</v>
      </c>
      <c r="M240" s="850">
        <v>149.52000000000001</v>
      </c>
    </row>
    <row r="241" spans="1:13" ht="14.4" customHeight="1" x14ac:dyDescent="0.3">
      <c r="A241" s="831" t="s">
        <v>1393</v>
      </c>
      <c r="B241" s="832" t="s">
        <v>1262</v>
      </c>
      <c r="C241" s="832" t="s">
        <v>1542</v>
      </c>
      <c r="D241" s="832" t="s">
        <v>1543</v>
      </c>
      <c r="E241" s="832" t="s">
        <v>1268</v>
      </c>
      <c r="F241" s="849">
        <v>1</v>
      </c>
      <c r="G241" s="849">
        <v>846.47</v>
      </c>
      <c r="H241" s="837">
        <v>1</v>
      </c>
      <c r="I241" s="849"/>
      <c r="J241" s="849"/>
      <c r="K241" s="837">
        <v>0</v>
      </c>
      <c r="L241" s="849">
        <v>1</v>
      </c>
      <c r="M241" s="850">
        <v>846.47</v>
      </c>
    </row>
    <row r="242" spans="1:13" ht="14.4" customHeight="1" x14ac:dyDescent="0.3">
      <c r="A242" s="831" t="s">
        <v>1393</v>
      </c>
      <c r="B242" s="832" t="s">
        <v>1279</v>
      </c>
      <c r="C242" s="832" t="s">
        <v>1280</v>
      </c>
      <c r="D242" s="832" t="s">
        <v>1281</v>
      </c>
      <c r="E242" s="832" t="s">
        <v>1282</v>
      </c>
      <c r="F242" s="849"/>
      <c r="G242" s="849"/>
      <c r="H242" s="837"/>
      <c r="I242" s="849">
        <v>2</v>
      </c>
      <c r="J242" s="849">
        <v>0</v>
      </c>
      <c r="K242" s="837"/>
      <c r="L242" s="849">
        <v>2</v>
      </c>
      <c r="M242" s="850">
        <v>0</v>
      </c>
    </row>
    <row r="243" spans="1:13" ht="14.4" customHeight="1" x14ac:dyDescent="0.3">
      <c r="A243" s="831" t="s">
        <v>1393</v>
      </c>
      <c r="B243" s="832" t="s">
        <v>1296</v>
      </c>
      <c r="C243" s="832" t="s">
        <v>1297</v>
      </c>
      <c r="D243" s="832" t="s">
        <v>1298</v>
      </c>
      <c r="E243" s="832" t="s">
        <v>1299</v>
      </c>
      <c r="F243" s="849"/>
      <c r="G243" s="849"/>
      <c r="H243" s="837">
        <v>0</v>
      </c>
      <c r="I243" s="849">
        <v>3</v>
      </c>
      <c r="J243" s="849">
        <v>28.200000000000003</v>
      </c>
      <c r="K243" s="837">
        <v>1</v>
      </c>
      <c r="L243" s="849">
        <v>3</v>
      </c>
      <c r="M243" s="850">
        <v>28.200000000000003</v>
      </c>
    </row>
    <row r="244" spans="1:13" ht="14.4" customHeight="1" x14ac:dyDescent="0.3">
      <c r="A244" s="831" t="s">
        <v>1393</v>
      </c>
      <c r="B244" s="832" t="s">
        <v>1307</v>
      </c>
      <c r="C244" s="832" t="s">
        <v>2659</v>
      </c>
      <c r="D244" s="832" t="s">
        <v>2660</v>
      </c>
      <c r="E244" s="832" t="s">
        <v>2661</v>
      </c>
      <c r="F244" s="849">
        <v>3</v>
      </c>
      <c r="G244" s="849">
        <v>369.6</v>
      </c>
      <c r="H244" s="837">
        <v>1</v>
      </c>
      <c r="I244" s="849"/>
      <c r="J244" s="849"/>
      <c r="K244" s="837">
        <v>0</v>
      </c>
      <c r="L244" s="849">
        <v>3</v>
      </c>
      <c r="M244" s="850">
        <v>369.6</v>
      </c>
    </row>
    <row r="245" spans="1:13" ht="14.4" customHeight="1" x14ac:dyDescent="0.3">
      <c r="A245" s="831" t="s">
        <v>1393</v>
      </c>
      <c r="B245" s="832" t="s">
        <v>2994</v>
      </c>
      <c r="C245" s="832" t="s">
        <v>2658</v>
      </c>
      <c r="D245" s="832" t="s">
        <v>1892</v>
      </c>
      <c r="E245" s="832" t="s">
        <v>2301</v>
      </c>
      <c r="F245" s="849">
        <v>1</v>
      </c>
      <c r="G245" s="849">
        <v>176.32</v>
      </c>
      <c r="H245" s="837">
        <v>1</v>
      </c>
      <c r="I245" s="849"/>
      <c r="J245" s="849"/>
      <c r="K245" s="837">
        <v>0</v>
      </c>
      <c r="L245" s="849">
        <v>1</v>
      </c>
      <c r="M245" s="850">
        <v>176.32</v>
      </c>
    </row>
    <row r="246" spans="1:13" ht="14.4" customHeight="1" x14ac:dyDescent="0.3">
      <c r="A246" s="831" t="s">
        <v>1394</v>
      </c>
      <c r="B246" s="832" t="s">
        <v>1155</v>
      </c>
      <c r="C246" s="832" t="s">
        <v>2691</v>
      </c>
      <c r="D246" s="832" t="s">
        <v>2692</v>
      </c>
      <c r="E246" s="832" t="s">
        <v>2693</v>
      </c>
      <c r="F246" s="849">
        <v>2</v>
      </c>
      <c r="G246" s="849">
        <v>787.88</v>
      </c>
      <c r="H246" s="837">
        <v>1</v>
      </c>
      <c r="I246" s="849"/>
      <c r="J246" s="849"/>
      <c r="K246" s="837">
        <v>0</v>
      </c>
      <c r="L246" s="849">
        <v>2</v>
      </c>
      <c r="M246" s="850">
        <v>787.88</v>
      </c>
    </row>
    <row r="247" spans="1:13" ht="14.4" customHeight="1" x14ac:dyDescent="0.3">
      <c r="A247" s="831" t="s">
        <v>1394</v>
      </c>
      <c r="B247" s="832" t="s">
        <v>2983</v>
      </c>
      <c r="C247" s="832" t="s">
        <v>1672</v>
      </c>
      <c r="D247" s="832" t="s">
        <v>1522</v>
      </c>
      <c r="E247" s="832" t="s">
        <v>1673</v>
      </c>
      <c r="F247" s="849"/>
      <c r="G247" s="849"/>
      <c r="H247" s="837">
        <v>0</v>
      </c>
      <c r="I247" s="849">
        <v>5</v>
      </c>
      <c r="J247" s="849">
        <v>1501.55</v>
      </c>
      <c r="K247" s="837">
        <v>1</v>
      </c>
      <c r="L247" s="849">
        <v>5</v>
      </c>
      <c r="M247" s="850">
        <v>1501.55</v>
      </c>
    </row>
    <row r="248" spans="1:13" ht="14.4" customHeight="1" x14ac:dyDescent="0.3">
      <c r="A248" s="831" t="s">
        <v>1394</v>
      </c>
      <c r="B248" s="832" t="s">
        <v>2988</v>
      </c>
      <c r="C248" s="832" t="s">
        <v>1941</v>
      </c>
      <c r="D248" s="832" t="s">
        <v>1942</v>
      </c>
      <c r="E248" s="832" t="s">
        <v>1943</v>
      </c>
      <c r="F248" s="849">
        <v>1</v>
      </c>
      <c r="G248" s="849">
        <v>48.42</v>
      </c>
      <c r="H248" s="837">
        <v>1</v>
      </c>
      <c r="I248" s="849"/>
      <c r="J248" s="849"/>
      <c r="K248" s="837">
        <v>0</v>
      </c>
      <c r="L248" s="849">
        <v>1</v>
      </c>
      <c r="M248" s="850">
        <v>48.42</v>
      </c>
    </row>
    <row r="249" spans="1:13" ht="14.4" customHeight="1" x14ac:dyDescent="0.3">
      <c r="A249" s="831" t="s">
        <v>1394</v>
      </c>
      <c r="B249" s="832" t="s">
        <v>1269</v>
      </c>
      <c r="C249" s="832" t="s">
        <v>2451</v>
      </c>
      <c r="D249" s="832" t="s">
        <v>623</v>
      </c>
      <c r="E249" s="832" t="s">
        <v>2452</v>
      </c>
      <c r="F249" s="849"/>
      <c r="G249" s="849"/>
      <c r="H249" s="837">
        <v>0</v>
      </c>
      <c r="I249" s="849">
        <v>1</v>
      </c>
      <c r="J249" s="849">
        <v>72.55</v>
      </c>
      <c r="K249" s="837">
        <v>1</v>
      </c>
      <c r="L249" s="849">
        <v>1</v>
      </c>
      <c r="M249" s="850">
        <v>72.55</v>
      </c>
    </row>
    <row r="250" spans="1:13" ht="14.4" customHeight="1" x14ac:dyDescent="0.3">
      <c r="A250" s="831" t="s">
        <v>1394</v>
      </c>
      <c r="B250" s="832" t="s">
        <v>1300</v>
      </c>
      <c r="C250" s="832" t="s">
        <v>2694</v>
      </c>
      <c r="D250" s="832" t="s">
        <v>904</v>
      </c>
      <c r="E250" s="832" t="s">
        <v>2695</v>
      </c>
      <c r="F250" s="849"/>
      <c r="G250" s="849"/>
      <c r="H250" s="837"/>
      <c r="I250" s="849">
        <v>2</v>
      </c>
      <c r="J250" s="849">
        <v>0</v>
      </c>
      <c r="K250" s="837"/>
      <c r="L250" s="849">
        <v>2</v>
      </c>
      <c r="M250" s="850">
        <v>0</v>
      </c>
    </row>
    <row r="251" spans="1:13" ht="14.4" customHeight="1" x14ac:dyDescent="0.3">
      <c r="A251" s="831" t="s">
        <v>1394</v>
      </c>
      <c r="B251" s="832" t="s">
        <v>3000</v>
      </c>
      <c r="C251" s="832" t="s">
        <v>2667</v>
      </c>
      <c r="D251" s="832" t="s">
        <v>2668</v>
      </c>
      <c r="E251" s="832" t="s">
        <v>1203</v>
      </c>
      <c r="F251" s="849"/>
      <c r="G251" s="849"/>
      <c r="H251" s="837">
        <v>0</v>
      </c>
      <c r="I251" s="849">
        <v>2</v>
      </c>
      <c r="J251" s="849">
        <v>131.97999999999999</v>
      </c>
      <c r="K251" s="837">
        <v>1</v>
      </c>
      <c r="L251" s="849">
        <v>2</v>
      </c>
      <c r="M251" s="850">
        <v>131.97999999999999</v>
      </c>
    </row>
    <row r="252" spans="1:13" ht="14.4" customHeight="1" x14ac:dyDescent="0.3">
      <c r="A252" s="831" t="s">
        <v>1394</v>
      </c>
      <c r="B252" s="832" t="s">
        <v>3001</v>
      </c>
      <c r="C252" s="832" t="s">
        <v>2697</v>
      </c>
      <c r="D252" s="832" t="s">
        <v>2698</v>
      </c>
      <c r="E252" s="832" t="s">
        <v>2699</v>
      </c>
      <c r="F252" s="849"/>
      <c r="G252" s="849"/>
      <c r="H252" s="837">
        <v>0</v>
      </c>
      <c r="I252" s="849">
        <v>1</v>
      </c>
      <c r="J252" s="849">
        <v>414.07</v>
      </c>
      <c r="K252" s="837">
        <v>1</v>
      </c>
      <c r="L252" s="849">
        <v>1</v>
      </c>
      <c r="M252" s="850">
        <v>414.07</v>
      </c>
    </row>
    <row r="253" spans="1:13" ht="14.4" customHeight="1" x14ac:dyDescent="0.3">
      <c r="A253" s="831" t="s">
        <v>1395</v>
      </c>
      <c r="B253" s="832" t="s">
        <v>1141</v>
      </c>
      <c r="C253" s="832" t="s">
        <v>2734</v>
      </c>
      <c r="D253" s="832" t="s">
        <v>1451</v>
      </c>
      <c r="E253" s="832" t="s">
        <v>1452</v>
      </c>
      <c r="F253" s="849"/>
      <c r="G253" s="849"/>
      <c r="H253" s="837">
        <v>0</v>
      </c>
      <c r="I253" s="849">
        <v>1</v>
      </c>
      <c r="J253" s="849">
        <v>368.16</v>
      </c>
      <c r="K253" s="837">
        <v>1</v>
      </c>
      <c r="L253" s="849">
        <v>1</v>
      </c>
      <c r="M253" s="850">
        <v>368.16</v>
      </c>
    </row>
    <row r="254" spans="1:13" ht="14.4" customHeight="1" x14ac:dyDescent="0.3">
      <c r="A254" s="831" t="s">
        <v>1395</v>
      </c>
      <c r="B254" s="832" t="s">
        <v>1159</v>
      </c>
      <c r="C254" s="832" t="s">
        <v>2724</v>
      </c>
      <c r="D254" s="832" t="s">
        <v>2725</v>
      </c>
      <c r="E254" s="832" t="s">
        <v>2726</v>
      </c>
      <c r="F254" s="849">
        <v>1</v>
      </c>
      <c r="G254" s="849">
        <v>327.01</v>
      </c>
      <c r="H254" s="837">
        <v>1</v>
      </c>
      <c r="I254" s="849"/>
      <c r="J254" s="849"/>
      <c r="K254" s="837">
        <v>0</v>
      </c>
      <c r="L254" s="849">
        <v>1</v>
      </c>
      <c r="M254" s="850">
        <v>327.01</v>
      </c>
    </row>
    <row r="255" spans="1:13" ht="14.4" customHeight="1" x14ac:dyDescent="0.3">
      <c r="A255" s="831" t="s">
        <v>1395</v>
      </c>
      <c r="B255" s="832" t="s">
        <v>2982</v>
      </c>
      <c r="C255" s="832" t="s">
        <v>1517</v>
      </c>
      <c r="D255" s="832" t="s">
        <v>1518</v>
      </c>
      <c r="E255" s="832" t="s">
        <v>1519</v>
      </c>
      <c r="F255" s="849"/>
      <c r="G255" s="849"/>
      <c r="H255" s="837">
        <v>0</v>
      </c>
      <c r="I255" s="849">
        <v>1</v>
      </c>
      <c r="J255" s="849">
        <v>3086.53</v>
      </c>
      <c r="K255" s="837">
        <v>1</v>
      </c>
      <c r="L255" s="849">
        <v>1</v>
      </c>
      <c r="M255" s="850">
        <v>3086.53</v>
      </c>
    </row>
    <row r="256" spans="1:13" ht="14.4" customHeight="1" x14ac:dyDescent="0.3">
      <c r="A256" s="831" t="s">
        <v>1395</v>
      </c>
      <c r="B256" s="832" t="s">
        <v>2983</v>
      </c>
      <c r="C256" s="832" t="s">
        <v>1521</v>
      </c>
      <c r="D256" s="832" t="s">
        <v>1522</v>
      </c>
      <c r="E256" s="832" t="s">
        <v>1523</v>
      </c>
      <c r="F256" s="849"/>
      <c r="G256" s="849"/>
      <c r="H256" s="837">
        <v>0</v>
      </c>
      <c r="I256" s="849">
        <v>1</v>
      </c>
      <c r="J256" s="849">
        <v>100.1</v>
      </c>
      <c r="K256" s="837">
        <v>1</v>
      </c>
      <c r="L256" s="849">
        <v>1</v>
      </c>
      <c r="M256" s="850">
        <v>100.1</v>
      </c>
    </row>
    <row r="257" spans="1:13" ht="14.4" customHeight="1" x14ac:dyDescent="0.3">
      <c r="A257" s="831" t="s">
        <v>1395</v>
      </c>
      <c r="B257" s="832" t="s">
        <v>2983</v>
      </c>
      <c r="C257" s="832" t="s">
        <v>1669</v>
      </c>
      <c r="D257" s="832" t="s">
        <v>1670</v>
      </c>
      <c r="E257" s="832" t="s">
        <v>1671</v>
      </c>
      <c r="F257" s="849">
        <v>3</v>
      </c>
      <c r="G257" s="849">
        <v>1001.04</v>
      </c>
      <c r="H257" s="837">
        <v>1</v>
      </c>
      <c r="I257" s="849"/>
      <c r="J257" s="849"/>
      <c r="K257" s="837">
        <v>0</v>
      </c>
      <c r="L257" s="849">
        <v>3</v>
      </c>
      <c r="M257" s="850">
        <v>1001.04</v>
      </c>
    </row>
    <row r="258" spans="1:13" ht="14.4" customHeight="1" x14ac:dyDescent="0.3">
      <c r="A258" s="831" t="s">
        <v>1395</v>
      </c>
      <c r="B258" s="832" t="s">
        <v>2983</v>
      </c>
      <c r="C258" s="832" t="s">
        <v>1672</v>
      </c>
      <c r="D258" s="832" t="s">
        <v>1522</v>
      </c>
      <c r="E258" s="832" t="s">
        <v>1673</v>
      </c>
      <c r="F258" s="849"/>
      <c r="G258" s="849"/>
      <c r="H258" s="837">
        <v>0</v>
      </c>
      <c r="I258" s="849">
        <v>1</v>
      </c>
      <c r="J258" s="849">
        <v>300.31</v>
      </c>
      <c r="K258" s="837">
        <v>1</v>
      </c>
      <c r="L258" s="849">
        <v>1</v>
      </c>
      <c r="M258" s="850">
        <v>300.31</v>
      </c>
    </row>
    <row r="259" spans="1:13" ht="14.4" customHeight="1" x14ac:dyDescent="0.3">
      <c r="A259" s="831" t="s">
        <v>1395</v>
      </c>
      <c r="B259" s="832" t="s">
        <v>2983</v>
      </c>
      <c r="C259" s="832" t="s">
        <v>1579</v>
      </c>
      <c r="D259" s="832" t="s">
        <v>1522</v>
      </c>
      <c r="E259" s="832" t="s">
        <v>1580</v>
      </c>
      <c r="F259" s="849"/>
      <c r="G259" s="849"/>
      <c r="H259" s="837">
        <v>0</v>
      </c>
      <c r="I259" s="849">
        <v>1</v>
      </c>
      <c r="J259" s="849">
        <v>333.68</v>
      </c>
      <c r="K259" s="837">
        <v>1</v>
      </c>
      <c r="L259" s="849">
        <v>1</v>
      </c>
      <c r="M259" s="850">
        <v>333.68</v>
      </c>
    </row>
    <row r="260" spans="1:13" ht="14.4" customHeight="1" x14ac:dyDescent="0.3">
      <c r="A260" s="831" t="s">
        <v>1395</v>
      </c>
      <c r="B260" s="832" t="s">
        <v>1217</v>
      </c>
      <c r="C260" s="832" t="s">
        <v>1218</v>
      </c>
      <c r="D260" s="832" t="s">
        <v>950</v>
      </c>
      <c r="E260" s="832" t="s">
        <v>1219</v>
      </c>
      <c r="F260" s="849"/>
      <c r="G260" s="849"/>
      <c r="H260" s="837">
        <v>0</v>
      </c>
      <c r="I260" s="849">
        <v>4</v>
      </c>
      <c r="J260" s="849">
        <v>900.24</v>
      </c>
      <c r="K260" s="837">
        <v>1</v>
      </c>
      <c r="L260" s="849">
        <v>4</v>
      </c>
      <c r="M260" s="850">
        <v>900.24</v>
      </c>
    </row>
    <row r="261" spans="1:13" ht="14.4" customHeight="1" x14ac:dyDescent="0.3">
      <c r="A261" s="831" t="s">
        <v>1395</v>
      </c>
      <c r="B261" s="832" t="s">
        <v>1227</v>
      </c>
      <c r="C261" s="832" t="s">
        <v>1549</v>
      </c>
      <c r="D261" s="832" t="s">
        <v>1439</v>
      </c>
      <c r="E261" s="832" t="s">
        <v>1436</v>
      </c>
      <c r="F261" s="849">
        <v>2</v>
      </c>
      <c r="G261" s="849">
        <v>170.54</v>
      </c>
      <c r="H261" s="837">
        <v>1</v>
      </c>
      <c r="I261" s="849"/>
      <c r="J261" s="849"/>
      <c r="K261" s="837">
        <v>0</v>
      </c>
      <c r="L261" s="849">
        <v>2</v>
      </c>
      <c r="M261" s="850">
        <v>170.54</v>
      </c>
    </row>
    <row r="262" spans="1:13" ht="14.4" customHeight="1" x14ac:dyDescent="0.3">
      <c r="A262" s="831" t="s">
        <v>1395</v>
      </c>
      <c r="B262" s="832" t="s">
        <v>1237</v>
      </c>
      <c r="C262" s="832" t="s">
        <v>1238</v>
      </c>
      <c r="D262" s="832" t="s">
        <v>960</v>
      </c>
      <c r="E262" s="832" t="s">
        <v>1239</v>
      </c>
      <c r="F262" s="849"/>
      <c r="G262" s="849"/>
      <c r="H262" s="837">
        <v>0</v>
      </c>
      <c r="I262" s="849">
        <v>1</v>
      </c>
      <c r="J262" s="849">
        <v>311.33999999999997</v>
      </c>
      <c r="K262" s="837">
        <v>1</v>
      </c>
      <c r="L262" s="849">
        <v>1</v>
      </c>
      <c r="M262" s="850">
        <v>311.33999999999997</v>
      </c>
    </row>
    <row r="263" spans="1:13" ht="14.4" customHeight="1" x14ac:dyDescent="0.3">
      <c r="A263" s="831" t="s">
        <v>1395</v>
      </c>
      <c r="B263" s="832" t="s">
        <v>2987</v>
      </c>
      <c r="C263" s="832" t="s">
        <v>1808</v>
      </c>
      <c r="D263" s="832" t="s">
        <v>1403</v>
      </c>
      <c r="E263" s="832" t="s">
        <v>1809</v>
      </c>
      <c r="F263" s="849"/>
      <c r="G263" s="849"/>
      <c r="H263" s="837">
        <v>0</v>
      </c>
      <c r="I263" s="849">
        <v>3</v>
      </c>
      <c r="J263" s="849">
        <v>11456.58</v>
      </c>
      <c r="K263" s="837">
        <v>1</v>
      </c>
      <c r="L263" s="849">
        <v>3</v>
      </c>
      <c r="M263" s="850">
        <v>11456.58</v>
      </c>
    </row>
    <row r="264" spans="1:13" ht="14.4" customHeight="1" x14ac:dyDescent="0.3">
      <c r="A264" s="831" t="s">
        <v>1395</v>
      </c>
      <c r="B264" s="832" t="s">
        <v>1269</v>
      </c>
      <c r="C264" s="832" t="s">
        <v>2711</v>
      </c>
      <c r="D264" s="832" t="s">
        <v>2712</v>
      </c>
      <c r="E264" s="832" t="s">
        <v>2241</v>
      </c>
      <c r="F264" s="849">
        <v>2</v>
      </c>
      <c r="G264" s="849">
        <v>72.540000000000006</v>
      </c>
      <c r="H264" s="837">
        <v>1</v>
      </c>
      <c r="I264" s="849"/>
      <c r="J264" s="849"/>
      <c r="K264" s="837">
        <v>0</v>
      </c>
      <c r="L264" s="849">
        <v>2</v>
      </c>
      <c r="M264" s="850">
        <v>72.540000000000006</v>
      </c>
    </row>
    <row r="265" spans="1:13" ht="14.4" customHeight="1" x14ac:dyDescent="0.3">
      <c r="A265" s="831" t="s">
        <v>1395</v>
      </c>
      <c r="B265" s="832" t="s">
        <v>1279</v>
      </c>
      <c r="C265" s="832" t="s">
        <v>1280</v>
      </c>
      <c r="D265" s="832" t="s">
        <v>1281</v>
      </c>
      <c r="E265" s="832" t="s">
        <v>1282</v>
      </c>
      <c r="F265" s="849"/>
      <c r="G265" s="849"/>
      <c r="H265" s="837"/>
      <c r="I265" s="849">
        <v>2</v>
      </c>
      <c r="J265" s="849">
        <v>0</v>
      </c>
      <c r="K265" s="837"/>
      <c r="L265" s="849">
        <v>2</v>
      </c>
      <c r="M265" s="850">
        <v>0</v>
      </c>
    </row>
    <row r="266" spans="1:13" ht="14.4" customHeight="1" x14ac:dyDescent="0.3">
      <c r="A266" s="831" t="s">
        <v>1395</v>
      </c>
      <c r="B266" s="832" t="s">
        <v>3002</v>
      </c>
      <c r="C266" s="832" t="s">
        <v>2740</v>
      </c>
      <c r="D266" s="832" t="s">
        <v>2741</v>
      </c>
      <c r="E266" s="832" t="s">
        <v>2473</v>
      </c>
      <c r="F266" s="849"/>
      <c r="G266" s="849"/>
      <c r="H266" s="837"/>
      <c r="I266" s="849">
        <v>2</v>
      </c>
      <c r="J266" s="849">
        <v>0</v>
      </c>
      <c r="K266" s="837"/>
      <c r="L266" s="849">
        <v>2</v>
      </c>
      <c r="M266" s="850">
        <v>0</v>
      </c>
    </row>
    <row r="267" spans="1:13" ht="14.4" customHeight="1" x14ac:dyDescent="0.3">
      <c r="A267" s="831" t="s">
        <v>1397</v>
      </c>
      <c r="B267" s="832" t="s">
        <v>1159</v>
      </c>
      <c r="C267" s="832" t="s">
        <v>2601</v>
      </c>
      <c r="D267" s="832" t="s">
        <v>2602</v>
      </c>
      <c r="E267" s="832" t="s">
        <v>2603</v>
      </c>
      <c r="F267" s="849">
        <v>1</v>
      </c>
      <c r="G267" s="849">
        <v>333.68</v>
      </c>
      <c r="H267" s="837">
        <v>1</v>
      </c>
      <c r="I267" s="849"/>
      <c r="J267" s="849"/>
      <c r="K267" s="837">
        <v>0</v>
      </c>
      <c r="L267" s="849">
        <v>1</v>
      </c>
      <c r="M267" s="850">
        <v>333.68</v>
      </c>
    </row>
    <row r="268" spans="1:13" ht="14.4" customHeight="1" x14ac:dyDescent="0.3">
      <c r="A268" s="831" t="s">
        <v>1397</v>
      </c>
      <c r="B268" s="832" t="s">
        <v>1159</v>
      </c>
      <c r="C268" s="832" t="s">
        <v>2246</v>
      </c>
      <c r="D268" s="832" t="s">
        <v>2247</v>
      </c>
      <c r="E268" s="832" t="s">
        <v>2248</v>
      </c>
      <c r="F268" s="849"/>
      <c r="G268" s="849"/>
      <c r="H268" s="837">
        <v>0</v>
      </c>
      <c r="I268" s="849">
        <v>1</v>
      </c>
      <c r="J268" s="849">
        <v>300.31</v>
      </c>
      <c r="K268" s="837">
        <v>1</v>
      </c>
      <c r="L268" s="849">
        <v>1</v>
      </c>
      <c r="M268" s="850">
        <v>300.31</v>
      </c>
    </row>
    <row r="269" spans="1:13" ht="14.4" customHeight="1" x14ac:dyDescent="0.3">
      <c r="A269" s="831" t="s">
        <v>1397</v>
      </c>
      <c r="B269" s="832" t="s">
        <v>2982</v>
      </c>
      <c r="C269" s="832" t="s">
        <v>1517</v>
      </c>
      <c r="D269" s="832" t="s">
        <v>1518</v>
      </c>
      <c r="E269" s="832" t="s">
        <v>1519</v>
      </c>
      <c r="F269" s="849"/>
      <c r="G269" s="849"/>
      <c r="H269" s="837">
        <v>0</v>
      </c>
      <c r="I269" s="849">
        <v>10</v>
      </c>
      <c r="J269" s="849">
        <v>30865.300000000003</v>
      </c>
      <c r="K269" s="837">
        <v>1</v>
      </c>
      <c r="L269" s="849">
        <v>10</v>
      </c>
      <c r="M269" s="850">
        <v>30865.300000000003</v>
      </c>
    </row>
    <row r="270" spans="1:13" ht="14.4" customHeight="1" x14ac:dyDescent="0.3">
      <c r="A270" s="831" t="s">
        <v>1397</v>
      </c>
      <c r="B270" s="832" t="s">
        <v>2982</v>
      </c>
      <c r="C270" s="832" t="s">
        <v>1664</v>
      </c>
      <c r="D270" s="832" t="s">
        <v>1518</v>
      </c>
      <c r="E270" s="832" t="s">
        <v>1662</v>
      </c>
      <c r="F270" s="849"/>
      <c r="G270" s="849"/>
      <c r="H270" s="837">
        <v>0</v>
      </c>
      <c r="I270" s="849">
        <v>14</v>
      </c>
      <c r="J270" s="849">
        <v>21605.64</v>
      </c>
      <c r="K270" s="837">
        <v>1</v>
      </c>
      <c r="L270" s="849">
        <v>14</v>
      </c>
      <c r="M270" s="850">
        <v>21605.64</v>
      </c>
    </row>
    <row r="271" spans="1:13" ht="14.4" customHeight="1" x14ac:dyDescent="0.3">
      <c r="A271" s="831" t="s">
        <v>1397</v>
      </c>
      <c r="B271" s="832" t="s">
        <v>2982</v>
      </c>
      <c r="C271" s="832" t="s">
        <v>2759</v>
      </c>
      <c r="D271" s="832" t="s">
        <v>2760</v>
      </c>
      <c r="E271" s="832" t="s">
        <v>1519</v>
      </c>
      <c r="F271" s="849">
        <v>1</v>
      </c>
      <c r="G271" s="849">
        <v>1708.55</v>
      </c>
      <c r="H271" s="837">
        <v>1</v>
      </c>
      <c r="I271" s="849"/>
      <c r="J271" s="849"/>
      <c r="K271" s="837">
        <v>0</v>
      </c>
      <c r="L271" s="849">
        <v>1</v>
      </c>
      <c r="M271" s="850">
        <v>1708.55</v>
      </c>
    </row>
    <row r="272" spans="1:13" ht="14.4" customHeight="1" x14ac:dyDescent="0.3">
      <c r="A272" s="831" t="s">
        <v>1397</v>
      </c>
      <c r="B272" s="832" t="s">
        <v>2983</v>
      </c>
      <c r="C272" s="832" t="s">
        <v>1669</v>
      </c>
      <c r="D272" s="832" t="s">
        <v>1670</v>
      </c>
      <c r="E272" s="832" t="s">
        <v>1671</v>
      </c>
      <c r="F272" s="849">
        <v>33</v>
      </c>
      <c r="G272" s="849">
        <v>11011.44</v>
      </c>
      <c r="H272" s="837">
        <v>1</v>
      </c>
      <c r="I272" s="849"/>
      <c r="J272" s="849"/>
      <c r="K272" s="837">
        <v>0</v>
      </c>
      <c r="L272" s="849">
        <v>33</v>
      </c>
      <c r="M272" s="850">
        <v>11011.44</v>
      </c>
    </row>
    <row r="273" spans="1:13" ht="14.4" customHeight="1" x14ac:dyDescent="0.3">
      <c r="A273" s="831" t="s">
        <v>1397</v>
      </c>
      <c r="B273" s="832" t="s">
        <v>2983</v>
      </c>
      <c r="C273" s="832" t="s">
        <v>1672</v>
      </c>
      <c r="D273" s="832" t="s">
        <v>1522</v>
      </c>
      <c r="E273" s="832" t="s">
        <v>1673</v>
      </c>
      <c r="F273" s="849"/>
      <c r="G273" s="849"/>
      <c r="H273" s="837">
        <v>0</v>
      </c>
      <c r="I273" s="849">
        <v>7</v>
      </c>
      <c r="J273" s="849">
        <v>2102.17</v>
      </c>
      <c r="K273" s="837">
        <v>1</v>
      </c>
      <c r="L273" s="849">
        <v>7</v>
      </c>
      <c r="M273" s="850">
        <v>2102.17</v>
      </c>
    </row>
    <row r="274" spans="1:13" ht="14.4" customHeight="1" x14ac:dyDescent="0.3">
      <c r="A274" s="831" t="s">
        <v>1397</v>
      </c>
      <c r="B274" s="832" t="s">
        <v>2984</v>
      </c>
      <c r="C274" s="832" t="s">
        <v>2418</v>
      </c>
      <c r="D274" s="832" t="s">
        <v>2419</v>
      </c>
      <c r="E274" s="832" t="s">
        <v>2420</v>
      </c>
      <c r="F274" s="849">
        <v>2</v>
      </c>
      <c r="G274" s="849">
        <v>1359.08</v>
      </c>
      <c r="H274" s="837">
        <v>1</v>
      </c>
      <c r="I274" s="849"/>
      <c r="J274" s="849"/>
      <c r="K274" s="837">
        <v>0</v>
      </c>
      <c r="L274" s="849">
        <v>2</v>
      </c>
      <c r="M274" s="850">
        <v>1359.08</v>
      </c>
    </row>
    <row r="275" spans="1:13" ht="14.4" customHeight="1" x14ac:dyDescent="0.3">
      <c r="A275" s="831" t="s">
        <v>1397</v>
      </c>
      <c r="B275" s="832" t="s">
        <v>2984</v>
      </c>
      <c r="C275" s="832" t="s">
        <v>2307</v>
      </c>
      <c r="D275" s="832" t="s">
        <v>2308</v>
      </c>
      <c r="E275" s="832" t="s">
        <v>1662</v>
      </c>
      <c r="F275" s="849"/>
      <c r="G275" s="849"/>
      <c r="H275" s="837">
        <v>0</v>
      </c>
      <c r="I275" s="849">
        <v>2</v>
      </c>
      <c r="J275" s="849">
        <v>1359.08</v>
      </c>
      <c r="K275" s="837">
        <v>1</v>
      </c>
      <c r="L275" s="849">
        <v>2</v>
      </c>
      <c r="M275" s="850">
        <v>1359.08</v>
      </c>
    </row>
    <row r="276" spans="1:13" ht="14.4" customHeight="1" x14ac:dyDescent="0.3">
      <c r="A276" s="831" t="s">
        <v>1397</v>
      </c>
      <c r="B276" s="832" t="s">
        <v>1217</v>
      </c>
      <c r="C276" s="832" t="s">
        <v>1425</v>
      </c>
      <c r="D276" s="832" t="s">
        <v>950</v>
      </c>
      <c r="E276" s="832" t="s">
        <v>1414</v>
      </c>
      <c r="F276" s="849"/>
      <c r="G276" s="849"/>
      <c r="H276" s="837">
        <v>0</v>
      </c>
      <c r="I276" s="849">
        <v>3</v>
      </c>
      <c r="J276" s="849">
        <v>463.08000000000004</v>
      </c>
      <c r="K276" s="837">
        <v>1</v>
      </c>
      <c r="L276" s="849">
        <v>3</v>
      </c>
      <c r="M276" s="850">
        <v>463.08000000000004</v>
      </c>
    </row>
    <row r="277" spans="1:13" ht="14.4" customHeight="1" x14ac:dyDescent="0.3">
      <c r="A277" s="831" t="s">
        <v>1397</v>
      </c>
      <c r="B277" s="832" t="s">
        <v>1227</v>
      </c>
      <c r="C277" s="832" t="s">
        <v>1231</v>
      </c>
      <c r="D277" s="832" t="s">
        <v>1229</v>
      </c>
      <c r="E277" s="832" t="s">
        <v>1232</v>
      </c>
      <c r="F277" s="849"/>
      <c r="G277" s="849"/>
      <c r="H277" s="837">
        <v>0</v>
      </c>
      <c r="I277" s="849">
        <v>5</v>
      </c>
      <c r="J277" s="849">
        <v>852.6</v>
      </c>
      <c r="K277" s="837">
        <v>1</v>
      </c>
      <c r="L277" s="849">
        <v>5</v>
      </c>
      <c r="M277" s="850">
        <v>852.6</v>
      </c>
    </row>
    <row r="278" spans="1:13" ht="14.4" customHeight="1" x14ac:dyDescent="0.3">
      <c r="A278" s="831" t="s">
        <v>1397</v>
      </c>
      <c r="B278" s="832" t="s">
        <v>2989</v>
      </c>
      <c r="C278" s="832" t="s">
        <v>1815</v>
      </c>
      <c r="D278" s="832" t="s">
        <v>1816</v>
      </c>
      <c r="E278" s="832" t="s">
        <v>1817</v>
      </c>
      <c r="F278" s="849"/>
      <c r="G278" s="849"/>
      <c r="H278" s="837">
        <v>0</v>
      </c>
      <c r="I278" s="849">
        <v>5</v>
      </c>
      <c r="J278" s="849">
        <v>352.70000000000005</v>
      </c>
      <c r="K278" s="837">
        <v>1</v>
      </c>
      <c r="L278" s="849">
        <v>5</v>
      </c>
      <c r="M278" s="850">
        <v>352.70000000000005</v>
      </c>
    </row>
    <row r="279" spans="1:13" ht="14.4" customHeight="1" x14ac:dyDescent="0.3">
      <c r="A279" s="831" t="s">
        <v>1397</v>
      </c>
      <c r="B279" s="832" t="s">
        <v>2986</v>
      </c>
      <c r="C279" s="832" t="s">
        <v>1666</v>
      </c>
      <c r="D279" s="832" t="s">
        <v>1667</v>
      </c>
      <c r="E279" s="832" t="s">
        <v>1668</v>
      </c>
      <c r="F279" s="849"/>
      <c r="G279" s="849"/>
      <c r="H279" s="837">
        <v>0</v>
      </c>
      <c r="I279" s="849">
        <v>1</v>
      </c>
      <c r="J279" s="849">
        <v>502.31</v>
      </c>
      <c r="K279" s="837">
        <v>1</v>
      </c>
      <c r="L279" s="849">
        <v>1</v>
      </c>
      <c r="M279" s="850">
        <v>502.31</v>
      </c>
    </row>
    <row r="280" spans="1:13" ht="14.4" customHeight="1" x14ac:dyDescent="0.3">
      <c r="A280" s="831" t="s">
        <v>1397</v>
      </c>
      <c r="B280" s="832" t="s">
        <v>2987</v>
      </c>
      <c r="C280" s="832" t="s">
        <v>1822</v>
      </c>
      <c r="D280" s="832" t="s">
        <v>1403</v>
      </c>
      <c r="E280" s="832" t="s">
        <v>1823</v>
      </c>
      <c r="F280" s="849"/>
      <c r="G280" s="849"/>
      <c r="H280" s="837">
        <v>0</v>
      </c>
      <c r="I280" s="849">
        <v>1</v>
      </c>
      <c r="J280" s="849">
        <v>206.88</v>
      </c>
      <c r="K280" s="837">
        <v>1</v>
      </c>
      <c r="L280" s="849">
        <v>1</v>
      </c>
      <c r="M280" s="850">
        <v>206.88</v>
      </c>
    </row>
    <row r="281" spans="1:13" ht="14.4" customHeight="1" x14ac:dyDescent="0.3">
      <c r="A281" s="831" t="s">
        <v>1397</v>
      </c>
      <c r="B281" s="832" t="s">
        <v>2987</v>
      </c>
      <c r="C281" s="832" t="s">
        <v>1808</v>
      </c>
      <c r="D281" s="832" t="s">
        <v>1403</v>
      </c>
      <c r="E281" s="832" t="s">
        <v>1809</v>
      </c>
      <c r="F281" s="849"/>
      <c r="G281" s="849"/>
      <c r="H281" s="837">
        <v>0</v>
      </c>
      <c r="I281" s="849">
        <v>14</v>
      </c>
      <c r="J281" s="849">
        <v>53464.04</v>
      </c>
      <c r="K281" s="837">
        <v>1</v>
      </c>
      <c r="L281" s="849">
        <v>14</v>
      </c>
      <c r="M281" s="850">
        <v>53464.04</v>
      </c>
    </row>
    <row r="282" spans="1:13" ht="14.4" customHeight="1" x14ac:dyDescent="0.3">
      <c r="A282" s="831" t="s">
        <v>1397</v>
      </c>
      <c r="B282" s="832" t="s">
        <v>2987</v>
      </c>
      <c r="C282" s="832" t="s">
        <v>2746</v>
      </c>
      <c r="D282" s="832" t="s">
        <v>2747</v>
      </c>
      <c r="E282" s="832" t="s">
        <v>2748</v>
      </c>
      <c r="F282" s="849">
        <v>3</v>
      </c>
      <c r="G282" s="849">
        <v>3507.09</v>
      </c>
      <c r="H282" s="837">
        <v>1</v>
      </c>
      <c r="I282" s="849"/>
      <c r="J282" s="849"/>
      <c r="K282" s="837">
        <v>0</v>
      </c>
      <c r="L282" s="849">
        <v>3</v>
      </c>
      <c r="M282" s="850">
        <v>3507.09</v>
      </c>
    </row>
    <row r="283" spans="1:13" ht="14.4" customHeight="1" x14ac:dyDescent="0.3">
      <c r="A283" s="831" t="s">
        <v>1397</v>
      </c>
      <c r="B283" s="832" t="s">
        <v>1300</v>
      </c>
      <c r="C283" s="832" t="s">
        <v>2694</v>
      </c>
      <c r="D283" s="832" t="s">
        <v>904</v>
      </c>
      <c r="E283" s="832" t="s">
        <v>2695</v>
      </c>
      <c r="F283" s="849"/>
      <c r="G283" s="849"/>
      <c r="H283" s="837"/>
      <c r="I283" s="849">
        <v>2</v>
      </c>
      <c r="J283" s="849">
        <v>0</v>
      </c>
      <c r="K283" s="837"/>
      <c r="L283" s="849">
        <v>2</v>
      </c>
      <c r="M283" s="850">
        <v>0</v>
      </c>
    </row>
    <row r="284" spans="1:13" ht="14.4" customHeight="1" x14ac:dyDescent="0.3">
      <c r="A284" s="831" t="s">
        <v>1397</v>
      </c>
      <c r="B284" s="832" t="s">
        <v>1323</v>
      </c>
      <c r="C284" s="832" t="s">
        <v>1324</v>
      </c>
      <c r="D284" s="832" t="s">
        <v>892</v>
      </c>
      <c r="E284" s="832" t="s">
        <v>1325</v>
      </c>
      <c r="F284" s="849"/>
      <c r="G284" s="849"/>
      <c r="H284" s="837">
        <v>0</v>
      </c>
      <c r="I284" s="849">
        <v>1</v>
      </c>
      <c r="J284" s="849">
        <v>63.75</v>
      </c>
      <c r="K284" s="837">
        <v>1</v>
      </c>
      <c r="L284" s="849">
        <v>1</v>
      </c>
      <c r="M284" s="850">
        <v>63.75</v>
      </c>
    </row>
    <row r="285" spans="1:13" ht="14.4" customHeight="1" x14ac:dyDescent="0.3">
      <c r="A285" s="831" t="s">
        <v>1398</v>
      </c>
      <c r="B285" s="832" t="s">
        <v>1134</v>
      </c>
      <c r="C285" s="832" t="s">
        <v>2924</v>
      </c>
      <c r="D285" s="832" t="s">
        <v>690</v>
      </c>
      <c r="E285" s="832" t="s">
        <v>2925</v>
      </c>
      <c r="F285" s="849"/>
      <c r="G285" s="849"/>
      <c r="H285" s="837"/>
      <c r="I285" s="849">
        <v>2</v>
      </c>
      <c r="J285" s="849">
        <v>0</v>
      </c>
      <c r="K285" s="837"/>
      <c r="L285" s="849">
        <v>2</v>
      </c>
      <c r="M285" s="850">
        <v>0</v>
      </c>
    </row>
    <row r="286" spans="1:13" ht="14.4" customHeight="1" x14ac:dyDescent="0.3">
      <c r="A286" s="831" t="s">
        <v>1398</v>
      </c>
      <c r="B286" s="832" t="s">
        <v>1134</v>
      </c>
      <c r="C286" s="832" t="s">
        <v>2926</v>
      </c>
      <c r="D286" s="832" t="s">
        <v>690</v>
      </c>
      <c r="E286" s="832" t="s">
        <v>2927</v>
      </c>
      <c r="F286" s="849"/>
      <c r="G286" s="849"/>
      <c r="H286" s="837"/>
      <c r="I286" s="849">
        <v>1</v>
      </c>
      <c r="J286" s="849">
        <v>0</v>
      </c>
      <c r="K286" s="837"/>
      <c r="L286" s="849">
        <v>1</v>
      </c>
      <c r="M286" s="850">
        <v>0</v>
      </c>
    </row>
    <row r="287" spans="1:13" ht="14.4" customHeight="1" x14ac:dyDescent="0.3">
      <c r="A287" s="831" t="s">
        <v>1398</v>
      </c>
      <c r="B287" s="832" t="s">
        <v>2982</v>
      </c>
      <c r="C287" s="832" t="s">
        <v>1517</v>
      </c>
      <c r="D287" s="832" t="s">
        <v>1518</v>
      </c>
      <c r="E287" s="832" t="s">
        <v>1519</v>
      </c>
      <c r="F287" s="849"/>
      <c r="G287" s="849"/>
      <c r="H287" s="837">
        <v>0</v>
      </c>
      <c r="I287" s="849">
        <v>1</v>
      </c>
      <c r="J287" s="849">
        <v>3086.53</v>
      </c>
      <c r="K287" s="837">
        <v>1</v>
      </c>
      <c r="L287" s="849">
        <v>1</v>
      </c>
      <c r="M287" s="850">
        <v>3086.53</v>
      </c>
    </row>
    <row r="288" spans="1:13" ht="14.4" customHeight="1" x14ac:dyDescent="0.3">
      <c r="A288" s="831" t="s">
        <v>1398</v>
      </c>
      <c r="B288" s="832" t="s">
        <v>2982</v>
      </c>
      <c r="C288" s="832" t="s">
        <v>1664</v>
      </c>
      <c r="D288" s="832" t="s">
        <v>1518</v>
      </c>
      <c r="E288" s="832" t="s">
        <v>1662</v>
      </c>
      <c r="F288" s="849"/>
      <c r="G288" s="849"/>
      <c r="H288" s="837">
        <v>0</v>
      </c>
      <c r="I288" s="849">
        <v>10</v>
      </c>
      <c r="J288" s="849">
        <v>15432.599999999999</v>
      </c>
      <c r="K288" s="837">
        <v>1</v>
      </c>
      <c r="L288" s="849">
        <v>10</v>
      </c>
      <c r="M288" s="850">
        <v>15432.599999999999</v>
      </c>
    </row>
    <row r="289" spans="1:13" ht="14.4" customHeight="1" x14ac:dyDescent="0.3">
      <c r="A289" s="831" t="s">
        <v>1398</v>
      </c>
      <c r="B289" s="832" t="s">
        <v>2983</v>
      </c>
      <c r="C289" s="832" t="s">
        <v>1521</v>
      </c>
      <c r="D289" s="832" t="s">
        <v>1522</v>
      </c>
      <c r="E289" s="832" t="s">
        <v>1523</v>
      </c>
      <c r="F289" s="849"/>
      <c r="G289" s="849"/>
      <c r="H289" s="837">
        <v>0</v>
      </c>
      <c r="I289" s="849">
        <v>4</v>
      </c>
      <c r="J289" s="849">
        <v>400.4</v>
      </c>
      <c r="K289" s="837">
        <v>1</v>
      </c>
      <c r="L289" s="849">
        <v>4</v>
      </c>
      <c r="M289" s="850">
        <v>400.4</v>
      </c>
    </row>
    <row r="290" spans="1:13" ht="14.4" customHeight="1" x14ac:dyDescent="0.3">
      <c r="A290" s="831" t="s">
        <v>1398</v>
      </c>
      <c r="B290" s="832" t="s">
        <v>2983</v>
      </c>
      <c r="C290" s="832" t="s">
        <v>1672</v>
      </c>
      <c r="D290" s="832" t="s">
        <v>1522</v>
      </c>
      <c r="E290" s="832" t="s">
        <v>1673</v>
      </c>
      <c r="F290" s="849"/>
      <c r="G290" s="849"/>
      <c r="H290" s="837">
        <v>0</v>
      </c>
      <c r="I290" s="849">
        <v>33</v>
      </c>
      <c r="J290" s="849">
        <v>9910.23</v>
      </c>
      <c r="K290" s="837">
        <v>1</v>
      </c>
      <c r="L290" s="849">
        <v>33</v>
      </c>
      <c r="M290" s="850">
        <v>9910.23</v>
      </c>
    </row>
    <row r="291" spans="1:13" ht="14.4" customHeight="1" x14ac:dyDescent="0.3">
      <c r="A291" s="831" t="s">
        <v>1398</v>
      </c>
      <c r="B291" s="832" t="s">
        <v>2983</v>
      </c>
      <c r="C291" s="832" t="s">
        <v>1579</v>
      </c>
      <c r="D291" s="832" t="s">
        <v>1522</v>
      </c>
      <c r="E291" s="832" t="s">
        <v>1580</v>
      </c>
      <c r="F291" s="849"/>
      <c r="G291" s="849"/>
      <c r="H291" s="837">
        <v>0</v>
      </c>
      <c r="I291" s="849">
        <v>1</v>
      </c>
      <c r="J291" s="849">
        <v>333.68</v>
      </c>
      <c r="K291" s="837">
        <v>1</v>
      </c>
      <c r="L291" s="849">
        <v>1</v>
      </c>
      <c r="M291" s="850">
        <v>333.68</v>
      </c>
    </row>
    <row r="292" spans="1:13" ht="14.4" customHeight="1" x14ac:dyDescent="0.3">
      <c r="A292" s="831" t="s">
        <v>1398</v>
      </c>
      <c r="B292" s="832" t="s">
        <v>2984</v>
      </c>
      <c r="C292" s="832" t="s">
        <v>2480</v>
      </c>
      <c r="D292" s="832" t="s">
        <v>2481</v>
      </c>
      <c r="E292" s="832" t="s">
        <v>2482</v>
      </c>
      <c r="F292" s="849">
        <v>1</v>
      </c>
      <c r="G292" s="849">
        <v>611.59</v>
      </c>
      <c r="H292" s="837">
        <v>1</v>
      </c>
      <c r="I292" s="849"/>
      <c r="J292" s="849"/>
      <c r="K292" s="837">
        <v>0</v>
      </c>
      <c r="L292" s="849">
        <v>1</v>
      </c>
      <c r="M292" s="850">
        <v>611.59</v>
      </c>
    </row>
    <row r="293" spans="1:13" ht="14.4" customHeight="1" x14ac:dyDescent="0.3">
      <c r="A293" s="831" t="s">
        <v>1398</v>
      </c>
      <c r="B293" s="832" t="s">
        <v>1217</v>
      </c>
      <c r="C293" s="832" t="s">
        <v>1425</v>
      </c>
      <c r="D293" s="832" t="s">
        <v>950</v>
      </c>
      <c r="E293" s="832" t="s">
        <v>1414</v>
      </c>
      <c r="F293" s="849"/>
      <c r="G293" s="849"/>
      <c r="H293" s="837">
        <v>0</v>
      </c>
      <c r="I293" s="849">
        <v>1</v>
      </c>
      <c r="J293" s="849">
        <v>154.36000000000001</v>
      </c>
      <c r="K293" s="837">
        <v>1</v>
      </c>
      <c r="L293" s="849">
        <v>1</v>
      </c>
      <c r="M293" s="850">
        <v>154.36000000000001</v>
      </c>
    </row>
    <row r="294" spans="1:13" ht="14.4" customHeight="1" x14ac:dyDescent="0.3">
      <c r="A294" s="831" t="s">
        <v>1398</v>
      </c>
      <c r="B294" s="832" t="s">
        <v>1217</v>
      </c>
      <c r="C294" s="832" t="s">
        <v>1218</v>
      </c>
      <c r="D294" s="832" t="s">
        <v>950</v>
      </c>
      <c r="E294" s="832" t="s">
        <v>1219</v>
      </c>
      <c r="F294" s="849"/>
      <c r="G294" s="849"/>
      <c r="H294" s="837">
        <v>0</v>
      </c>
      <c r="I294" s="849">
        <v>1</v>
      </c>
      <c r="J294" s="849">
        <v>225.06</v>
      </c>
      <c r="K294" s="837">
        <v>1</v>
      </c>
      <c r="L294" s="849">
        <v>1</v>
      </c>
      <c r="M294" s="850">
        <v>225.06</v>
      </c>
    </row>
    <row r="295" spans="1:13" ht="14.4" customHeight="1" x14ac:dyDescent="0.3">
      <c r="A295" s="831" t="s">
        <v>1398</v>
      </c>
      <c r="B295" s="832" t="s">
        <v>1227</v>
      </c>
      <c r="C295" s="832" t="s">
        <v>2855</v>
      </c>
      <c r="D295" s="832" t="s">
        <v>1229</v>
      </c>
      <c r="E295" s="832" t="s">
        <v>1436</v>
      </c>
      <c r="F295" s="849"/>
      <c r="G295" s="849"/>
      <c r="H295" s="837">
        <v>0</v>
      </c>
      <c r="I295" s="849">
        <v>2</v>
      </c>
      <c r="J295" s="849">
        <v>170.54</v>
      </c>
      <c r="K295" s="837">
        <v>1</v>
      </c>
      <c r="L295" s="849">
        <v>2</v>
      </c>
      <c r="M295" s="850">
        <v>170.54</v>
      </c>
    </row>
    <row r="296" spans="1:13" ht="14.4" customHeight="1" x14ac:dyDescent="0.3">
      <c r="A296" s="831" t="s">
        <v>1398</v>
      </c>
      <c r="B296" s="832" t="s">
        <v>1326</v>
      </c>
      <c r="C296" s="832" t="s">
        <v>2895</v>
      </c>
      <c r="D296" s="832" t="s">
        <v>2896</v>
      </c>
      <c r="E296" s="832" t="s">
        <v>1302</v>
      </c>
      <c r="F296" s="849">
        <v>1</v>
      </c>
      <c r="G296" s="849">
        <v>0</v>
      </c>
      <c r="H296" s="837"/>
      <c r="I296" s="849"/>
      <c r="J296" s="849"/>
      <c r="K296" s="837"/>
      <c r="L296" s="849">
        <v>1</v>
      </c>
      <c r="M296" s="850">
        <v>0</v>
      </c>
    </row>
    <row r="297" spans="1:13" ht="14.4" customHeight="1" x14ac:dyDescent="0.3">
      <c r="A297" s="831" t="s">
        <v>1398</v>
      </c>
      <c r="B297" s="832" t="s">
        <v>2993</v>
      </c>
      <c r="C297" s="832" t="s">
        <v>2775</v>
      </c>
      <c r="D297" s="832" t="s">
        <v>2776</v>
      </c>
      <c r="E297" s="832" t="s">
        <v>2777</v>
      </c>
      <c r="F297" s="849"/>
      <c r="G297" s="849"/>
      <c r="H297" s="837">
        <v>0</v>
      </c>
      <c r="I297" s="849">
        <v>2</v>
      </c>
      <c r="J297" s="849">
        <v>352.64</v>
      </c>
      <c r="K297" s="837">
        <v>1</v>
      </c>
      <c r="L297" s="849">
        <v>2</v>
      </c>
      <c r="M297" s="850">
        <v>352.64</v>
      </c>
    </row>
    <row r="298" spans="1:13" ht="14.4" customHeight="1" x14ac:dyDescent="0.3">
      <c r="A298" s="831" t="s">
        <v>1399</v>
      </c>
      <c r="B298" s="832" t="s">
        <v>1150</v>
      </c>
      <c r="C298" s="832" t="s">
        <v>2786</v>
      </c>
      <c r="D298" s="832" t="s">
        <v>664</v>
      </c>
      <c r="E298" s="832" t="s">
        <v>2787</v>
      </c>
      <c r="F298" s="849"/>
      <c r="G298" s="849"/>
      <c r="H298" s="837">
        <v>0</v>
      </c>
      <c r="I298" s="849">
        <v>3</v>
      </c>
      <c r="J298" s="849">
        <v>432.03</v>
      </c>
      <c r="K298" s="837">
        <v>1</v>
      </c>
      <c r="L298" s="849">
        <v>3</v>
      </c>
      <c r="M298" s="850">
        <v>432.03</v>
      </c>
    </row>
    <row r="299" spans="1:13" ht="14.4" customHeight="1" x14ac:dyDescent="0.3">
      <c r="A299" s="831" t="s">
        <v>1399</v>
      </c>
      <c r="B299" s="832" t="s">
        <v>3003</v>
      </c>
      <c r="C299" s="832" t="s">
        <v>2790</v>
      </c>
      <c r="D299" s="832" t="s">
        <v>2791</v>
      </c>
      <c r="E299" s="832" t="s">
        <v>2792</v>
      </c>
      <c r="F299" s="849"/>
      <c r="G299" s="849"/>
      <c r="H299" s="837">
        <v>0</v>
      </c>
      <c r="I299" s="849">
        <v>1</v>
      </c>
      <c r="J299" s="849">
        <v>39.549999999999997</v>
      </c>
      <c r="K299" s="837">
        <v>1</v>
      </c>
      <c r="L299" s="849">
        <v>1</v>
      </c>
      <c r="M299" s="850">
        <v>39.549999999999997</v>
      </c>
    </row>
    <row r="300" spans="1:13" ht="14.4" customHeight="1" x14ac:dyDescent="0.3">
      <c r="A300" s="831" t="s">
        <v>1399</v>
      </c>
      <c r="B300" s="832" t="s">
        <v>3003</v>
      </c>
      <c r="C300" s="832" t="s">
        <v>2793</v>
      </c>
      <c r="D300" s="832" t="s">
        <v>2791</v>
      </c>
      <c r="E300" s="832" t="s">
        <v>2794</v>
      </c>
      <c r="F300" s="849"/>
      <c r="G300" s="849"/>
      <c r="H300" s="837">
        <v>0</v>
      </c>
      <c r="I300" s="849">
        <v>1</v>
      </c>
      <c r="J300" s="849">
        <v>118.65</v>
      </c>
      <c r="K300" s="837">
        <v>1</v>
      </c>
      <c r="L300" s="849">
        <v>1</v>
      </c>
      <c r="M300" s="850">
        <v>118.65</v>
      </c>
    </row>
    <row r="301" spans="1:13" ht="14.4" customHeight="1" x14ac:dyDescent="0.3">
      <c r="A301" s="831" t="s">
        <v>1399</v>
      </c>
      <c r="B301" s="832" t="s">
        <v>3004</v>
      </c>
      <c r="C301" s="832" t="s">
        <v>2796</v>
      </c>
      <c r="D301" s="832" t="s">
        <v>2797</v>
      </c>
      <c r="E301" s="832" t="s">
        <v>2798</v>
      </c>
      <c r="F301" s="849"/>
      <c r="G301" s="849"/>
      <c r="H301" s="837">
        <v>0</v>
      </c>
      <c r="I301" s="849">
        <v>1</v>
      </c>
      <c r="J301" s="849">
        <v>77.790000000000006</v>
      </c>
      <c r="K301" s="837">
        <v>1</v>
      </c>
      <c r="L301" s="849">
        <v>1</v>
      </c>
      <c r="M301" s="850">
        <v>77.790000000000006</v>
      </c>
    </row>
    <row r="302" spans="1:13" ht="14.4" customHeight="1" x14ac:dyDescent="0.3">
      <c r="A302" s="831" t="s">
        <v>1399</v>
      </c>
      <c r="B302" s="832" t="s">
        <v>1196</v>
      </c>
      <c r="C302" s="832" t="s">
        <v>1343</v>
      </c>
      <c r="D302" s="832" t="s">
        <v>1344</v>
      </c>
      <c r="E302" s="832" t="s">
        <v>1345</v>
      </c>
      <c r="F302" s="849"/>
      <c r="G302" s="849"/>
      <c r="H302" s="837">
        <v>0</v>
      </c>
      <c r="I302" s="849">
        <v>3</v>
      </c>
      <c r="J302" s="849">
        <v>835.89</v>
      </c>
      <c r="K302" s="837">
        <v>1</v>
      </c>
      <c r="L302" s="849">
        <v>3</v>
      </c>
      <c r="M302" s="850">
        <v>835.89</v>
      </c>
    </row>
    <row r="303" spans="1:13" ht="14.4" customHeight="1" x14ac:dyDescent="0.3">
      <c r="A303" s="831" t="s">
        <v>1399</v>
      </c>
      <c r="B303" s="832" t="s">
        <v>2983</v>
      </c>
      <c r="C303" s="832" t="s">
        <v>1521</v>
      </c>
      <c r="D303" s="832" t="s">
        <v>1522</v>
      </c>
      <c r="E303" s="832" t="s">
        <v>1523</v>
      </c>
      <c r="F303" s="849"/>
      <c r="G303" s="849"/>
      <c r="H303" s="837">
        <v>0</v>
      </c>
      <c r="I303" s="849">
        <v>1</v>
      </c>
      <c r="J303" s="849">
        <v>100.1</v>
      </c>
      <c r="K303" s="837">
        <v>1</v>
      </c>
      <c r="L303" s="849">
        <v>1</v>
      </c>
      <c r="M303" s="850">
        <v>100.1</v>
      </c>
    </row>
    <row r="304" spans="1:13" ht="14.4" customHeight="1" x14ac:dyDescent="0.3">
      <c r="A304" s="831" t="s">
        <v>1399</v>
      </c>
      <c r="B304" s="832" t="s">
        <v>2983</v>
      </c>
      <c r="C304" s="832" t="s">
        <v>1672</v>
      </c>
      <c r="D304" s="832" t="s">
        <v>1522</v>
      </c>
      <c r="E304" s="832" t="s">
        <v>1673</v>
      </c>
      <c r="F304" s="849"/>
      <c r="G304" s="849"/>
      <c r="H304" s="837">
        <v>0</v>
      </c>
      <c r="I304" s="849">
        <v>3</v>
      </c>
      <c r="J304" s="849">
        <v>900.93000000000006</v>
      </c>
      <c r="K304" s="837">
        <v>1</v>
      </c>
      <c r="L304" s="849">
        <v>3</v>
      </c>
      <c r="M304" s="850">
        <v>900.93000000000006</v>
      </c>
    </row>
    <row r="305" spans="1:13" ht="14.4" customHeight="1" x14ac:dyDescent="0.3">
      <c r="A305" s="831" t="s">
        <v>1399</v>
      </c>
      <c r="B305" s="832" t="s">
        <v>2988</v>
      </c>
      <c r="C305" s="832" t="s">
        <v>1634</v>
      </c>
      <c r="D305" s="832" t="s">
        <v>1635</v>
      </c>
      <c r="E305" s="832" t="s">
        <v>624</v>
      </c>
      <c r="F305" s="849"/>
      <c r="G305" s="849"/>
      <c r="H305" s="837">
        <v>0</v>
      </c>
      <c r="I305" s="849">
        <v>1</v>
      </c>
      <c r="J305" s="849">
        <v>48.42</v>
      </c>
      <c r="K305" s="837">
        <v>1</v>
      </c>
      <c r="L305" s="849">
        <v>1</v>
      </c>
      <c r="M305" s="850">
        <v>48.42</v>
      </c>
    </row>
    <row r="306" spans="1:13" ht="14.4" customHeight="1" x14ac:dyDescent="0.3">
      <c r="A306" s="831" t="s">
        <v>1399</v>
      </c>
      <c r="B306" s="832" t="s">
        <v>3005</v>
      </c>
      <c r="C306" s="832" t="s">
        <v>2800</v>
      </c>
      <c r="D306" s="832" t="s">
        <v>2801</v>
      </c>
      <c r="E306" s="832" t="s">
        <v>2802</v>
      </c>
      <c r="F306" s="849"/>
      <c r="G306" s="849"/>
      <c r="H306" s="837">
        <v>0</v>
      </c>
      <c r="I306" s="849">
        <v>4</v>
      </c>
      <c r="J306" s="849">
        <v>983.64</v>
      </c>
      <c r="K306" s="837">
        <v>1</v>
      </c>
      <c r="L306" s="849">
        <v>4</v>
      </c>
      <c r="M306" s="850">
        <v>983.64</v>
      </c>
    </row>
    <row r="307" spans="1:13" ht="14.4" customHeight="1" x14ac:dyDescent="0.3">
      <c r="A307" s="831" t="s">
        <v>1400</v>
      </c>
      <c r="B307" s="832" t="s">
        <v>1141</v>
      </c>
      <c r="C307" s="832" t="s">
        <v>1534</v>
      </c>
      <c r="D307" s="832" t="s">
        <v>1451</v>
      </c>
      <c r="E307" s="832" t="s">
        <v>1535</v>
      </c>
      <c r="F307" s="849"/>
      <c r="G307" s="849"/>
      <c r="H307" s="837">
        <v>0</v>
      </c>
      <c r="I307" s="849">
        <v>1</v>
      </c>
      <c r="J307" s="849">
        <v>147.26</v>
      </c>
      <c r="K307" s="837">
        <v>1</v>
      </c>
      <c r="L307" s="849">
        <v>1</v>
      </c>
      <c r="M307" s="850">
        <v>147.26</v>
      </c>
    </row>
    <row r="308" spans="1:13" ht="14.4" customHeight="1" x14ac:dyDescent="0.3">
      <c r="A308" s="831" t="s">
        <v>1400</v>
      </c>
      <c r="B308" s="832" t="s">
        <v>1141</v>
      </c>
      <c r="C308" s="832" t="s">
        <v>1455</v>
      </c>
      <c r="D308" s="832" t="s">
        <v>1451</v>
      </c>
      <c r="E308" s="832" t="s">
        <v>1456</v>
      </c>
      <c r="F308" s="849"/>
      <c r="G308" s="849"/>
      <c r="H308" s="837">
        <v>0</v>
      </c>
      <c r="I308" s="849">
        <v>1</v>
      </c>
      <c r="J308" s="849">
        <v>736.33</v>
      </c>
      <c r="K308" s="837">
        <v>1</v>
      </c>
      <c r="L308" s="849">
        <v>1</v>
      </c>
      <c r="M308" s="850">
        <v>736.33</v>
      </c>
    </row>
    <row r="309" spans="1:13" ht="14.4" customHeight="1" x14ac:dyDescent="0.3">
      <c r="A309" s="831" t="s">
        <v>1400</v>
      </c>
      <c r="B309" s="832" t="s">
        <v>1146</v>
      </c>
      <c r="C309" s="832" t="s">
        <v>1147</v>
      </c>
      <c r="D309" s="832" t="s">
        <v>1148</v>
      </c>
      <c r="E309" s="832" t="s">
        <v>1149</v>
      </c>
      <c r="F309" s="849"/>
      <c r="G309" s="849"/>
      <c r="H309" s="837">
        <v>0</v>
      </c>
      <c r="I309" s="849">
        <v>1</v>
      </c>
      <c r="J309" s="849">
        <v>93.43</v>
      </c>
      <c r="K309" s="837">
        <v>1</v>
      </c>
      <c r="L309" s="849">
        <v>1</v>
      </c>
      <c r="M309" s="850">
        <v>93.43</v>
      </c>
    </row>
    <row r="310" spans="1:13" ht="14.4" customHeight="1" x14ac:dyDescent="0.3">
      <c r="A310" s="831" t="s">
        <v>1400</v>
      </c>
      <c r="B310" s="832" t="s">
        <v>2983</v>
      </c>
      <c r="C310" s="832" t="s">
        <v>1521</v>
      </c>
      <c r="D310" s="832" t="s">
        <v>1522</v>
      </c>
      <c r="E310" s="832" t="s">
        <v>1523</v>
      </c>
      <c r="F310" s="849"/>
      <c r="G310" s="849"/>
      <c r="H310" s="837">
        <v>0</v>
      </c>
      <c r="I310" s="849">
        <v>1</v>
      </c>
      <c r="J310" s="849">
        <v>100.1</v>
      </c>
      <c r="K310" s="837">
        <v>1</v>
      </c>
      <c r="L310" s="849">
        <v>1</v>
      </c>
      <c r="M310" s="850">
        <v>100.1</v>
      </c>
    </row>
    <row r="311" spans="1:13" ht="14.4" customHeight="1" x14ac:dyDescent="0.3">
      <c r="A311" s="831" t="s">
        <v>1400</v>
      </c>
      <c r="B311" s="832" t="s">
        <v>2983</v>
      </c>
      <c r="C311" s="832" t="s">
        <v>1672</v>
      </c>
      <c r="D311" s="832" t="s">
        <v>1522</v>
      </c>
      <c r="E311" s="832" t="s">
        <v>1673</v>
      </c>
      <c r="F311" s="849"/>
      <c r="G311" s="849"/>
      <c r="H311" s="837">
        <v>0</v>
      </c>
      <c r="I311" s="849">
        <v>4</v>
      </c>
      <c r="J311" s="849">
        <v>1201.24</v>
      </c>
      <c r="K311" s="837">
        <v>1</v>
      </c>
      <c r="L311" s="849">
        <v>4</v>
      </c>
      <c r="M311" s="850">
        <v>1201.24</v>
      </c>
    </row>
    <row r="312" spans="1:13" ht="14.4" customHeight="1" x14ac:dyDescent="0.3">
      <c r="A312" s="831" t="s">
        <v>1400</v>
      </c>
      <c r="B312" s="832" t="s">
        <v>1217</v>
      </c>
      <c r="C312" s="832" t="s">
        <v>1425</v>
      </c>
      <c r="D312" s="832" t="s">
        <v>950</v>
      </c>
      <c r="E312" s="832" t="s">
        <v>1414</v>
      </c>
      <c r="F312" s="849"/>
      <c r="G312" s="849"/>
      <c r="H312" s="837">
        <v>0</v>
      </c>
      <c r="I312" s="849">
        <v>5</v>
      </c>
      <c r="J312" s="849">
        <v>771.80000000000007</v>
      </c>
      <c r="K312" s="837">
        <v>1</v>
      </c>
      <c r="L312" s="849">
        <v>5</v>
      </c>
      <c r="M312" s="850">
        <v>771.80000000000007</v>
      </c>
    </row>
    <row r="313" spans="1:13" ht="14.4" customHeight="1" x14ac:dyDescent="0.3">
      <c r="A313" s="831" t="s">
        <v>1400</v>
      </c>
      <c r="B313" s="832" t="s">
        <v>1227</v>
      </c>
      <c r="C313" s="832" t="s">
        <v>1231</v>
      </c>
      <c r="D313" s="832" t="s">
        <v>1229</v>
      </c>
      <c r="E313" s="832" t="s">
        <v>1232</v>
      </c>
      <c r="F313" s="849"/>
      <c r="G313" s="849"/>
      <c r="H313" s="837">
        <v>0</v>
      </c>
      <c r="I313" s="849">
        <v>1</v>
      </c>
      <c r="J313" s="849">
        <v>170.52</v>
      </c>
      <c r="K313" s="837">
        <v>1</v>
      </c>
      <c r="L313" s="849">
        <v>1</v>
      </c>
      <c r="M313" s="850">
        <v>170.52</v>
      </c>
    </row>
    <row r="314" spans="1:13" ht="14.4" customHeight="1" x14ac:dyDescent="0.3">
      <c r="A314" s="831" t="s">
        <v>1400</v>
      </c>
      <c r="B314" s="832" t="s">
        <v>1227</v>
      </c>
      <c r="C314" s="832" t="s">
        <v>1228</v>
      </c>
      <c r="D314" s="832" t="s">
        <v>1229</v>
      </c>
      <c r="E314" s="832" t="s">
        <v>1230</v>
      </c>
      <c r="F314" s="849"/>
      <c r="G314" s="849"/>
      <c r="H314" s="837">
        <v>0</v>
      </c>
      <c r="I314" s="849">
        <v>3</v>
      </c>
      <c r="J314" s="849">
        <v>818.49</v>
      </c>
      <c r="K314" s="837">
        <v>1</v>
      </c>
      <c r="L314" s="849">
        <v>3</v>
      </c>
      <c r="M314" s="850">
        <v>818.49</v>
      </c>
    </row>
    <row r="315" spans="1:13" ht="14.4" customHeight="1" x14ac:dyDescent="0.3">
      <c r="A315" s="831" t="s">
        <v>1400</v>
      </c>
      <c r="B315" s="832" t="s">
        <v>2989</v>
      </c>
      <c r="C315" s="832" t="s">
        <v>1815</v>
      </c>
      <c r="D315" s="832" t="s">
        <v>1816</v>
      </c>
      <c r="E315" s="832" t="s">
        <v>1817</v>
      </c>
      <c r="F315" s="849"/>
      <c r="G315" s="849"/>
      <c r="H315" s="837">
        <v>0</v>
      </c>
      <c r="I315" s="849">
        <v>1</v>
      </c>
      <c r="J315" s="849">
        <v>70.540000000000006</v>
      </c>
      <c r="K315" s="837">
        <v>1</v>
      </c>
      <c r="L315" s="849">
        <v>1</v>
      </c>
      <c r="M315" s="850">
        <v>70.540000000000006</v>
      </c>
    </row>
    <row r="316" spans="1:13" ht="14.4" customHeight="1" x14ac:dyDescent="0.3">
      <c r="A316" s="831" t="s">
        <v>1400</v>
      </c>
      <c r="B316" s="832" t="s">
        <v>1279</v>
      </c>
      <c r="C316" s="832" t="s">
        <v>1280</v>
      </c>
      <c r="D316" s="832" t="s">
        <v>1281</v>
      </c>
      <c r="E316" s="832" t="s">
        <v>1282</v>
      </c>
      <c r="F316" s="849"/>
      <c r="G316" s="849"/>
      <c r="H316" s="837"/>
      <c r="I316" s="849">
        <v>2</v>
      </c>
      <c r="J316" s="849">
        <v>0</v>
      </c>
      <c r="K316" s="837"/>
      <c r="L316" s="849">
        <v>2</v>
      </c>
      <c r="M316" s="850">
        <v>0</v>
      </c>
    </row>
    <row r="317" spans="1:13" ht="14.4" customHeight="1" thickBot="1" x14ac:dyDescent="0.35">
      <c r="A317" s="839" t="s">
        <v>1400</v>
      </c>
      <c r="B317" s="840" t="s">
        <v>1300</v>
      </c>
      <c r="C317" s="840" t="s">
        <v>2694</v>
      </c>
      <c r="D317" s="840" t="s">
        <v>904</v>
      </c>
      <c r="E317" s="840" t="s">
        <v>2695</v>
      </c>
      <c r="F317" s="851"/>
      <c r="G317" s="851"/>
      <c r="H317" s="845"/>
      <c r="I317" s="851">
        <v>2</v>
      </c>
      <c r="J317" s="851">
        <v>0</v>
      </c>
      <c r="K317" s="845"/>
      <c r="L317" s="851">
        <v>2</v>
      </c>
      <c r="M317" s="852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576</v>
      </c>
      <c r="B5" s="730" t="s">
        <v>577</v>
      </c>
      <c r="C5" s="731" t="s">
        <v>578</v>
      </c>
      <c r="D5" s="731" t="s">
        <v>578</v>
      </c>
      <c r="E5" s="731"/>
      <c r="F5" s="731" t="s">
        <v>578</v>
      </c>
      <c r="G5" s="731" t="s">
        <v>578</v>
      </c>
      <c r="H5" s="731" t="s">
        <v>578</v>
      </c>
      <c r="I5" s="732" t="s">
        <v>578</v>
      </c>
      <c r="J5" s="733" t="s">
        <v>73</v>
      </c>
    </row>
    <row r="6" spans="1:10" ht="14.4" customHeight="1" x14ac:dyDescent="0.3">
      <c r="A6" s="729" t="s">
        <v>576</v>
      </c>
      <c r="B6" s="730" t="s">
        <v>3007</v>
      </c>
      <c r="C6" s="731">
        <v>0</v>
      </c>
      <c r="D6" s="731">
        <v>0</v>
      </c>
      <c r="E6" s="731"/>
      <c r="F6" s="731">
        <v>0</v>
      </c>
      <c r="G6" s="731">
        <v>0</v>
      </c>
      <c r="H6" s="731">
        <v>0</v>
      </c>
      <c r="I6" s="732" t="s">
        <v>578</v>
      </c>
      <c r="J6" s="733" t="s">
        <v>1</v>
      </c>
    </row>
    <row r="7" spans="1:10" ht="14.4" customHeight="1" x14ac:dyDescent="0.3">
      <c r="A7" s="729" t="s">
        <v>576</v>
      </c>
      <c r="B7" s="730" t="s">
        <v>3008</v>
      </c>
      <c r="C7" s="731">
        <v>23.6905</v>
      </c>
      <c r="D7" s="731">
        <v>227.38320000000002</v>
      </c>
      <c r="E7" s="731"/>
      <c r="F7" s="731">
        <v>168.48545000000001</v>
      </c>
      <c r="G7" s="731">
        <v>200.08504687499999</v>
      </c>
      <c r="H7" s="731">
        <v>-31.599596874999975</v>
      </c>
      <c r="I7" s="732">
        <v>0.84206917324141006</v>
      </c>
      <c r="J7" s="733" t="s">
        <v>1</v>
      </c>
    </row>
    <row r="8" spans="1:10" ht="14.4" customHeight="1" x14ac:dyDescent="0.3">
      <c r="A8" s="729" t="s">
        <v>576</v>
      </c>
      <c r="B8" s="730" t="s">
        <v>3009</v>
      </c>
      <c r="C8" s="731">
        <v>3.0743500000000004</v>
      </c>
      <c r="D8" s="731">
        <v>7.0739900000000002</v>
      </c>
      <c r="E8" s="731"/>
      <c r="F8" s="731">
        <v>10.545800000000002</v>
      </c>
      <c r="G8" s="731">
        <v>8.3333330078125005</v>
      </c>
      <c r="H8" s="731">
        <v>2.2124669921875011</v>
      </c>
      <c r="I8" s="732">
        <v>1.2654960494334395</v>
      </c>
      <c r="J8" s="733" t="s">
        <v>1</v>
      </c>
    </row>
    <row r="9" spans="1:10" ht="14.4" customHeight="1" x14ac:dyDescent="0.3">
      <c r="A9" s="729" t="s">
        <v>576</v>
      </c>
      <c r="B9" s="730" t="s">
        <v>3010</v>
      </c>
      <c r="C9" s="731">
        <v>0.36743999999999999</v>
      </c>
      <c r="D9" s="731">
        <v>0</v>
      </c>
      <c r="E9" s="731"/>
      <c r="F9" s="731">
        <v>0</v>
      </c>
      <c r="G9" s="731">
        <v>0.66666668701171872</v>
      </c>
      <c r="H9" s="731">
        <v>-0.66666668701171872</v>
      </c>
      <c r="I9" s="732">
        <v>0</v>
      </c>
      <c r="J9" s="733" t="s">
        <v>1</v>
      </c>
    </row>
    <row r="10" spans="1:10" ht="14.4" customHeight="1" x14ac:dyDescent="0.3">
      <c r="A10" s="729" t="s">
        <v>576</v>
      </c>
      <c r="B10" s="730" t="s">
        <v>3011</v>
      </c>
      <c r="C10" s="731">
        <v>60.696459999999988</v>
      </c>
      <c r="D10" s="731">
        <v>59.058199999999999</v>
      </c>
      <c r="E10" s="731"/>
      <c r="F10" s="731">
        <v>55.73151</v>
      </c>
      <c r="G10" s="731">
        <v>63.333332031250002</v>
      </c>
      <c r="H10" s="731">
        <v>-7.601822031250002</v>
      </c>
      <c r="I10" s="732">
        <v>0.8799712286178295</v>
      </c>
      <c r="J10" s="733" t="s">
        <v>1</v>
      </c>
    </row>
    <row r="11" spans="1:10" ht="14.4" customHeight="1" x14ac:dyDescent="0.3">
      <c r="A11" s="729" t="s">
        <v>576</v>
      </c>
      <c r="B11" s="730" t="s">
        <v>3012</v>
      </c>
      <c r="C11" s="731">
        <v>440.61567999999988</v>
      </c>
      <c r="D11" s="731">
        <v>496.05718999999999</v>
      </c>
      <c r="E11" s="731"/>
      <c r="F11" s="731">
        <v>550.17922999999996</v>
      </c>
      <c r="G11" s="731">
        <v>530.0000263671875</v>
      </c>
      <c r="H11" s="731">
        <v>20.17920363281246</v>
      </c>
      <c r="I11" s="732">
        <v>1.0380739672243566</v>
      </c>
      <c r="J11" s="733" t="s">
        <v>1</v>
      </c>
    </row>
    <row r="12" spans="1:10" ht="14.4" customHeight="1" x14ac:dyDescent="0.3">
      <c r="A12" s="729" t="s">
        <v>576</v>
      </c>
      <c r="B12" s="730" t="s">
        <v>3013</v>
      </c>
      <c r="C12" s="731">
        <v>5416.6238299999995</v>
      </c>
      <c r="D12" s="731">
        <v>4823.0060000000003</v>
      </c>
      <c r="E12" s="731"/>
      <c r="F12" s="731">
        <v>5214.2889999999998</v>
      </c>
      <c r="G12" s="731">
        <v>4666.6075000000001</v>
      </c>
      <c r="H12" s="731">
        <v>547.68149999999969</v>
      </c>
      <c r="I12" s="732">
        <v>1.117361809408655</v>
      </c>
      <c r="J12" s="733" t="s">
        <v>1</v>
      </c>
    </row>
    <row r="13" spans="1:10" ht="14.4" customHeight="1" x14ac:dyDescent="0.3">
      <c r="A13" s="729" t="s">
        <v>576</v>
      </c>
      <c r="B13" s="730" t="s">
        <v>3014</v>
      </c>
      <c r="C13" s="731">
        <v>9.5592000000000006</v>
      </c>
      <c r="D13" s="731">
        <v>14.490299999999998</v>
      </c>
      <c r="E13" s="731"/>
      <c r="F13" s="731">
        <v>17.497050000000002</v>
      </c>
      <c r="G13" s="731">
        <v>16.666666381835938</v>
      </c>
      <c r="H13" s="731">
        <v>0.83038361816406336</v>
      </c>
      <c r="I13" s="732">
        <v>1.0498230179413115</v>
      </c>
      <c r="J13" s="733" t="s">
        <v>1</v>
      </c>
    </row>
    <row r="14" spans="1:10" ht="14.4" customHeight="1" x14ac:dyDescent="0.3">
      <c r="A14" s="729" t="s">
        <v>576</v>
      </c>
      <c r="B14" s="730" t="s">
        <v>3015</v>
      </c>
      <c r="C14" s="731">
        <v>0</v>
      </c>
      <c r="D14" s="731">
        <v>3.0833799999999996</v>
      </c>
      <c r="E14" s="731"/>
      <c r="F14" s="731">
        <v>7.8742800000000006</v>
      </c>
      <c r="G14" s="731">
        <v>6.6666669921874995</v>
      </c>
      <c r="H14" s="731">
        <v>1.2076130078125011</v>
      </c>
      <c r="I14" s="732">
        <v>1.1811419423270537</v>
      </c>
      <c r="J14" s="733" t="s">
        <v>1</v>
      </c>
    </row>
    <row r="15" spans="1:10" ht="14.4" customHeight="1" x14ac:dyDescent="0.3">
      <c r="A15" s="729" t="s">
        <v>576</v>
      </c>
      <c r="B15" s="730" t="s">
        <v>3016</v>
      </c>
      <c r="C15" s="731">
        <v>39.630980000000001</v>
      </c>
      <c r="D15" s="731">
        <v>41.848800000000004</v>
      </c>
      <c r="E15" s="731"/>
      <c r="F15" s="731">
        <v>61.242749999999994</v>
      </c>
      <c r="G15" s="731">
        <v>63.333335449218751</v>
      </c>
      <c r="H15" s="731">
        <v>-2.0905854492187572</v>
      </c>
      <c r="I15" s="732">
        <v>0.96699075716776339</v>
      </c>
      <c r="J15" s="733" t="s">
        <v>1</v>
      </c>
    </row>
    <row r="16" spans="1:10" ht="14.4" customHeight="1" x14ac:dyDescent="0.3">
      <c r="A16" s="729" t="s">
        <v>576</v>
      </c>
      <c r="B16" s="730" t="s">
        <v>3017</v>
      </c>
      <c r="C16" s="731">
        <v>60.6096</v>
      </c>
      <c r="D16" s="731">
        <v>136.37159999999997</v>
      </c>
      <c r="E16" s="731"/>
      <c r="F16" s="731">
        <v>106.06679999999999</v>
      </c>
      <c r="G16" s="731">
        <v>123.3333359375</v>
      </c>
      <c r="H16" s="731">
        <v>-17.266535937500009</v>
      </c>
      <c r="I16" s="732">
        <v>0.86000106292227474</v>
      </c>
      <c r="J16" s="733" t="s">
        <v>1</v>
      </c>
    </row>
    <row r="17" spans="1:10" ht="14.4" customHeight="1" x14ac:dyDescent="0.3">
      <c r="A17" s="729" t="s">
        <v>576</v>
      </c>
      <c r="B17" s="730" t="s">
        <v>3018</v>
      </c>
      <c r="C17" s="731">
        <v>39.806800000000003</v>
      </c>
      <c r="D17" s="731">
        <v>37.375239999999998</v>
      </c>
      <c r="E17" s="731"/>
      <c r="F17" s="731">
        <v>42.881799999999998</v>
      </c>
      <c r="G17" s="731">
        <v>40.000000976562504</v>
      </c>
      <c r="H17" s="731">
        <v>2.8817990234374946</v>
      </c>
      <c r="I17" s="732">
        <v>1.0720449738270268</v>
      </c>
      <c r="J17" s="733" t="s">
        <v>1</v>
      </c>
    </row>
    <row r="18" spans="1:10" ht="14.4" customHeight="1" x14ac:dyDescent="0.3">
      <c r="A18" s="729" t="s">
        <v>576</v>
      </c>
      <c r="B18" s="730" t="s">
        <v>3019</v>
      </c>
      <c r="C18" s="731">
        <v>43.613659999999996</v>
      </c>
      <c r="D18" s="731">
        <v>82.780089999999987</v>
      </c>
      <c r="E18" s="731"/>
      <c r="F18" s="731">
        <v>104.01091999999997</v>
      </c>
      <c r="G18" s="731">
        <v>106.666666015625</v>
      </c>
      <c r="H18" s="731">
        <v>-2.6557460156250272</v>
      </c>
      <c r="I18" s="732">
        <v>0.97510238095155233</v>
      </c>
      <c r="J18" s="733" t="s">
        <v>1</v>
      </c>
    </row>
    <row r="19" spans="1:10" ht="14.4" customHeight="1" x14ac:dyDescent="0.3">
      <c r="A19" s="729" t="s">
        <v>576</v>
      </c>
      <c r="B19" s="730" t="s">
        <v>3020</v>
      </c>
      <c r="C19" s="731">
        <v>135.40998999999999</v>
      </c>
      <c r="D19" s="731">
        <v>163.82174999999998</v>
      </c>
      <c r="E19" s="731"/>
      <c r="F19" s="731">
        <v>179.40803</v>
      </c>
      <c r="G19" s="731">
        <v>176.66667187499999</v>
      </c>
      <c r="H19" s="731">
        <v>2.741358125000005</v>
      </c>
      <c r="I19" s="732">
        <v>1.015517121004802</v>
      </c>
      <c r="J19" s="733" t="s">
        <v>1</v>
      </c>
    </row>
    <row r="20" spans="1:10" ht="14.4" customHeight="1" x14ac:dyDescent="0.3">
      <c r="A20" s="729" t="s">
        <v>576</v>
      </c>
      <c r="B20" s="730" t="s">
        <v>3021</v>
      </c>
      <c r="C20" s="731">
        <v>2.7225000000000001</v>
      </c>
      <c r="D20" s="731">
        <v>0</v>
      </c>
      <c r="E20" s="731"/>
      <c r="F20" s="731">
        <v>0.87241999999999997</v>
      </c>
      <c r="G20" s="731">
        <v>0</v>
      </c>
      <c r="H20" s="731">
        <v>0.87241999999999997</v>
      </c>
      <c r="I20" s="732" t="s">
        <v>578</v>
      </c>
      <c r="J20" s="733" t="s">
        <v>1</v>
      </c>
    </row>
    <row r="21" spans="1:10" ht="14.4" customHeight="1" x14ac:dyDescent="0.3">
      <c r="A21" s="729" t="s">
        <v>576</v>
      </c>
      <c r="B21" s="730" t="s">
        <v>3022</v>
      </c>
      <c r="C21" s="731">
        <v>322.56637999999992</v>
      </c>
      <c r="D21" s="731">
        <v>586.89744999999994</v>
      </c>
      <c r="E21" s="731"/>
      <c r="F21" s="731">
        <v>400.86296000000004</v>
      </c>
      <c r="G21" s="731">
        <v>466.52457812499995</v>
      </c>
      <c r="H21" s="731">
        <v>-65.661618124999904</v>
      </c>
      <c r="I21" s="732">
        <v>0.85925367879030246</v>
      </c>
      <c r="J21" s="733" t="s">
        <v>1</v>
      </c>
    </row>
    <row r="22" spans="1:10" ht="14.4" customHeight="1" x14ac:dyDescent="0.3">
      <c r="A22" s="729" t="s">
        <v>576</v>
      </c>
      <c r="B22" s="730" t="s">
        <v>3023</v>
      </c>
      <c r="C22" s="731">
        <v>0.16566999999999998</v>
      </c>
      <c r="D22" s="731">
        <v>0.32109000000000004</v>
      </c>
      <c r="E22" s="731"/>
      <c r="F22" s="731">
        <v>0</v>
      </c>
      <c r="G22" s="731">
        <v>0</v>
      </c>
      <c r="H22" s="731">
        <v>0</v>
      </c>
      <c r="I22" s="732" t="s">
        <v>578</v>
      </c>
      <c r="J22" s="733" t="s">
        <v>1</v>
      </c>
    </row>
    <row r="23" spans="1:10" ht="14.4" customHeight="1" x14ac:dyDescent="0.3">
      <c r="A23" s="729" t="s">
        <v>576</v>
      </c>
      <c r="B23" s="730" t="s">
        <v>590</v>
      </c>
      <c r="C23" s="731">
        <v>6599.1530399999992</v>
      </c>
      <c r="D23" s="731">
        <v>6679.5682800000022</v>
      </c>
      <c r="E23" s="731"/>
      <c r="F23" s="731">
        <v>6919.9479999999994</v>
      </c>
      <c r="G23" s="731">
        <v>6468.8838267211922</v>
      </c>
      <c r="H23" s="731">
        <v>451.06417327880717</v>
      </c>
      <c r="I23" s="732">
        <v>1.0697282847182359</v>
      </c>
      <c r="J23" s="733" t="s">
        <v>591</v>
      </c>
    </row>
    <row r="25" spans="1:10" ht="14.4" customHeight="1" x14ac:dyDescent="0.3">
      <c r="A25" s="729" t="s">
        <v>576</v>
      </c>
      <c r="B25" s="730" t="s">
        <v>577</v>
      </c>
      <c r="C25" s="731" t="s">
        <v>578</v>
      </c>
      <c r="D25" s="731" t="s">
        <v>578</v>
      </c>
      <c r="E25" s="731"/>
      <c r="F25" s="731" t="s">
        <v>578</v>
      </c>
      <c r="G25" s="731" t="s">
        <v>578</v>
      </c>
      <c r="H25" s="731" t="s">
        <v>578</v>
      </c>
      <c r="I25" s="732" t="s">
        <v>578</v>
      </c>
      <c r="J25" s="733" t="s">
        <v>73</v>
      </c>
    </row>
    <row r="26" spans="1:10" ht="14.4" customHeight="1" x14ac:dyDescent="0.3">
      <c r="A26" s="729" t="s">
        <v>592</v>
      </c>
      <c r="B26" s="730" t="s">
        <v>593</v>
      </c>
      <c r="C26" s="731" t="s">
        <v>578</v>
      </c>
      <c r="D26" s="731" t="s">
        <v>578</v>
      </c>
      <c r="E26" s="731"/>
      <c r="F26" s="731" t="s">
        <v>578</v>
      </c>
      <c r="G26" s="731" t="s">
        <v>578</v>
      </c>
      <c r="H26" s="731" t="s">
        <v>578</v>
      </c>
      <c r="I26" s="732" t="s">
        <v>578</v>
      </c>
      <c r="J26" s="733" t="s">
        <v>0</v>
      </c>
    </row>
    <row r="27" spans="1:10" ht="14.4" customHeight="1" x14ac:dyDescent="0.3">
      <c r="A27" s="729" t="s">
        <v>592</v>
      </c>
      <c r="B27" s="730" t="s">
        <v>3009</v>
      </c>
      <c r="C27" s="731">
        <v>3.0743500000000004</v>
      </c>
      <c r="D27" s="731">
        <v>7.0739900000000002</v>
      </c>
      <c r="E27" s="731"/>
      <c r="F27" s="731">
        <v>10.545800000000002</v>
      </c>
      <c r="G27" s="731">
        <v>8</v>
      </c>
      <c r="H27" s="731">
        <v>2.5458000000000016</v>
      </c>
      <c r="I27" s="732">
        <v>1.3182250000000002</v>
      </c>
      <c r="J27" s="733" t="s">
        <v>1</v>
      </c>
    </row>
    <row r="28" spans="1:10" ht="14.4" customHeight="1" x14ac:dyDescent="0.3">
      <c r="A28" s="729" t="s">
        <v>592</v>
      </c>
      <c r="B28" s="730" t="s">
        <v>3010</v>
      </c>
      <c r="C28" s="731">
        <v>0.36743999999999999</v>
      </c>
      <c r="D28" s="731">
        <v>0</v>
      </c>
      <c r="E28" s="731"/>
      <c r="F28" s="731">
        <v>0</v>
      </c>
      <c r="G28" s="731">
        <v>0</v>
      </c>
      <c r="H28" s="731">
        <v>0</v>
      </c>
      <c r="I28" s="732" t="s">
        <v>578</v>
      </c>
      <c r="J28" s="733" t="s">
        <v>1</v>
      </c>
    </row>
    <row r="29" spans="1:10" ht="14.4" customHeight="1" x14ac:dyDescent="0.3">
      <c r="A29" s="729" t="s">
        <v>592</v>
      </c>
      <c r="B29" s="730" t="s">
        <v>3011</v>
      </c>
      <c r="C29" s="731">
        <v>49.58641999999999</v>
      </c>
      <c r="D29" s="731">
        <v>43.609780000000001</v>
      </c>
      <c r="E29" s="731"/>
      <c r="F29" s="731">
        <v>41.57544</v>
      </c>
      <c r="G29" s="731">
        <v>48</v>
      </c>
      <c r="H29" s="731">
        <v>-6.4245599999999996</v>
      </c>
      <c r="I29" s="732">
        <v>0.86615500000000001</v>
      </c>
      <c r="J29" s="733" t="s">
        <v>1</v>
      </c>
    </row>
    <row r="30" spans="1:10" ht="14.4" customHeight="1" x14ac:dyDescent="0.3">
      <c r="A30" s="729" t="s">
        <v>592</v>
      </c>
      <c r="B30" s="730" t="s">
        <v>3012</v>
      </c>
      <c r="C30" s="731">
        <v>60.105760000000011</v>
      </c>
      <c r="D30" s="731">
        <v>72.099989999999991</v>
      </c>
      <c r="E30" s="731"/>
      <c r="F30" s="731">
        <v>75.967240000000004</v>
      </c>
      <c r="G30" s="731">
        <v>86</v>
      </c>
      <c r="H30" s="731">
        <v>-10.032759999999996</v>
      </c>
      <c r="I30" s="732">
        <v>0.88334000000000001</v>
      </c>
      <c r="J30" s="733" t="s">
        <v>1</v>
      </c>
    </row>
    <row r="31" spans="1:10" ht="14.4" customHeight="1" x14ac:dyDescent="0.3">
      <c r="A31" s="729" t="s">
        <v>592</v>
      </c>
      <c r="B31" s="730" t="s">
        <v>3014</v>
      </c>
      <c r="C31" s="731">
        <v>9.3960000000000008</v>
      </c>
      <c r="D31" s="731">
        <v>13.836799999999998</v>
      </c>
      <c r="E31" s="731"/>
      <c r="F31" s="731">
        <v>16.785250000000001</v>
      </c>
      <c r="G31" s="731">
        <v>16</v>
      </c>
      <c r="H31" s="731">
        <v>0.78525000000000134</v>
      </c>
      <c r="I31" s="732">
        <v>1.0490781250000001</v>
      </c>
      <c r="J31" s="733" t="s">
        <v>1</v>
      </c>
    </row>
    <row r="32" spans="1:10" ht="14.4" customHeight="1" x14ac:dyDescent="0.3">
      <c r="A32" s="729" t="s">
        <v>592</v>
      </c>
      <c r="B32" s="730" t="s">
        <v>3015</v>
      </c>
      <c r="C32" s="731">
        <v>0</v>
      </c>
      <c r="D32" s="731">
        <v>2.0322799999999996</v>
      </c>
      <c r="E32" s="731"/>
      <c r="F32" s="731">
        <v>0.98136000000000001</v>
      </c>
      <c r="G32" s="731">
        <v>1</v>
      </c>
      <c r="H32" s="731">
        <v>-1.863999999999999E-2</v>
      </c>
      <c r="I32" s="732">
        <v>0.98136000000000001</v>
      </c>
      <c r="J32" s="733" t="s">
        <v>1</v>
      </c>
    </row>
    <row r="33" spans="1:10" ht="14.4" customHeight="1" x14ac:dyDescent="0.3">
      <c r="A33" s="729" t="s">
        <v>592</v>
      </c>
      <c r="B33" s="730" t="s">
        <v>3016</v>
      </c>
      <c r="C33" s="731">
        <v>2.3889999999999998</v>
      </c>
      <c r="D33" s="731">
        <v>4.4939999999999998</v>
      </c>
      <c r="E33" s="731"/>
      <c r="F33" s="731">
        <v>4.8315000000000001</v>
      </c>
      <c r="G33" s="731">
        <v>4</v>
      </c>
      <c r="H33" s="731">
        <v>0.83150000000000013</v>
      </c>
      <c r="I33" s="732">
        <v>1.207875</v>
      </c>
      <c r="J33" s="733" t="s">
        <v>1</v>
      </c>
    </row>
    <row r="34" spans="1:10" ht="14.4" customHeight="1" x14ac:dyDescent="0.3">
      <c r="A34" s="729" t="s">
        <v>592</v>
      </c>
      <c r="B34" s="730" t="s">
        <v>3018</v>
      </c>
      <c r="C34" s="731">
        <v>16.045999999999999</v>
      </c>
      <c r="D34" s="731">
        <v>11.04</v>
      </c>
      <c r="E34" s="731"/>
      <c r="F34" s="731">
        <v>13.481999999999999</v>
      </c>
      <c r="G34" s="731">
        <v>12</v>
      </c>
      <c r="H34" s="731">
        <v>1.4819999999999993</v>
      </c>
      <c r="I34" s="732">
        <v>1.1234999999999999</v>
      </c>
      <c r="J34" s="733" t="s">
        <v>1</v>
      </c>
    </row>
    <row r="35" spans="1:10" ht="14.4" customHeight="1" x14ac:dyDescent="0.3">
      <c r="A35" s="729" t="s">
        <v>592</v>
      </c>
      <c r="B35" s="730" t="s">
        <v>3019</v>
      </c>
      <c r="C35" s="731">
        <v>0</v>
      </c>
      <c r="D35" s="731">
        <v>5.1425000000000001</v>
      </c>
      <c r="E35" s="731"/>
      <c r="F35" s="731">
        <v>9.5663800000000005</v>
      </c>
      <c r="G35" s="731">
        <v>7</v>
      </c>
      <c r="H35" s="731">
        <v>2.5663800000000005</v>
      </c>
      <c r="I35" s="732">
        <v>1.3666257142857143</v>
      </c>
      <c r="J35" s="733" t="s">
        <v>1</v>
      </c>
    </row>
    <row r="36" spans="1:10" ht="14.4" customHeight="1" x14ac:dyDescent="0.3">
      <c r="A36" s="729" t="s">
        <v>592</v>
      </c>
      <c r="B36" s="730" t="s">
        <v>3021</v>
      </c>
      <c r="C36" s="731">
        <v>0</v>
      </c>
      <c r="D36" s="731">
        <v>0</v>
      </c>
      <c r="E36" s="731"/>
      <c r="F36" s="731">
        <v>3.9920000000000004E-2</v>
      </c>
      <c r="G36" s="731">
        <v>0</v>
      </c>
      <c r="H36" s="731">
        <v>3.9920000000000004E-2</v>
      </c>
      <c r="I36" s="732" t="s">
        <v>578</v>
      </c>
      <c r="J36" s="733" t="s">
        <v>1</v>
      </c>
    </row>
    <row r="37" spans="1:10" ht="14.4" customHeight="1" x14ac:dyDescent="0.3">
      <c r="A37" s="729" t="s">
        <v>592</v>
      </c>
      <c r="B37" s="730" t="s">
        <v>3023</v>
      </c>
      <c r="C37" s="731">
        <v>0.16566999999999998</v>
      </c>
      <c r="D37" s="731">
        <v>0.32109000000000004</v>
      </c>
      <c r="E37" s="731"/>
      <c r="F37" s="731">
        <v>0</v>
      </c>
      <c r="G37" s="731">
        <v>0</v>
      </c>
      <c r="H37" s="731">
        <v>0</v>
      </c>
      <c r="I37" s="732" t="s">
        <v>578</v>
      </c>
      <c r="J37" s="733" t="s">
        <v>1</v>
      </c>
    </row>
    <row r="38" spans="1:10" ht="14.4" customHeight="1" x14ac:dyDescent="0.3">
      <c r="A38" s="729" t="s">
        <v>592</v>
      </c>
      <c r="B38" s="730" t="s">
        <v>594</v>
      </c>
      <c r="C38" s="731">
        <v>141.13064</v>
      </c>
      <c r="D38" s="731">
        <v>159.65043</v>
      </c>
      <c r="E38" s="731"/>
      <c r="F38" s="731">
        <v>173.77489</v>
      </c>
      <c r="G38" s="731">
        <v>181</v>
      </c>
      <c r="H38" s="731">
        <v>-7.2251100000000008</v>
      </c>
      <c r="I38" s="732">
        <v>0.96008226519337014</v>
      </c>
      <c r="J38" s="733" t="s">
        <v>595</v>
      </c>
    </row>
    <row r="39" spans="1:10" ht="14.4" customHeight="1" x14ac:dyDescent="0.3">
      <c r="A39" s="729" t="s">
        <v>578</v>
      </c>
      <c r="B39" s="730" t="s">
        <v>578</v>
      </c>
      <c r="C39" s="731" t="s">
        <v>578</v>
      </c>
      <c r="D39" s="731" t="s">
        <v>578</v>
      </c>
      <c r="E39" s="731"/>
      <c r="F39" s="731" t="s">
        <v>578</v>
      </c>
      <c r="G39" s="731" t="s">
        <v>578</v>
      </c>
      <c r="H39" s="731" t="s">
        <v>578</v>
      </c>
      <c r="I39" s="732" t="s">
        <v>578</v>
      </c>
      <c r="J39" s="733" t="s">
        <v>596</v>
      </c>
    </row>
    <row r="40" spans="1:10" ht="14.4" customHeight="1" x14ac:dyDescent="0.3">
      <c r="A40" s="729" t="s">
        <v>597</v>
      </c>
      <c r="B40" s="730" t="s">
        <v>598</v>
      </c>
      <c r="C40" s="731" t="s">
        <v>578</v>
      </c>
      <c r="D40" s="731" t="s">
        <v>578</v>
      </c>
      <c r="E40" s="731"/>
      <c r="F40" s="731" t="s">
        <v>578</v>
      </c>
      <c r="G40" s="731" t="s">
        <v>578</v>
      </c>
      <c r="H40" s="731" t="s">
        <v>578</v>
      </c>
      <c r="I40" s="732" t="s">
        <v>578</v>
      </c>
      <c r="J40" s="733" t="s">
        <v>0</v>
      </c>
    </row>
    <row r="41" spans="1:10" ht="14.4" customHeight="1" x14ac:dyDescent="0.3">
      <c r="A41" s="729" t="s">
        <v>597</v>
      </c>
      <c r="B41" s="730" t="s">
        <v>3010</v>
      </c>
      <c r="C41" s="731">
        <v>0</v>
      </c>
      <c r="D41" s="731">
        <v>0</v>
      </c>
      <c r="E41" s="731"/>
      <c r="F41" s="731">
        <v>0</v>
      </c>
      <c r="G41" s="731">
        <v>1</v>
      </c>
      <c r="H41" s="731">
        <v>-1</v>
      </c>
      <c r="I41" s="732">
        <v>0</v>
      </c>
      <c r="J41" s="733" t="s">
        <v>1</v>
      </c>
    </row>
    <row r="42" spans="1:10" ht="14.4" customHeight="1" x14ac:dyDescent="0.3">
      <c r="A42" s="729" t="s">
        <v>597</v>
      </c>
      <c r="B42" s="730" t="s">
        <v>3011</v>
      </c>
      <c r="C42" s="731">
        <v>11.11004</v>
      </c>
      <c r="D42" s="731">
        <v>15.44842</v>
      </c>
      <c r="E42" s="731"/>
      <c r="F42" s="731">
        <v>14.156069999999998</v>
      </c>
      <c r="G42" s="731">
        <v>16</v>
      </c>
      <c r="H42" s="731">
        <v>-1.8439300000000021</v>
      </c>
      <c r="I42" s="732">
        <v>0.88475437499999987</v>
      </c>
      <c r="J42" s="733" t="s">
        <v>1</v>
      </c>
    </row>
    <row r="43" spans="1:10" ht="14.4" customHeight="1" x14ac:dyDescent="0.3">
      <c r="A43" s="729" t="s">
        <v>597</v>
      </c>
      <c r="B43" s="730" t="s">
        <v>3012</v>
      </c>
      <c r="C43" s="731">
        <v>329.29210999999987</v>
      </c>
      <c r="D43" s="731">
        <v>382.00841000000003</v>
      </c>
      <c r="E43" s="731"/>
      <c r="F43" s="731">
        <v>439.83983999999992</v>
      </c>
      <c r="G43" s="731">
        <v>393</v>
      </c>
      <c r="H43" s="731">
        <v>46.839839999999924</v>
      </c>
      <c r="I43" s="732">
        <v>1.1191853435114503</v>
      </c>
      <c r="J43" s="733" t="s">
        <v>1</v>
      </c>
    </row>
    <row r="44" spans="1:10" ht="14.4" customHeight="1" x14ac:dyDescent="0.3">
      <c r="A44" s="729" t="s">
        <v>597</v>
      </c>
      <c r="B44" s="730" t="s">
        <v>3014</v>
      </c>
      <c r="C44" s="731">
        <v>0.16319999999999998</v>
      </c>
      <c r="D44" s="731">
        <v>0.65349999999999997</v>
      </c>
      <c r="E44" s="731"/>
      <c r="F44" s="731">
        <v>0.71179999999999999</v>
      </c>
      <c r="G44" s="731">
        <v>1</v>
      </c>
      <c r="H44" s="731">
        <v>-0.28820000000000001</v>
      </c>
      <c r="I44" s="732">
        <v>0.71179999999999999</v>
      </c>
      <c r="J44" s="733" t="s">
        <v>1</v>
      </c>
    </row>
    <row r="45" spans="1:10" ht="14.4" customHeight="1" x14ac:dyDescent="0.3">
      <c r="A45" s="729" t="s">
        <v>597</v>
      </c>
      <c r="B45" s="730" t="s">
        <v>3015</v>
      </c>
      <c r="C45" s="731">
        <v>0</v>
      </c>
      <c r="D45" s="731">
        <v>1.0510999999999999</v>
      </c>
      <c r="E45" s="731"/>
      <c r="F45" s="731">
        <v>6.8929200000000002</v>
      </c>
      <c r="G45" s="731">
        <v>6</v>
      </c>
      <c r="H45" s="731">
        <v>0.89292000000000016</v>
      </c>
      <c r="I45" s="732">
        <v>1.14882</v>
      </c>
      <c r="J45" s="733" t="s">
        <v>1</v>
      </c>
    </row>
    <row r="46" spans="1:10" ht="14.4" customHeight="1" x14ac:dyDescent="0.3">
      <c r="A46" s="729" t="s">
        <v>597</v>
      </c>
      <c r="B46" s="730" t="s">
        <v>3016</v>
      </c>
      <c r="C46" s="731">
        <v>37.241979999999998</v>
      </c>
      <c r="D46" s="731">
        <v>37.354800000000004</v>
      </c>
      <c r="E46" s="731"/>
      <c r="F46" s="731">
        <v>56.411249999999995</v>
      </c>
      <c r="G46" s="731">
        <v>59</v>
      </c>
      <c r="H46" s="731">
        <v>-2.5887500000000045</v>
      </c>
      <c r="I46" s="732">
        <v>0.95612288135593215</v>
      </c>
      <c r="J46" s="733" t="s">
        <v>1</v>
      </c>
    </row>
    <row r="47" spans="1:10" ht="14.4" customHeight="1" x14ac:dyDescent="0.3">
      <c r="A47" s="729" t="s">
        <v>597</v>
      </c>
      <c r="B47" s="730" t="s">
        <v>3018</v>
      </c>
      <c r="C47" s="731">
        <v>23.760800000000003</v>
      </c>
      <c r="D47" s="731">
        <v>26.335239999999999</v>
      </c>
      <c r="E47" s="731"/>
      <c r="F47" s="731">
        <v>29.399799999999999</v>
      </c>
      <c r="G47" s="731">
        <v>28</v>
      </c>
      <c r="H47" s="731">
        <v>1.399799999999999</v>
      </c>
      <c r="I47" s="732">
        <v>1.0499928571428572</v>
      </c>
      <c r="J47" s="733" t="s">
        <v>1</v>
      </c>
    </row>
    <row r="48" spans="1:10" ht="14.4" customHeight="1" x14ac:dyDescent="0.3">
      <c r="A48" s="729" t="s">
        <v>597</v>
      </c>
      <c r="B48" s="730" t="s">
        <v>3019</v>
      </c>
      <c r="C48" s="731">
        <v>29.264939999999999</v>
      </c>
      <c r="D48" s="731">
        <v>72.320609999999988</v>
      </c>
      <c r="E48" s="731"/>
      <c r="F48" s="731">
        <v>94.444539999999975</v>
      </c>
      <c r="G48" s="731">
        <v>94</v>
      </c>
      <c r="H48" s="731">
        <v>0.44453999999997507</v>
      </c>
      <c r="I48" s="732">
        <v>1.00472914893617</v>
      </c>
      <c r="J48" s="733" t="s">
        <v>1</v>
      </c>
    </row>
    <row r="49" spans="1:10" ht="14.4" customHeight="1" x14ac:dyDescent="0.3">
      <c r="A49" s="729" t="s">
        <v>597</v>
      </c>
      <c r="B49" s="730" t="s">
        <v>3020</v>
      </c>
      <c r="C49" s="731">
        <v>80.255989999999997</v>
      </c>
      <c r="D49" s="731">
        <v>111.62514999999999</v>
      </c>
      <c r="E49" s="731"/>
      <c r="F49" s="731">
        <v>142.75023000000002</v>
      </c>
      <c r="G49" s="731">
        <v>130</v>
      </c>
      <c r="H49" s="731">
        <v>12.750230000000016</v>
      </c>
      <c r="I49" s="732">
        <v>1.0980786923076924</v>
      </c>
      <c r="J49" s="733" t="s">
        <v>1</v>
      </c>
    </row>
    <row r="50" spans="1:10" ht="14.4" customHeight="1" x14ac:dyDescent="0.3">
      <c r="A50" s="729" t="s">
        <v>597</v>
      </c>
      <c r="B50" s="730" t="s">
        <v>3021</v>
      </c>
      <c r="C50" s="731">
        <v>2.7225000000000001</v>
      </c>
      <c r="D50" s="731">
        <v>0</v>
      </c>
      <c r="E50" s="731"/>
      <c r="F50" s="731">
        <v>0.83250000000000002</v>
      </c>
      <c r="G50" s="731">
        <v>0</v>
      </c>
      <c r="H50" s="731">
        <v>0.83250000000000002</v>
      </c>
      <c r="I50" s="732" t="s">
        <v>578</v>
      </c>
      <c r="J50" s="733" t="s">
        <v>1</v>
      </c>
    </row>
    <row r="51" spans="1:10" ht="14.4" customHeight="1" x14ac:dyDescent="0.3">
      <c r="A51" s="729" t="s">
        <v>597</v>
      </c>
      <c r="B51" s="730" t="s">
        <v>3022</v>
      </c>
      <c r="C51" s="731">
        <v>41.860750000000003</v>
      </c>
      <c r="D51" s="731">
        <v>297.48696999999999</v>
      </c>
      <c r="E51" s="731"/>
      <c r="F51" s="731">
        <v>63.589110000000005</v>
      </c>
      <c r="G51" s="731">
        <v>158</v>
      </c>
      <c r="H51" s="731">
        <v>-94.410889999999995</v>
      </c>
      <c r="I51" s="732">
        <v>0.40246272151898738</v>
      </c>
      <c r="J51" s="733" t="s">
        <v>1</v>
      </c>
    </row>
    <row r="52" spans="1:10" ht="14.4" customHeight="1" x14ac:dyDescent="0.3">
      <c r="A52" s="729" t="s">
        <v>597</v>
      </c>
      <c r="B52" s="730" t="s">
        <v>599</v>
      </c>
      <c r="C52" s="731">
        <v>555.67231000000004</v>
      </c>
      <c r="D52" s="731">
        <v>944.28420000000006</v>
      </c>
      <c r="E52" s="731"/>
      <c r="F52" s="731">
        <v>849.02805999999987</v>
      </c>
      <c r="G52" s="731">
        <v>886</v>
      </c>
      <c r="H52" s="731">
        <v>-36.971940000000131</v>
      </c>
      <c r="I52" s="732">
        <v>0.95827094808126401</v>
      </c>
      <c r="J52" s="733" t="s">
        <v>595</v>
      </c>
    </row>
    <row r="53" spans="1:10" ht="14.4" customHeight="1" x14ac:dyDescent="0.3">
      <c r="A53" s="729" t="s">
        <v>578</v>
      </c>
      <c r="B53" s="730" t="s">
        <v>578</v>
      </c>
      <c r="C53" s="731" t="s">
        <v>578</v>
      </c>
      <c r="D53" s="731" t="s">
        <v>578</v>
      </c>
      <c r="E53" s="731"/>
      <c r="F53" s="731" t="s">
        <v>578</v>
      </c>
      <c r="G53" s="731" t="s">
        <v>578</v>
      </c>
      <c r="H53" s="731" t="s">
        <v>578</v>
      </c>
      <c r="I53" s="732" t="s">
        <v>578</v>
      </c>
      <c r="J53" s="733" t="s">
        <v>596</v>
      </c>
    </row>
    <row r="54" spans="1:10" ht="14.4" customHeight="1" x14ac:dyDescent="0.3">
      <c r="A54" s="729" t="s">
        <v>3024</v>
      </c>
      <c r="B54" s="730" t="s">
        <v>3025</v>
      </c>
      <c r="C54" s="731" t="s">
        <v>578</v>
      </c>
      <c r="D54" s="731" t="s">
        <v>578</v>
      </c>
      <c r="E54" s="731"/>
      <c r="F54" s="731" t="s">
        <v>578</v>
      </c>
      <c r="G54" s="731" t="s">
        <v>578</v>
      </c>
      <c r="H54" s="731" t="s">
        <v>578</v>
      </c>
      <c r="I54" s="732" t="s">
        <v>578</v>
      </c>
      <c r="J54" s="733" t="s">
        <v>0</v>
      </c>
    </row>
    <row r="55" spans="1:10" ht="14.4" customHeight="1" x14ac:dyDescent="0.3">
      <c r="A55" s="729" t="s">
        <v>3024</v>
      </c>
      <c r="B55" s="730" t="s">
        <v>3012</v>
      </c>
      <c r="C55" s="731">
        <v>10.233649999999999</v>
      </c>
      <c r="D55" s="731">
        <v>4.4725000000000001</v>
      </c>
      <c r="E55" s="731"/>
      <c r="F55" s="731">
        <v>9.0001599999999993</v>
      </c>
      <c r="G55" s="731">
        <v>10</v>
      </c>
      <c r="H55" s="731">
        <v>-0.99984000000000073</v>
      </c>
      <c r="I55" s="732">
        <v>0.90001599999999993</v>
      </c>
      <c r="J55" s="733" t="s">
        <v>1</v>
      </c>
    </row>
    <row r="56" spans="1:10" ht="14.4" customHeight="1" x14ac:dyDescent="0.3">
      <c r="A56" s="729" t="s">
        <v>3024</v>
      </c>
      <c r="B56" s="730" t="s">
        <v>3026</v>
      </c>
      <c r="C56" s="731">
        <v>10.233649999999999</v>
      </c>
      <c r="D56" s="731">
        <v>4.4725000000000001</v>
      </c>
      <c r="E56" s="731"/>
      <c r="F56" s="731">
        <v>9.0001599999999993</v>
      </c>
      <c r="G56" s="731">
        <v>10</v>
      </c>
      <c r="H56" s="731">
        <v>-0.99984000000000073</v>
      </c>
      <c r="I56" s="732">
        <v>0.90001599999999993</v>
      </c>
      <c r="J56" s="733" t="s">
        <v>595</v>
      </c>
    </row>
    <row r="57" spans="1:10" ht="14.4" customHeight="1" x14ac:dyDescent="0.3">
      <c r="A57" s="729" t="s">
        <v>578</v>
      </c>
      <c r="B57" s="730" t="s">
        <v>578</v>
      </c>
      <c r="C57" s="731" t="s">
        <v>578</v>
      </c>
      <c r="D57" s="731" t="s">
        <v>578</v>
      </c>
      <c r="E57" s="731"/>
      <c r="F57" s="731" t="s">
        <v>578</v>
      </c>
      <c r="G57" s="731" t="s">
        <v>578</v>
      </c>
      <c r="H57" s="731" t="s">
        <v>578</v>
      </c>
      <c r="I57" s="732" t="s">
        <v>578</v>
      </c>
      <c r="J57" s="733" t="s">
        <v>596</v>
      </c>
    </row>
    <row r="58" spans="1:10" ht="14.4" customHeight="1" x14ac:dyDescent="0.3">
      <c r="A58" s="729" t="s">
        <v>600</v>
      </c>
      <c r="B58" s="730" t="s">
        <v>601</v>
      </c>
      <c r="C58" s="731" t="s">
        <v>578</v>
      </c>
      <c r="D58" s="731" t="s">
        <v>578</v>
      </c>
      <c r="E58" s="731"/>
      <c r="F58" s="731" t="s">
        <v>578</v>
      </c>
      <c r="G58" s="731" t="s">
        <v>578</v>
      </c>
      <c r="H58" s="731" t="s">
        <v>578</v>
      </c>
      <c r="I58" s="732" t="s">
        <v>578</v>
      </c>
      <c r="J58" s="733" t="s">
        <v>0</v>
      </c>
    </row>
    <row r="59" spans="1:10" ht="14.4" customHeight="1" x14ac:dyDescent="0.3">
      <c r="A59" s="729" t="s">
        <v>600</v>
      </c>
      <c r="B59" s="730" t="s">
        <v>3007</v>
      </c>
      <c r="C59" s="731">
        <v>0</v>
      </c>
      <c r="D59" s="731">
        <v>0</v>
      </c>
      <c r="E59" s="731"/>
      <c r="F59" s="731">
        <v>0</v>
      </c>
      <c r="G59" s="731">
        <v>0</v>
      </c>
      <c r="H59" s="731">
        <v>0</v>
      </c>
      <c r="I59" s="732" t="s">
        <v>578</v>
      </c>
      <c r="J59" s="733" t="s">
        <v>1</v>
      </c>
    </row>
    <row r="60" spans="1:10" ht="14.4" customHeight="1" x14ac:dyDescent="0.3">
      <c r="A60" s="729" t="s">
        <v>600</v>
      </c>
      <c r="B60" s="730" t="s">
        <v>3008</v>
      </c>
      <c r="C60" s="731">
        <v>23.6905</v>
      </c>
      <c r="D60" s="731">
        <v>227.38320000000002</v>
      </c>
      <c r="E60" s="731"/>
      <c r="F60" s="731">
        <v>168.48545000000001</v>
      </c>
      <c r="G60" s="731">
        <v>200</v>
      </c>
      <c r="H60" s="731">
        <v>-31.514549999999986</v>
      </c>
      <c r="I60" s="732">
        <v>0.84242725000000007</v>
      </c>
      <c r="J60" s="733" t="s">
        <v>1</v>
      </c>
    </row>
    <row r="61" spans="1:10" ht="14.4" customHeight="1" x14ac:dyDescent="0.3">
      <c r="A61" s="729" t="s">
        <v>600</v>
      </c>
      <c r="B61" s="730" t="s">
        <v>3012</v>
      </c>
      <c r="C61" s="731">
        <v>40.984160000000003</v>
      </c>
      <c r="D61" s="731">
        <v>37.476289999999999</v>
      </c>
      <c r="E61" s="731"/>
      <c r="F61" s="731">
        <v>25.37199</v>
      </c>
      <c r="G61" s="731">
        <v>41</v>
      </c>
      <c r="H61" s="731">
        <v>-15.62801</v>
      </c>
      <c r="I61" s="732">
        <v>0.6188290243902439</v>
      </c>
      <c r="J61" s="733" t="s">
        <v>1</v>
      </c>
    </row>
    <row r="62" spans="1:10" ht="14.4" customHeight="1" x14ac:dyDescent="0.3">
      <c r="A62" s="729" t="s">
        <v>600</v>
      </c>
      <c r="B62" s="730" t="s">
        <v>3013</v>
      </c>
      <c r="C62" s="731">
        <v>5416.6238299999995</v>
      </c>
      <c r="D62" s="731">
        <v>4823.0060000000003</v>
      </c>
      <c r="E62" s="731"/>
      <c r="F62" s="731">
        <v>5214.2889999999998</v>
      </c>
      <c r="G62" s="731">
        <v>4667</v>
      </c>
      <c r="H62" s="731">
        <v>547.28899999999976</v>
      </c>
      <c r="I62" s="732">
        <v>1.1172678380115706</v>
      </c>
      <c r="J62" s="733" t="s">
        <v>1</v>
      </c>
    </row>
    <row r="63" spans="1:10" ht="14.4" customHeight="1" x14ac:dyDescent="0.3">
      <c r="A63" s="729" t="s">
        <v>600</v>
      </c>
      <c r="B63" s="730" t="s">
        <v>3017</v>
      </c>
      <c r="C63" s="731">
        <v>60.6096</v>
      </c>
      <c r="D63" s="731">
        <v>136.37159999999997</v>
      </c>
      <c r="E63" s="731"/>
      <c r="F63" s="731">
        <v>106.06679999999999</v>
      </c>
      <c r="G63" s="731">
        <v>123</v>
      </c>
      <c r="H63" s="731">
        <v>-16.933200000000014</v>
      </c>
      <c r="I63" s="732">
        <v>0.86233170731707309</v>
      </c>
      <c r="J63" s="733" t="s">
        <v>1</v>
      </c>
    </row>
    <row r="64" spans="1:10" ht="14.4" customHeight="1" x14ac:dyDescent="0.3">
      <c r="A64" s="729" t="s">
        <v>600</v>
      </c>
      <c r="B64" s="730" t="s">
        <v>3019</v>
      </c>
      <c r="C64" s="731">
        <v>14.348719999999997</v>
      </c>
      <c r="D64" s="731">
        <v>5.3169799999999992</v>
      </c>
      <c r="E64" s="731"/>
      <c r="F64" s="731">
        <v>0</v>
      </c>
      <c r="G64" s="731">
        <v>6</v>
      </c>
      <c r="H64" s="731">
        <v>-6</v>
      </c>
      <c r="I64" s="732">
        <v>0</v>
      </c>
      <c r="J64" s="733" t="s">
        <v>1</v>
      </c>
    </row>
    <row r="65" spans="1:10" ht="14.4" customHeight="1" x14ac:dyDescent="0.3">
      <c r="A65" s="729" t="s">
        <v>600</v>
      </c>
      <c r="B65" s="730" t="s">
        <v>3020</v>
      </c>
      <c r="C65" s="731">
        <v>55.154000000000003</v>
      </c>
      <c r="D65" s="731">
        <v>52.196599999999997</v>
      </c>
      <c r="E65" s="731"/>
      <c r="F65" s="731">
        <v>36.657799999999995</v>
      </c>
      <c r="G65" s="731">
        <v>46</v>
      </c>
      <c r="H65" s="731">
        <v>-9.3422000000000054</v>
      </c>
      <c r="I65" s="732">
        <v>0.79690869565217382</v>
      </c>
      <c r="J65" s="733" t="s">
        <v>1</v>
      </c>
    </row>
    <row r="66" spans="1:10" ht="14.4" customHeight="1" x14ac:dyDescent="0.3">
      <c r="A66" s="729" t="s">
        <v>600</v>
      </c>
      <c r="B66" s="730" t="s">
        <v>3022</v>
      </c>
      <c r="C66" s="731">
        <v>280.70562999999993</v>
      </c>
      <c r="D66" s="731">
        <v>289.41048000000001</v>
      </c>
      <c r="E66" s="731"/>
      <c r="F66" s="731">
        <v>337.27385000000004</v>
      </c>
      <c r="G66" s="731">
        <v>309</v>
      </c>
      <c r="H66" s="731">
        <v>28.273850000000039</v>
      </c>
      <c r="I66" s="732">
        <v>1.0915011326860842</v>
      </c>
      <c r="J66" s="733" t="s">
        <v>1</v>
      </c>
    </row>
    <row r="67" spans="1:10" ht="14.4" customHeight="1" x14ac:dyDescent="0.3">
      <c r="A67" s="729" t="s">
        <v>600</v>
      </c>
      <c r="B67" s="730" t="s">
        <v>602</v>
      </c>
      <c r="C67" s="731">
        <v>5892.1164399999998</v>
      </c>
      <c r="D67" s="731">
        <v>5571.1611499999999</v>
      </c>
      <c r="E67" s="731"/>
      <c r="F67" s="731">
        <v>5888.1448899999996</v>
      </c>
      <c r="G67" s="731">
        <v>5392</v>
      </c>
      <c r="H67" s="731">
        <v>496.14488999999958</v>
      </c>
      <c r="I67" s="732">
        <v>1.0920150018545993</v>
      </c>
      <c r="J67" s="733" t="s">
        <v>595</v>
      </c>
    </row>
    <row r="68" spans="1:10" ht="14.4" customHeight="1" x14ac:dyDescent="0.3">
      <c r="A68" s="729" t="s">
        <v>578</v>
      </c>
      <c r="B68" s="730" t="s">
        <v>578</v>
      </c>
      <c r="C68" s="731" t="s">
        <v>578</v>
      </c>
      <c r="D68" s="731" t="s">
        <v>578</v>
      </c>
      <c r="E68" s="731"/>
      <c r="F68" s="731" t="s">
        <v>578</v>
      </c>
      <c r="G68" s="731" t="s">
        <v>578</v>
      </c>
      <c r="H68" s="731" t="s">
        <v>578</v>
      </c>
      <c r="I68" s="732" t="s">
        <v>578</v>
      </c>
      <c r="J68" s="733" t="s">
        <v>596</v>
      </c>
    </row>
    <row r="69" spans="1:10" ht="14.4" customHeight="1" x14ac:dyDescent="0.3">
      <c r="A69" s="729" t="s">
        <v>576</v>
      </c>
      <c r="B69" s="730" t="s">
        <v>590</v>
      </c>
      <c r="C69" s="731">
        <v>6599.1530399999992</v>
      </c>
      <c r="D69" s="731">
        <v>6679.5682800000013</v>
      </c>
      <c r="E69" s="731"/>
      <c r="F69" s="731">
        <v>6919.9479999999985</v>
      </c>
      <c r="G69" s="731">
        <v>6469</v>
      </c>
      <c r="H69" s="731">
        <v>450.9479999999985</v>
      </c>
      <c r="I69" s="732">
        <v>1.0697090740454474</v>
      </c>
      <c r="J69" s="733" t="s">
        <v>591</v>
      </c>
    </row>
  </sheetData>
  <mergeCells count="3">
    <mergeCell ref="A1:I1"/>
    <mergeCell ref="F3:I3"/>
    <mergeCell ref="C4:D4"/>
  </mergeCells>
  <conditionalFormatting sqref="F24 F70:F65537">
    <cfRule type="cellIs" dxfId="41" priority="18" stopIfTrue="1" operator="greaterThan">
      <formula>1</formula>
    </cfRule>
  </conditionalFormatting>
  <conditionalFormatting sqref="H5:H23">
    <cfRule type="expression" dxfId="40" priority="14">
      <formula>$H5&gt;0</formula>
    </cfRule>
  </conditionalFormatting>
  <conditionalFormatting sqref="I5:I23">
    <cfRule type="expression" dxfId="39" priority="15">
      <formula>$I5&gt;1</formula>
    </cfRule>
  </conditionalFormatting>
  <conditionalFormatting sqref="B5:B23">
    <cfRule type="expression" dxfId="38" priority="11">
      <formula>OR($J5="NS",$J5="SumaNS",$J5="Účet")</formula>
    </cfRule>
  </conditionalFormatting>
  <conditionalFormatting sqref="F5:I23 B5:D23">
    <cfRule type="expression" dxfId="37" priority="17">
      <formula>AND($J5&lt;&gt;"",$J5&lt;&gt;"mezeraKL")</formula>
    </cfRule>
  </conditionalFormatting>
  <conditionalFormatting sqref="B5:D23 F5:I23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3 F5:I23">
    <cfRule type="expression" dxfId="35" priority="13">
      <formula>OR($J5="SumaNS",$J5="NS")</formula>
    </cfRule>
  </conditionalFormatting>
  <conditionalFormatting sqref="A5:A23">
    <cfRule type="expression" dxfId="34" priority="9">
      <formula>AND($J5&lt;&gt;"mezeraKL",$J5&lt;&gt;"")</formula>
    </cfRule>
  </conditionalFormatting>
  <conditionalFormatting sqref="A5:A23">
    <cfRule type="expression" dxfId="33" priority="10">
      <formula>AND($J5&lt;&gt;"",$J5&lt;&gt;"mezeraKL")</formula>
    </cfRule>
  </conditionalFormatting>
  <conditionalFormatting sqref="H25:H69">
    <cfRule type="expression" dxfId="32" priority="6">
      <formula>$H25&gt;0</formula>
    </cfRule>
  </conditionalFormatting>
  <conditionalFormatting sqref="A25:A69">
    <cfRule type="expression" dxfId="31" priority="5">
      <formula>AND($J25&lt;&gt;"mezeraKL",$J25&lt;&gt;"")</formula>
    </cfRule>
  </conditionalFormatting>
  <conditionalFormatting sqref="I25:I69">
    <cfRule type="expression" dxfId="30" priority="7">
      <formula>$I25&gt;1</formula>
    </cfRule>
  </conditionalFormatting>
  <conditionalFormatting sqref="B25:B69">
    <cfRule type="expression" dxfId="29" priority="4">
      <formula>OR($J25="NS",$J25="SumaNS",$J25="Účet")</formula>
    </cfRule>
  </conditionalFormatting>
  <conditionalFormatting sqref="A25:D69 F25:I69">
    <cfRule type="expression" dxfId="28" priority="8">
      <formula>AND($J25&lt;&gt;"",$J25&lt;&gt;"mezeraKL")</formula>
    </cfRule>
  </conditionalFormatting>
  <conditionalFormatting sqref="B25:D69 F25:I69">
    <cfRule type="expression" dxfId="27" priority="1">
      <formula>OR($J25="KL",$J25="SumaKL")</formula>
    </cfRule>
    <cfRule type="expression" priority="3" stopIfTrue="1">
      <formula>OR($J25="mezeraNS",$J25="mezeraKL")</formula>
    </cfRule>
  </conditionalFormatting>
  <conditionalFormatting sqref="B25:D69 F25:I69">
    <cfRule type="expression" dxfId="26" priority="2">
      <formula>OR($J25="SumaNS",$J25="NS")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9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3515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16.77856911589955</v>
      </c>
      <c r="J3" s="203">
        <f>SUBTOTAL(9,J5:J1048576)</f>
        <v>101657</v>
      </c>
      <c r="K3" s="204">
        <f>SUBTOTAL(9,K5:K1048576)</f>
        <v>1705659.0006150007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576</v>
      </c>
      <c r="B5" s="825" t="s">
        <v>577</v>
      </c>
      <c r="C5" s="828" t="s">
        <v>592</v>
      </c>
      <c r="D5" s="862" t="s">
        <v>593</v>
      </c>
      <c r="E5" s="828" t="s">
        <v>3027</v>
      </c>
      <c r="F5" s="862" t="s">
        <v>3028</v>
      </c>
      <c r="G5" s="828" t="s">
        <v>3029</v>
      </c>
      <c r="H5" s="828" t="s">
        <v>3030</v>
      </c>
      <c r="I5" s="225">
        <v>147.18499755859375</v>
      </c>
      <c r="J5" s="225">
        <v>13</v>
      </c>
      <c r="K5" s="848">
        <v>1913.3699951171875</v>
      </c>
    </row>
    <row r="6" spans="1:11" ht="14.4" customHeight="1" x14ac:dyDescent="0.3">
      <c r="A6" s="831" t="s">
        <v>576</v>
      </c>
      <c r="B6" s="832" t="s">
        <v>577</v>
      </c>
      <c r="C6" s="835" t="s">
        <v>592</v>
      </c>
      <c r="D6" s="863" t="s">
        <v>593</v>
      </c>
      <c r="E6" s="835" t="s">
        <v>3027</v>
      </c>
      <c r="F6" s="863" t="s">
        <v>3028</v>
      </c>
      <c r="G6" s="835" t="s">
        <v>3031</v>
      </c>
      <c r="H6" s="835" t="s">
        <v>3032</v>
      </c>
      <c r="I6" s="849">
        <v>147.17749404907227</v>
      </c>
      <c r="J6" s="849">
        <v>13</v>
      </c>
      <c r="K6" s="850">
        <v>1913.3099975585937</v>
      </c>
    </row>
    <row r="7" spans="1:11" ht="14.4" customHeight="1" x14ac:dyDescent="0.3">
      <c r="A7" s="831" t="s">
        <v>576</v>
      </c>
      <c r="B7" s="832" t="s">
        <v>577</v>
      </c>
      <c r="C7" s="835" t="s">
        <v>592</v>
      </c>
      <c r="D7" s="863" t="s">
        <v>593</v>
      </c>
      <c r="E7" s="835" t="s">
        <v>3027</v>
      </c>
      <c r="F7" s="863" t="s">
        <v>3028</v>
      </c>
      <c r="G7" s="835" t="s">
        <v>3033</v>
      </c>
      <c r="H7" s="835" t="s">
        <v>3034</v>
      </c>
      <c r="I7" s="849">
        <v>152.45750427246094</v>
      </c>
      <c r="J7" s="849">
        <v>4</v>
      </c>
      <c r="K7" s="850">
        <v>609.83001708984375</v>
      </c>
    </row>
    <row r="8" spans="1:11" ht="14.4" customHeight="1" x14ac:dyDescent="0.3">
      <c r="A8" s="831" t="s">
        <v>576</v>
      </c>
      <c r="B8" s="832" t="s">
        <v>577</v>
      </c>
      <c r="C8" s="835" t="s">
        <v>592</v>
      </c>
      <c r="D8" s="863" t="s">
        <v>593</v>
      </c>
      <c r="E8" s="835" t="s">
        <v>3027</v>
      </c>
      <c r="F8" s="863" t="s">
        <v>3028</v>
      </c>
      <c r="G8" s="835" t="s">
        <v>3035</v>
      </c>
      <c r="H8" s="835" t="s">
        <v>3036</v>
      </c>
      <c r="I8" s="849">
        <v>226.27000427246094</v>
      </c>
      <c r="J8" s="849">
        <v>27</v>
      </c>
      <c r="K8" s="850">
        <v>6109.2899475097656</v>
      </c>
    </row>
    <row r="9" spans="1:11" ht="14.4" customHeight="1" x14ac:dyDescent="0.3">
      <c r="A9" s="831" t="s">
        <v>576</v>
      </c>
      <c r="B9" s="832" t="s">
        <v>577</v>
      </c>
      <c r="C9" s="835" t="s">
        <v>592</v>
      </c>
      <c r="D9" s="863" t="s">
        <v>593</v>
      </c>
      <c r="E9" s="835" t="s">
        <v>3037</v>
      </c>
      <c r="F9" s="863" t="s">
        <v>3038</v>
      </c>
      <c r="G9" s="835" t="s">
        <v>3039</v>
      </c>
      <c r="H9" s="835" t="s">
        <v>3040</v>
      </c>
      <c r="I9" s="849">
        <v>4.1040000915527344</v>
      </c>
      <c r="J9" s="849">
        <v>800</v>
      </c>
      <c r="K9" s="850">
        <v>3283.4000244140625</v>
      </c>
    </row>
    <row r="10" spans="1:11" ht="14.4" customHeight="1" x14ac:dyDescent="0.3">
      <c r="A10" s="831" t="s">
        <v>576</v>
      </c>
      <c r="B10" s="832" t="s">
        <v>577</v>
      </c>
      <c r="C10" s="835" t="s">
        <v>592</v>
      </c>
      <c r="D10" s="863" t="s">
        <v>593</v>
      </c>
      <c r="E10" s="835" t="s">
        <v>3037</v>
      </c>
      <c r="F10" s="863" t="s">
        <v>3038</v>
      </c>
      <c r="G10" s="835" t="s">
        <v>3041</v>
      </c>
      <c r="H10" s="835" t="s">
        <v>3042</v>
      </c>
      <c r="I10" s="849">
        <v>6.2466665903727217</v>
      </c>
      <c r="J10" s="849">
        <v>600</v>
      </c>
      <c r="K10" s="850">
        <v>3748</v>
      </c>
    </row>
    <row r="11" spans="1:11" ht="14.4" customHeight="1" x14ac:dyDescent="0.3">
      <c r="A11" s="831" t="s">
        <v>576</v>
      </c>
      <c r="B11" s="832" t="s">
        <v>577</v>
      </c>
      <c r="C11" s="835" t="s">
        <v>592</v>
      </c>
      <c r="D11" s="863" t="s">
        <v>593</v>
      </c>
      <c r="E11" s="835" t="s">
        <v>3037</v>
      </c>
      <c r="F11" s="863" t="s">
        <v>3038</v>
      </c>
      <c r="G11" s="835" t="s">
        <v>3043</v>
      </c>
      <c r="H11" s="835" t="s">
        <v>3044</v>
      </c>
      <c r="I11" s="849">
        <v>0.87999999523162842</v>
      </c>
      <c r="J11" s="849">
        <v>400</v>
      </c>
      <c r="K11" s="850">
        <v>352</v>
      </c>
    </row>
    <row r="12" spans="1:11" ht="14.4" customHeight="1" x14ac:dyDescent="0.3">
      <c r="A12" s="831" t="s">
        <v>576</v>
      </c>
      <c r="B12" s="832" t="s">
        <v>577</v>
      </c>
      <c r="C12" s="835" t="s">
        <v>592</v>
      </c>
      <c r="D12" s="863" t="s">
        <v>593</v>
      </c>
      <c r="E12" s="835" t="s">
        <v>3037</v>
      </c>
      <c r="F12" s="863" t="s">
        <v>3038</v>
      </c>
      <c r="G12" s="835" t="s">
        <v>3045</v>
      </c>
      <c r="H12" s="835" t="s">
        <v>3046</v>
      </c>
      <c r="I12" s="849">
        <v>3.0099999904632568</v>
      </c>
      <c r="J12" s="849">
        <v>420</v>
      </c>
      <c r="K12" s="850">
        <v>1264.2000007629395</v>
      </c>
    </row>
    <row r="13" spans="1:11" ht="14.4" customHeight="1" x14ac:dyDescent="0.3">
      <c r="A13" s="831" t="s">
        <v>576</v>
      </c>
      <c r="B13" s="832" t="s">
        <v>577</v>
      </c>
      <c r="C13" s="835" t="s">
        <v>592</v>
      </c>
      <c r="D13" s="863" t="s">
        <v>593</v>
      </c>
      <c r="E13" s="835" t="s">
        <v>3037</v>
      </c>
      <c r="F13" s="863" t="s">
        <v>3038</v>
      </c>
      <c r="G13" s="835" t="s">
        <v>3047</v>
      </c>
      <c r="H13" s="835" t="s">
        <v>3048</v>
      </c>
      <c r="I13" s="849">
        <v>111.55000305175781</v>
      </c>
      <c r="J13" s="849">
        <v>3</v>
      </c>
      <c r="K13" s="850">
        <v>334.64999389648437</v>
      </c>
    </row>
    <row r="14" spans="1:11" ht="14.4" customHeight="1" x14ac:dyDescent="0.3">
      <c r="A14" s="831" t="s">
        <v>576</v>
      </c>
      <c r="B14" s="832" t="s">
        <v>577</v>
      </c>
      <c r="C14" s="835" t="s">
        <v>592</v>
      </c>
      <c r="D14" s="863" t="s">
        <v>593</v>
      </c>
      <c r="E14" s="835" t="s">
        <v>3037</v>
      </c>
      <c r="F14" s="863" t="s">
        <v>3038</v>
      </c>
      <c r="G14" s="835" t="s">
        <v>3049</v>
      </c>
      <c r="H14" s="835" t="s">
        <v>3050</v>
      </c>
      <c r="I14" s="849">
        <v>30.173333485921223</v>
      </c>
      <c r="J14" s="849">
        <v>44</v>
      </c>
      <c r="K14" s="850">
        <v>1327.5200500488281</v>
      </c>
    </row>
    <row r="15" spans="1:11" ht="14.4" customHeight="1" x14ac:dyDescent="0.3">
      <c r="A15" s="831" t="s">
        <v>576</v>
      </c>
      <c r="B15" s="832" t="s">
        <v>577</v>
      </c>
      <c r="C15" s="835" t="s">
        <v>592</v>
      </c>
      <c r="D15" s="863" t="s">
        <v>593</v>
      </c>
      <c r="E15" s="835" t="s">
        <v>3037</v>
      </c>
      <c r="F15" s="863" t="s">
        <v>3038</v>
      </c>
      <c r="G15" s="835" t="s">
        <v>3051</v>
      </c>
      <c r="H15" s="835" t="s">
        <v>3052</v>
      </c>
      <c r="I15" s="849">
        <v>5.2800002098083496</v>
      </c>
      <c r="J15" s="849">
        <v>10</v>
      </c>
      <c r="K15" s="850">
        <v>52.799999237060547</v>
      </c>
    </row>
    <row r="16" spans="1:11" ht="14.4" customHeight="1" x14ac:dyDescent="0.3">
      <c r="A16" s="831" t="s">
        <v>576</v>
      </c>
      <c r="B16" s="832" t="s">
        <v>577</v>
      </c>
      <c r="C16" s="835" t="s">
        <v>592</v>
      </c>
      <c r="D16" s="863" t="s">
        <v>593</v>
      </c>
      <c r="E16" s="835" t="s">
        <v>3037</v>
      </c>
      <c r="F16" s="863" t="s">
        <v>3038</v>
      </c>
      <c r="G16" s="835" t="s">
        <v>3053</v>
      </c>
      <c r="H16" s="835" t="s">
        <v>3054</v>
      </c>
      <c r="I16" s="849">
        <v>8.3199996948242187</v>
      </c>
      <c r="J16" s="849">
        <v>5</v>
      </c>
      <c r="K16" s="850">
        <v>41.619998931884766</v>
      </c>
    </row>
    <row r="17" spans="1:11" ht="14.4" customHeight="1" x14ac:dyDescent="0.3">
      <c r="A17" s="831" t="s">
        <v>576</v>
      </c>
      <c r="B17" s="832" t="s">
        <v>577</v>
      </c>
      <c r="C17" s="835" t="s">
        <v>592</v>
      </c>
      <c r="D17" s="863" t="s">
        <v>593</v>
      </c>
      <c r="E17" s="835" t="s">
        <v>3037</v>
      </c>
      <c r="F17" s="863" t="s">
        <v>3038</v>
      </c>
      <c r="G17" s="835" t="s">
        <v>3055</v>
      </c>
      <c r="H17" s="835" t="s">
        <v>3056</v>
      </c>
      <c r="I17" s="849">
        <v>1392.5799560546875</v>
      </c>
      <c r="J17" s="849">
        <v>1</v>
      </c>
      <c r="K17" s="850">
        <v>1392.5799560546875</v>
      </c>
    </row>
    <row r="18" spans="1:11" ht="14.4" customHeight="1" x14ac:dyDescent="0.3">
      <c r="A18" s="831" t="s">
        <v>576</v>
      </c>
      <c r="B18" s="832" t="s">
        <v>577</v>
      </c>
      <c r="C18" s="835" t="s">
        <v>592</v>
      </c>
      <c r="D18" s="863" t="s">
        <v>593</v>
      </c>
      <c r="E18" s="835" t="s">
        <v>3037</v>
      </c>
      <c r="F18" s="863" t="s">
        <v>3038</v>
      </c>
      <c r="G18" s="835" t="s">
        <v>3057</v>
      </c>
      <c r="H18" s="835" t="s">
        <v>3058</v>
      </c>
      <c r="I18" s="849">
        <v>139.16999816894531</v>
      </c>
      <c r="J18" s="849">
        <v>1</v>
      </c>
      <c r="K18" s="850">
        <v>139.16999816894531</v>
      </c>
    </row>
    <row r="19" spans="1:11" ht="14.4" customHeight="1" x14ac:dyDescent="0.3">
      <c r="A19" s="831" t="s">
        <v>576</v>
      </c>
      <c r="B19" s="832" t="s">
        <v>577</v>
      </c>
      <c r="C19" s="835" t="s">
        <v>592</v>
      </c>
      <c r="D19" s="863" t="s">
        <v>593</v>
      </c>
      <c r="E19" s="835" t="s">
        <v>3037</v>
      </c>
      <c r="F19" s="863" t="s">
        <v>3038</v>
      </c>
      <c r="G19" s="835" t="s">
        <v>3059</v>
      </c>
      <c r="H19" s="835" t="s">
        <v>3060</v>
      </c>
      <c r="I19" s="849">
        <v>1.3799999952316284</v>
      </c>
      <c r="J19" s="849">
        <v>201</v>
      </c>
      <c r="K19" s="850">
        <v>277.37999999523163</v>
      </c>
    </row>
    <row r="20" spans="1:11" ht="14.4" customHeight="1" x14ac:dyDescent="0.3">
      <c r="A20" s="831" t="s">
        <v>576</v>
      </c>
      <c r="B20" s="832" t="s">
        <v>577</v>
      </c>
      <c r="C20" s="835" t="s">
        <v>592</v>
      </c>
      <c r="D20" s="863" t="s">
        <v>593</v>
      </c>
      <c r="E20" s="835" t="s">
        <v>3037</v>
      </c>
      <c r="F20" s="863" t="s">
        <v>3038</v>
      </c>
      <c r="G20" s="835" t="s">
        <v>3061</v>
      </c>
      <c r="H20" s="835" t="s">
        <v>3062</v>
      </c>
      <c r="I20" s="849">
        <v>0.85500001907348633</v>
      </c>
      <c r="J20" s="849">
        <v>400</v>
      </c>
      <c r="K20" s="850">
        <v>342</v>
      </c>
    </row>
    <row r="21" spans="1:11" ht="14.4" customHeight="1" x14ac:dyDescent="0.3">
      <c r="A21" s="831" t="s">
        <v>576</v>
      </c>
      <c r="B21" s="832" t="s">
        <v>577</v>
      </c>
      <c r="C21" s="835" t="s">
        <v>592</v>
      </c>
      <c r="D21" s="863" t="s">
        <v>593</v>
      </c>
      <c r="E21" s="835" t="s">
        <v>3037</v>
      </c>
      <c r="F21" s="863" t="s">
        <v>3038</v>
      </c>
      <c r="G21" s="835" t="s">
        <v>3063</v>
      </c>
      <c r="H21" s="835" t="s">
        <v>3064</v>
      </c>
      <c r="I21" s="849">
        <v>1.5099999904632568</v>
      </c>
      <c r="J21" s="849">
        <v>50</v>
      </c>
      <c r="K21" s="850">
        <v>75.5</v>
      </c>
    </row>
    <row r="22" spans="1:11" ht="14.4" customHeight="1" x14ac:dyDescent="0.3">
      <c r="A22" s="831" t="s">
        <v>576</v>
      </c>
      <c r="B22" s="832" t="s">
        <v>577</v>
      </c>
      <c r="C22" s="835" t="s">
        <v>592</v>
      </c>
      <c r="D22" s="863" t="s">
        <v>593</v>
      </c>
      <c r="E22" s="835" t="s">
        <v>3037</v>
      </c>
      <c r="F22" s="863" t="s">
        <v>3038</v>
      </c>
      <c r="G22" s="835" t="s">
        <v>3065</v>
      </c>
      <c r="H22" s="835" t="s">
        <v>3066</v>
      </c>
      <c r="I22" s="849">
        <v>15.020000457763672</v>
      </c>
      <c r="J22" s="849">
        <v>1</v>
      </c>
      <c r="K22" s="850">
        <v>15.020000457763672</v>
      </c>
    </row>
    <row r="23" spans="1:11" ht="14.4" customHeight="1" x14ac:dyDescent="0.3">
      <c r="A23" s="831" t="s">
        <v>576</v>
      </c>
      <c r="B23" s="832" t="s">
        <v>577</v>
      </c>
      <c r="C23" s="835" t="s">
        <v>592</v>
      </c>
      <c r="D23" s="863" t="s">
        <v>593</v>
      </c>
      <c r="E23" s="835" t="s">
        <v>3037</v>
      </c>
      <c r="F23" s="863" t="s">
        <v>3038</v>
      </c>
      <c r="G23" s="835" t="s">
        <v>3067</v>
      </c>
      <c r="H23" s="835" t="s">
        <v>3068</v>
      </c>
      <c r="I23" s="849">
        <v>46.315000534057617</v>
      </c>
      <c r="J23" s="849">
        <v>48</v>
      </c>
      <c r="K23" s="850">
        <v>2223.1200561523437</v>
      </c>
    </row>
    <row r="24" spans="1:11" ht="14.4" customHeight="1" x14ac:dyDescent="0.3">
      <c r="A24" s="831" t="s">
        <v>576</v>
      </c>
      <c r="B24" s="832" t="s">
        <v>577</v>
      </c>
      <c r="C24" s="835" t="s">
        <v>592</v>
      </c>
      <c r="D24" s="863" t="s">
        <v>593</v>
      </c>
      <c r="E24" s="835" t="s">
        <v>3037</v>
      </c>
      <c r="F24" s="863" t="s">
        <v>3038</v>
      </c>
      <c r="G24" s="835" t="s">
        <v>3069</v>
      </c>
      <c r="H24" s="835" t="s">
        <v>3070</v>
      </c>
      <c r="I24" s="849">
        <v>0.37999999523162842</v>
      </c>
      <c r="J24" s="849">
        <v>300</v>
      </c>
      <c r="K24" s="850">
        <v>114</v>
      </c>
    </row>
    <row r="25" spans="1:11" ht="14.4" customHeight="1" x14ac:dyDescent="0.3">
      <c r="A25" s="831" t="s">
        <v>576</v>
      </c>
      <c r="B25" s="832" t="s">
        <v>577</v>
      </c>
      <c r="C25" s="835" t="s">
        <v>592</v>
      </c>
      <c r="D25" s="863" t="s">
        <v>593</v>
      </c>
      <c r="E25" s="835" t="s">
        <v>3037</v>
      </c>
      <c r="F25" s="863" t="s">
        <v>3038</v>
      </c>
      <c r="G25" s="835" t="s">
        <v>3071</v>
      </c>
      <c r="H25" s="835" t="s">
        <v>3072</v>
      </c>
      <c r="I25" s="849">
        <v>8.3999996185302734</v>
      </c>
      <c r="J25" s="849">
        <v>84</v>
      </c>
      <c r="K25" s="850">
        <v>705.60000610351562</v>
      </c>
    </row>
    <row r="26" spans="1:11" ht="14.4" customHeight="1" x14ac:dyDescent="0.3">
      <c r="A26" s="831" t="s">
        <v>576</v>
      </c>
      <c r="B26" s="832" t="s">
        <v>577</v>
      </c>
      <c r="C26" s="835" t="s">
        <v>592</v>
      </c>
      <c r="D26" s="863" t="s">
        <v>593</v>
      </c>
      <c r="E26" s="835" t="s">
        <v>3037</v>
      </c>
      <c r="F26" s="863" t="s">
        <v>3038</v>
      </c>
      <c r="G26" s="835" t="s">
        <v>3073</v>
      </c>
      <c r="H26" s="835" t="s">
        <v>3074</v>
      </c>
      <c r="I26" s="849">
        <v>10.824999809265137</v>
      </c>
      <c r="J26" s="849">
        <v>96</v>
      </c>
      <c r="K26" s="850">
        <v>1039.2000122070312</v>
      </c>
    </row>
    <row r="27" spans="1:11" ht="14.4" customHeight="1" x14ac:dyDescent="0.3">
      <c r="A27" s="831" t="s">
        <v>576</v>
      </c>
      <c r="B27" s="832" t="s">
        <v>577</v>
      </c>
      <c r="C27" s="835" t="s">
        <v>592</v>
      </c>
      <c r="D27" s="863" t="s">
        <v>593</v>
      </c>
      <c r="E27" s="835" t="s">
        <v>3037</v>
      </c>
      <c r="F27" s="863" t="s">
        <v>3038</v>
      </c>
      <c r="G27" s="835" t="s">
        <v>3075</v>
      </c>
      <c r="H27" s="835" t="s">
        <v>3076</v>
      </c>
      <c r="I27" s="849">
        <v>10.520000457763672</v>
      </c>
      <c r="J27" s="849">
        <v>800</v>
      </c>
      <c r="K27" s="850">
        <v>8415.999755859375</v>
      </c>
    </row>
    <row r="28" spans="1:11" ht="14.4" customHeight="1" x14ac:dyDescent="0.3">
      <c r="A28" s="831" t="s">
        <v>576</v>
      </c>
      <c r="B28" s="832" t="s">
        <v>577</v>
      </c>
      <c r="C28" s="835" t="s">
        <v>592</v>
      </c>
      <c r="D28" s="863" t="s">
        <v>593</v>
      </c>
      <c r="E28" s="835" t="s">
        <v>3037</v>
      </c>
      <c r="F28" s="863" t="s">
        <v>3038</v>
      </c>
      <c r="G28" s="835" t="s">
        <v>3077</v>
      </c>
      <c r="H28" s="835" t="s">
        <v>3078</v>
      </c>
      <c r="I28" s="849">
        <v>12.649999618530273</v>
      </c>
      <c r="J28" s="849">
        <v>105</v>
      </c>
      <c r="K28" s="850">
        <v>1328.25</v>
      </c>
    </row>
    <row r="29" spans="1:11" ht="14.4" customHeight="1" x14ac:dyDescent="0.3">
      <c r="A29" s="831" t="s">
        <v>576</v>
      </c>
      <c r="B29" s="832" t="s">
        <v>577</v>
      </c>
      <c r="C29" s="835" t="s">
        <v>592</v>
      </c>
      <c r="D29" s="863" t="s">
        <v>593</v>
      </c>
      <c r="E29" s="835" t="s">
        <v>3037</v>
      </c>
      <c r="F29" s="863" t="s">
        <v>3038</v>
      </c>
      <c r="G29" s="835" t="s">
        <v>3079</v>
      </c>
      <c r="H29" s="835" t="s">
        <v>3080</v>
      </c>
      <c r="I29" s="849">
        <v>3.0499999523162842</v>
      </c>
      <c r="J29" s="849">
        <v>3500</v>
      </c>
      <c r="K29" s="850">
        <v>10669</v>
      </c>
    </row>
    <row r="30" spans="1:11" ht="14.4" customHeight="1" x14ac:dyDescent="0.3">
      <c r="A30" s="831" t="s">
        <v>576</v>
      </c>
      <c r="B30" s="832" t="s">
        <v>577</v>
      </c>
      <c r="C30" s="835" t="s">
        <v>592</v>
      </c>
      <c r="D30" s="863" t="s">
        <v>593</v>
      </c>
      <c r="E30" s="835" t="s">
        <v>3037</v>
      </c>
      <c r="F30" s="863" t="s">
        <v>3038</v>
      </c>
      <c r="G30" s="835" t="s">
        <v>3081</v>
      </c>
      <c r="H30" s="835" t="s">
        <v>3082</v>
      </c>
      <c r="I30" s="849">
        <v>2.6466667652130127</v>
      </c>
      <c r="J30" s="849">
        <v>64</v>
      </c>
      <c r="K30" s="850">
        <v>169.45000076293945</v>
      </c>
    </row>
    <row r="31" spans="1:11" ht="14.4" customHeight="1" x14ac:dyDescent="0.3">
      <c r="A31" s="831" t="s">
        <v>576</v>
      </c>
      <c r="B31" s="832" t="s">
        <v>577</v>
      </c>
      <c r="C31" s="835" t="s">
        <v>592</v>
      </c>
      <c r="D31" s="863" t="s">
        <v>593</v>
      </c>
      <c r="E31" s="835" t="s">
        <v>3037</v>
      </c>
      <c r="F31" s="863" t="s">
        <v>3038</v>
      </c>
      <c r="G31" s="835" t="s">
        <v>3083</v>
      </c>
      <c r="H31" s="835" t="s">
        <v>3084</v>
      </c>
      <c r="I31" s="849">
        <v>0.67000001668930054</v>
      </c>
      <c r="J31" s="849">
        <v>1500</v>
      </c>
      <c r="K31" s="850">
        <v>1005</v>
      </c>
    </row>
    <row r="32" spans="1:11" ht="14.4" customHeight="1" x14ac:dyDescent="0.3">
      <c r="A32" s="831" t="s">
        <v>576</v>
      </c>
      <c r="B32" s="832" t="s">
        <v>577</v>
      </c>
      <c r="C32" s="835" t="s">
        <v>592</v>
      </c>
      <c r="D32" s="863" t="s">
        <v>593</v>
      </c>
      <c r="E32" s="835" t="s">
        <v>3037</v>
      </c>
      <c r="F32" s="863" t="s">
        <v>3038</v>
      </c>
      <c r="G32" s="835" t="s">
        <v>3085</v>
      </c>
      <c r="H32" s="835" t="s">
        <v>3086</v>
      </c>
      <c r="I32" s="849">
        <v>27.870000839233398</v>
      </c>
      <c r="J32" s="849">
        <v>18</v>
      </c>
      <c r="K32" s="850">
        <v>501.66000366210937</v>
      </c>
    </row>
    <row r="33" spans="1:11" ht="14.4" customHeight="1" x14ac:dyDescent="0.3">
      <c r="A33" s="831" t="s">
        <v>576</v>
      </c>
      <c r="B33" s="832" t="s">
        <v>577</v>
      </c>
      <c r="C33" s="835" t="s">
        <v>592</v>
      </c>
      <c r="D33" s="863" t="s">
        <v>593</v>
      </c>
      <c r="E33" s="835" t="s">
        <v>3037</v>
      </c>
      <c r="F33" s="863" t="s">
        <v>3038</v>
      </c>
      <c r="G33" s="835" t="s">
        <v>3087</v>
      </c>
      <c r="H33" s="835" t="s">
        <v>3088</v>
      </c>
      <c r="I33" s="849">
        <v>28.732499599456787</v>
      </c>
      <c r="J33" s="849">
        <v>96</v>
      </c>
      <c r="K33" s="850">
        <v>2758.320068359375</v>
      </c>
    </row>
    <row r="34" spans="1:11" ht="14.4" customHeight="1" x14ac:dyDescent="0.3">
      <c r="A34" s="831" t="s">
        <v>576</v>
      </c>
      <c r="B34" s="832" t="s">
        <v>577</v>
      </c>
      <c r="C34" s="835" t="s">
        <v>592</v>
      </c>
      <c r="D34" s="863" t="s">
        <v>593</v>
      </c>
      <c r="E34" s="835" t="s">
        <v>3089</v>
      </c>
      <c r="F34" s="863" t="s">
        <v>3090</v>
      </c>
      <c r="G34" s="835" t="s">
        <v>3091</v>
      </c>
      <c r="H34" s="835" t="s">
        <v>3092</v>
      </c>
      <c r="I34" s="849">
        <v>6.2899999618530273</v>
      </c>
      <c r="J34" s="849">
        <v>100</v>
      </c>
      <c r="K34" s="850">
        <v>629</v>
      </c>
    </row>
    <row r="35" spans="1:11" ht="14.4" customHeight="1" x14ac:dyDescent="0.3">
      <c r="A35" s="831" t="s">
        <v>576</v>
      </c>
      <c r="B35" s="832" t="s">
        <v>577</v>
      </c>
      <c r="C35" s="835" t="s">
        <v>592</v>
      </c>
      <c r="D35" s="863" t="s">
        <v>593</v>
      </c>
      <c r="E35" s="835" t="s">
        <v>3089</v>
      </c>
      <c r="F35" s="863" t="s">
        <v>3090</v>
      </c>
      <c r="G35" s="835" t="s">
        <v>3093</v>
      </c>
      <c r="H35" s="835" t="s">
        <v>3094</v>
      </c>
      <c r="I35" s="849">
        <v>2.9000000953674316</v>
      </c>
      <c r="J35" s="849">
        <v>50</v>
      </c>
      <c r="K35" s="850">
        <v>145</v>
      </c>
    </row>
    <row r="36" spans="1:11" ht="14.4" customHeight="1" x14ac:dyDescent="0.3">
      <c r="A36" s="831" t="s">
        <v>576</v>
      </c>
      <c r="B36" s="832" t="s">
        <v>577</v>
      </c>
      <c r="C36" s="835" t="s">
        <v>592</v>
      </c>
      <c r="D36" s="863" t="s">
        <v>593</v>
      </c>
      <c r="E36" s="835" t="s">
        <v>3089</v>
      </c>
      <c r="F36" s="863" t="s">
        <v>3090</v>
      </c>
      <c r="G36" s="835" t="s">
        <v>3095</v>
      </c>
      <c r="H36" s="835" t="s">
        <v>3096</v>
      </c>
      <c r="I36" s="849">
        <v>9.9999997764825821E-3</v>
      </c>
      <c r="J36" s="849">
        <v>400</v>
      </c>
      <c r="K36" s="850">
        <v>4</v>
      </c>
    </row>
    <row r="37" spans="1:11" ht="14.4" customHeight="1" x14ac:dyDescent="0.3">
      <c r="A37" s="831" t="s">
        <v>576</v>
      </c>
      <c r="B37" s="832" t="s">
        <v>577</v>
      </c>
      <c r="C37" s="835" t="s">
        <v>592</v>
      </c>
      <c r="D37" s="863" t="s">
        <v>593</v>
      </c>
      <c r="E37" s="835" t="s">
        <v>3089</v>
      </c>
      <c r="F37" s="863" t="s">
        <v>3090</v>
      </c>
      <c r="G37" s="835" t="s">
        <v>3097</v>
      </c>
      <c r="H37" s="835" t="s">
        <v>3098</v>
      </c>
      <c r="I37" s="849">
        <v>6.0500001907348633</v>
      </c>
      <c r="J37" s="849">
        <v>50</v>
      </c>
      <c r="K37" s="850">
        <v>302.5</v>
      </c>
    </row>
    <row r="38" spans="1:11" ht="14.4" customHeight="1" x14ac:dyDescent="0.3">
      <c r="A38" s="831" t="s">
        <v>576</v>
      </c>
      <c r="B38" s="832" t="s">
        <v>577</v>
      </c>
      <c r="C38" s="835" t="s">
        <v>592</v>
      </c>
      <c r="D38" s="863" t="s">
        <v>593</v>
      </c>
      <c r="E38" s="835" t="s">
        <v>3089</v>
      </c>
      <c r="F38" s="863" t="s">
        <v>3090</v>
      </c>
      <c r="G38" s="835" t="s">
        <v>3099</v>
      </c>
      <c r="H38" s="835" t="s">
        <v>3100</v>
      </c>
      <c r="I38" s="849">
        <v>11.146666526794434</v>
      </c>
      <c r="J38" s="849">
        <v>350</v>
      </c>
      <c r="K38" s="850">
        <v>3902</v>
      </c>
    </row>
    <row r="39" spans="1:11" ht="14.4" customHeight="1" x14ac:dyDescent="0.3">
      <c r="A39" s="831" t="s">
        <v>576</v>
      </c>
      <c r="B39" s="832" t="s">
        <v>577</v>
      </c>
      <c r="C39" s="835" t="s">
        <v>592</v>
      </c>
      <c r="D39" s="863" t="s">
        <v>593</v>
      </c>
      <c r="E39" s="835" t="s">
        <v>3089</v>
      </c>
      <c r="F39" s="863" t="s">
        <v>3090</v>
      </c>
      <c r="G39" s="835" t="s">
        <v>3101</v>
      </c>
      <c r="H39" s="835" t="s">
        <v>3102</v>
      </c>
      <c r="I39" s="849">
        <v>6.1500000953674316</v>
      </c>
      <c r="J39" s="849">
        <v>60</v>
      </c>
      <c r="K39" s="850">
        <v>369</v>
      </c>
    </row>
    <row r="40" spans="1:11" ht="14.4" customHeight="1" x14ac:dyDescent="0.3">
      <c r="A40" s="831" t="s">
        <v>576</v>
      </c>
      <c r="B40" s="832" t="s">
        <v>577</v>
      </c>
      <c r="C40" s="835" t="s">
        <v>592</v>
      </c>
      <c r="D40" s="863" t="s">
        <v>593</v>
      </c>
      <c r="E40" s="835" t="s">
        <v>3089</v>
      </c>
      <c r="F40" s="863" t="s">
        <v>3090</v>
      </c>
      <c r="G40" s="835" t="s">
        <v>3103</v>
      </c>
      <c r="H40" s="835" t="s">
        <v>3104</v>
      </c>
      <c r="I40" s="849">
        <v>3.4575000405311584</v>
      </c>
      <c r="J40" s="849">
        <v>520</v>
      </c>
      <c r="K40" s="850">
        <v>1797.6000366210937</v>
      </c>
    </row>
    <row r="41" spans="1:11" ht="14.4" customHeight="1" x14ac:dyDescent="0.3">
      <c r="A41" s="831" t="s">
        <v>576</v>
      </c>
      <c r="B41" s="832" t="s">
        <v>577</v>
      </c>
      <c r="C41" s="835" t="s">
        <v>592</v>
      </c>
      <c r="D41" s="863" t="s">
        <v>593</v>
      </c>
      <c r="E41" s="835" t="s">
        <v>3089</v>
      </c>
      <c r="F41" s="863" t="s">
        <v>3090</v>
      </c>
      <c r="G41" s="835" t="s">
        <v>3105</v>
      </c>
      <c r="H41" s="835" t="s">
        <v>3106</v>
      </c>
      <c r="I41" s="849">
        <v>17.979999542236328</v>
      </c>
      <c r="J41" s="849">
        <v>100</v>
      </c>
      <c r="K41" s="850">
        <v>1798</v>
      </c>
    </row>
    <row r="42" spans="1:11" ht="14.4" customHeight="1" x14ac:dyDescent="0.3">
      <c r="A42" s="831" t="s">
        <v>576</v>
      </c>
      <c r="B42" s="832" t="s">
        <v>577</v>
      </c>
      <c r="C42" s="835" t="s">
        <v>592</v>
      </c>
      <c r="D42" s="863" t="s">
        <v>593</v>
      </c>
      <c r="E42" s="835" t="s">
        <v>3089</v>
      </c>
      <c r="F42" s="863" t="s">
        <v>3090</v>
      </c>
      <c r="G42" s="835" t="s">
        <v>3107</v>
      </c>
      <c r="H42" s="835" t="s">
        <v>3108</v>
      </c>
      <c r="I42" s="849">
        <v>17.979999542236328</v>
      </c>
      <c r="J42" s="849">
        <v>100</v>
      </c>
      <c r="K42" s="850">
        <v>1798</v>
      </c>
    </row>
    <row r="43" spans="1:11" ht="14.4" customHeight="1" x14ac:dyDescent="0.3">
      <c r="A43" s="831" t="s">
        <v>576</v>
      </c>
      <c r="B43" s="832" t="s">
        <v>577</v>
      </c>
      <c r="C43" s="835" t="s">
        <v>592</v>
      </c>
      <c r="D43" s="863" t="s">
        <v>593</v>
      </c>
      <c r="E43" s="835" t="s">
        <v>3089</v>
      </c>
      <c r="F43" s="863" t="s">
        <v>3090</v>
      </c>
      <c r="G43" s="835" t="s">
        <v>3109</v>
      </c>
      <c r="H43" s="835" t="s">
        <v>3110</v>
      </c>
      <c r="I43" s="849">
        <v>9.559999942779541</v>
      </c>
      <c r="J43" s="849">
        <v>500</v>
      </c>
      <c r="K43" s="850">
        <v>4768</v>
      </c>
    </row>
    <row r="44" spans="1:11" ht="14.4" customHeight="1" x14ac:dyDescent="0.3">
      <c r="A44" s="831" t="s">
        <v>576</v>
      </c>
      <c r="B44" s="832" t="s">
        <v>577</v>
      </c>
      <c r="C44" s="835" t="s">
        <v>592</v>
      </c>
      <c r="D44" s="863" t="s">
        <v>593</v>
      </c>
      <c r="E44" s="835" t="s">
        <v>3089</v>
      </c>
      <c r="F44" s="863" t="s">
        <v>3090</v>
      </c>
      <c r="G44" s="835" t="s">
        <v>3111</v>
      </c>
      <c r="H44" s="835" t="s">
        <v>3112</v>
      </c>
      <c r="I44" s="849">
        <v>4.6260000228881832</v>
      </c>
      <c r="J44" s="849">
        <v>200</v>
      </c>
      <c r="K44" s="850">
        <v>925.20000457763672</v>
      </c>
    </row>
    <row r="45" spans="1:11" ht="14.4" customHeight="1" x14ac:dyDescent="0.3">
      <c r="A45" s="831" t="s">
        <v>576</v>
      </c>
      <c r="B45" s="832" t="s">
        <v>577</v>
      </c>
      <c r="C45" s="835" t="s">
        <v>592</v>
      </c>
      <c r="D45" s="863" t="s">
        <v>593</v>
      </c>
      <c r="E45" s="835" t="s">
        <v>3089</v>
      </c>
      <c r="F45" s="863" t="s">
        <v>3090</v>
      </c>
      <c r="G45" s="835" t="s">
        <v>3113</v>
      </c>
      <c r="H45" s="835" t="s">
        <v>3114</v>
      </c>
      <c r="I45" s="849">
        <v>34.004999160766602</v>
      </c>
      <c r="J45" s="849">
        <v>200</v>
      </c>
      <c r="K45" s="850">
        <v>6801</v>
      </c>
    </row>
    <row r="46" spans="1:11" ht="14.4" customHeight="1" x14ac:dyDescent="0.3">
      <c r="A46" s="831" t="s">
        <v>576</v>
      </c>
      <c r="B46" s="832" t="s">
        <v>577</v>
      </c>
      <c r="C46" s="835" t="s">
        <v>592</v>
      </c>
      <c r="D46" s="863" t="s">
        <v>593</v>
      </c>
      <c r="E46" s="835" t="s">
        <v>3089</v>
      </c>
      <c r="F46" s="863" t="s">
        <v>3090</v>
      </c>
      <c r="G46" s="835" t="s">
        <v>3115</v>
      </c>
      <c r="H46" s="835" t="s">
        <v>3116</v>
      </c>
      <c r="I46" s="849">
        <v>2.4600000381469727</v>
      </c>
      <c r="J46" s="849">
        <v>800</v>
      </c>
      <c r="K46" s="850">
        <v>1968</v>
      </c>
    </row>
    <row r="47" spans="1:11" ht="14.4" customHeight="1" x14ac:dyDescent="0.3">
      <c r="A47" s="831" t="s">
        <v>576</v>
      </c>
      <c r="B47" s="832" t="s">
        <v>577</v>
      </c>
      <c r="C47" s="835" t="s">
        <v>592</v>
      </c>
      <c r="D47" s="863" t="s">
        <v>593</v>
      </c>
      <c r="E47" s="835" t="s">
        <v>3089</v>
      </c>
      <c r="F47" s="863" t="s">
        <v>3090</v>
      </c>
      <c r="G47" s="835" t="s">
        <v>3117</v>
      </c>
      <c r="H47" s="835" t="s">
        <v>3118</v>
      </c>
      <c r="I47" s="849">
        <v>38.659999847412109</v>
      </c>
      <c r="J47" s="849">
        <v>10</v>
      </c>
      <c r="K47" s="850">
        <v>386.60000610351562</v>
      </c>
    </row>
    <row r="48" spans="1:11" ht="14.4" customHeight="1" x14ac:dyDescent="0.3">
      <c r="A48" s="831" t="s">
        <v>576</v>
      </c>
      <c r="B48" s="832" t="s">
        <v>577</v>
      </c>
      <c r="C48" s="835" t="s">
        <v>592</v>
      </c>
      <c r="D48" s="863" t="s">
        <v>593</v>
      </c>
      <c r="E48" s="835" t="s">
        <v>3089</v>
      </c>
      <c r="F48" s="863" t="s">
        <v>3090</v>
      </c>
      <c r="G48" s="835" t="s">
        <v>3119</v>
      </c>
      <c r="H48" s="835" t="s">
        <v>3120</v>
      </c>
      <c r="I48" s="849">
        <v>11.737499713897705</v>
      </c>
      <c r="J48" s="849">
        <v>80</v>
      </c>
      <c r="K48" s="850">
        <v>939.00001525878906</v>
      </c>
    </row>
    <row r="49" spans="1:11" ht="14.4" customHeight="1" x14ac:dyDescent="0.3">
      <c r="A49" s="831" t="s">
        <v>576</v>
      </c>
      <c r="B49" s="832" t="s">
        <v>577</v>
      </c>
      <c r="C49" s="835" t="s">
        <v>592</v>
      </c>
      <c r="D49" s="863" t="s">
        <v>593</v>
      </c>
      <c r="E49" s="835" t="s">
        <v>3089</v>
      </c>
      <c r="F49" s="863" t="s">
        <v>3090</v>
      </c>
      <c r="G49" s="835" t="s">
        <v>3121</v>
      </c>
      <c r="H49" s="835" t="s">
        <v>3122</v>
      </c>
      <c r="I49" s="849">
        <v>13.310000419616699</v>
      </c>
      <c r="J49" s="849">
        <v>120</v>
      </c>
      <c r="K49" s="850">
        <v>1597.199951171875</v>
      </c>
    </row>
    <row r="50" spans="1:11" ht="14.4" customHeight="1" x14ac:dyDescent="0.3">
      <c r="A50" s="831" t="s">
        <v>576</v>
      </c>
      <c r="B50" s="832" t="s">
        <v>577</v>
      </c>
      <c r="C50" s="835" t="s">
        <v>592</v>
      </c>
      <c r="D50" s="863" t="s">
        <v>593</v>
      </c>
      <c r="E50" s="835" t="s">
        <v>3089</v>
      </c>
      <c r="F50" s="863" t="s">
        <v>3090</v>
      </c>
      <c r="G50" s="835" t="s">
        <v>3123</v>
      </c>
      <c r="H50" s="835" t="s">
        <v>3124</v>
      </c>
      <c r="I50" s="849">
        <v>2.2899999618530273</v>
      </c>
      <c r="J50" s="849">
        <v>400</v>
      </c>
      <c r="K50" s="850">
        <v>916</v>
      </c>
    </row>
    <row r="51" spans="1:11" ht="14.4" customHeight="1" x14ac:dyDescent="0.3">
      <c r="A51" s="831" t="s">
        <v>576</v>
      </c>
      <c r="B51" s="832" t="s">
        <v>577</v>
      </c>
      <c r="C51" s="835" t="s">
        <v>592</v>
      </c>
      <c r="D51" s="863" t="s">
        <v>593</v>
      </c>
      <c r="E51" s="835" t="s">
        <v>3089</v>
      </c>
      <c r="F51" s="863" t="s">
        <v>3090</v>
      </c>
      <c r="G51" s="835" t="s">
        <v>3125</v>
      </c>
      <c r="H51" s="835" t="s">
        <v>3126</v>
      </c>
      <c r="I51" s="849">
        <v>5.320000171661377</v>
      </c>
      <c r="J51" s="849">
        <v>200</v>
      </c>
      <c r="K51" s="850">
        <v>1064.800048828125</v>
      </c>
    </row>
    <row r="52" spans="1:11" ht="14.4" customHeight="1" x14ac:dyDescent="0.3">
      <c r="A52" s="831" t="s">
        <v>576</v>
      </c>
      <c r="B52" s="832" t="s">
        <v>577</v>
      </c>
      <c r="C52" s="835" t="s">
        <v>592</v>
      </c>
      <c r="D52" s="863" t="s">
        <v>593</v>
      </c>
      <c r="E52" s="835" t="s">
        <v>3089</v>
      </c>
      <c r="F52" s="863" t="s">
        <v>3090</v>
      </c>
      <c r="G52" s="835" t="s">
        <v>3127</v>
      </c>
      <c r="H52" s="835" t="s">
        <v>3128</v>
      </c>
      <c r="I52" s="849">
        <v>89</v>
      </c>
      <c r="J52" s="849">
        <v>2</v>
      </c>
      <c r="K52" s="850">
        <v>178</v>
      </c>
    </row>
    <row r="53" spans="1:11" ht="14.4" customHeight="1" x14ac:dyDescent="0.3">
      <c r="A53" s="831" t="s">
        <v>576</v>
      </c>
      <c r="B53" s="832" t="s">
        <v>577</v>
      </c>
      <c r="C53" s="835" t="s">
        <v>592</v>
      </c>
      <c r="D53" s="863" t="s">
        <v>593</v>
      </c>
      <c r="E53" s="835" t="s">
        <v>3089</v>
      </c>
      <c r="F53" s="863" t="s">
        <v>3090</v>
      </c>
      <c r="G53" s="835" t="s">
        <v>3129</v>
      </c>
      <c r="H53" s="835" t="s">
        <v>3130</v>
      </c>
      <c r="I53" s="849">
        <v>69</v>
      </c>
      <c r="J53" s="849">
        <v>1</v>
      </c>
      <c r="K53" s="850">
        <v>69</v>
      </c>
    </row>
    <row r="54" spans="1:11" ht="14.4" customHeight="1" x14ac:dyDescent="0.3">
      <c r="A54" s="831" t="s">
        <v>576</v>
      </c>
      <c r="B54" s="832" t="s">
        <v>577</v>
      </c>
      <c r="C54" s="835" t="s">
        <v>592</v>
      </c>
      <c r="D54" s="863" t="s">
        <v>593</v>
      </c>
      <c r="E54" s="835" t="s">
        <v>3089</v>
      </c>
      <c r="F54" s="863" t="s">
        <v>3090</v>
      </c>
      <c r="G54" s="835" t="s">
        <v>3131</v>
      </c>
      <c r="H54" s="835" t="s">
        <v>3132</v>
      </c>
      <c r="I54" s="849">
        <v>9.1999998092651367</v>
      </c>
      <c r="J54" s="849">
        <v>800</v>
      </c>
      <c r="K54" s="850">
        <v>7360</v>
      </c>
    </row>
    <row r="55" spans="1:11" ht="14.4" customHeight="1" x14ac:dyDescent="0.3">
      <c r="A55" s="831" t="s">
        <v>576</v>
      </c>
      <c r="B55" s="832" t="s">
        <v>577</v>
      </c>
      <c r="C55" s="835" t="s">
        <v>592</v>
      </c>
      <c r="D55" s="863" t="s">
        <v>593</v>
      </c>
      <c r="E55" s="835" t="s">
        <v>3089</v>
      </c>
      <c r="F55" s="863" t="s">
        <v>3090</v>
      </c>
      <c r="G55" s="835" t="s">
        <v>3133</v>
      </c>
      <c r="H55" s="835" t="s">
        <v>3134</v>
      </c>
      <c r="I55" s="849">
        <v>2.0499999523162842</v>
      </c>
      <c r="J55" s="849">
        <v>200</v>
      </c>
      <c r="K55" s="850">
        <v>410</v>
      </c>
    </row>
    <row r="56" spans="1:11" ht="14.4" customHeight="1" x14ac:dyDescent="0.3">
      <c r="A56" s="831" t="s">
        <v>576</v>
      </c>
      <c r="B56" s="832" t="s">
        <v>577</v>
      </c>
      <c r="C56" s="835" t="s">
        <v>592</v>
      </c>
      <c r="D56" s="863" t="s">
        <v>593</v>
      </c>
      <c r="E56" s="835" t="s">
        <v>3089</v>
      </c>
      <c r="F56" s="863" t="s">
        <v>3090</v>
      </c>
      <c r="G56" s="835" t="s">
        <v>3135</v>
      </c>
      <c r="H56" s="835" t="s">
        <v>3136</v>
      </c>
      <c r="I56" s="849">
        <v>172.5</v>
      </c>
      <c r="J56" s="849">
        <v>2</v>
      </c>
      <c r="K56" s="850">
        <v>345</v>
      </c>
    </row>
    <row r="57" spans="1:11" ht="14.4" customHeight="1" x14ac:dyDescent="0.3">
      <c r="A57" s="831" t="s">
        <v>576</v>
      </c>
      <c r="B57" s="832" t="s">
        <v>577</v>
      </c>
      <c r="C57" s="835" t="s">
        <v>592</v>
      </c>
      <c r="D57" s="863" t="s">
        <v>593</v>
      </c>
      <c r="E57" s="835" t="s">
        <v>3089</v>
      </c>
      <c r="F57" s="863" t="s">
        <v>3090</v>
      </c>
      <c r="G57" s="835" t="s">
        <v>3137</v>
      </c>
      <c r="H57" s="835" t="s">
        <v>3138</v>
      </c>
      <c r="I57" s="849">
        <v>6.1700000762939453</v>
      </c>
      <c r="J57" s="849">
        <v>450</v>
      </c>
      <c r="K57" s="850">
        <v>2776.5</v>
      </c>
    </row>
    <row r="58" spans="1:11" ht="14.4" customHeight="1" x14ac:dyDescent="0.3">
      <c r="A58" s="831" t="s">
        <v>576</v>
      </c>
      <c r="B58" s="832" t="s">
        <v>577</v>
      </c>
      <c r="C58" s="835" t="s">
        <v>592</v>
      </c>
      <c r="D58" s="863" t="s">
        <v>593</v>
      </c>
      <c r="E58" s="835" t="s">
        <v>3089</v>
      </c>
      <c r="F58" s="863" t="s">
        <v>3090</v>
      </c>
      <c r="G58" s="835" t="s">
        <v>3139</v>
      </c>
      <c r="H58" s="835" t="s">
        <v>3140</v>
      </c>
      <c r="I58" s="849">
        <v>114</v>
      </c>
      <c r="J58" s="849">
        <v>10</v>
      </c>
      <c r="K58" s="850">
        <v>1140</v>
      </c>
    </row>
    <row r="59" spans="1:11" ht="14.4" customHeight="1" x14ac:dyDescent="0.3">
      <c r="A59" s="831" t="s">
        <v>576</v>
      </c>
      <c r="B59" s="832" t="s">
        <v>577</v>
      </c>
      <c r="C59" s="835" t="s">
        <v>592</v>
      </c>
      <c r="D59" s="863" t="s">
        <v>593</v>
      </c>
      <c r="E59" s="835" t="s">
        <v>3089</v>
      </c>
      <c r="F59" s="863" t="s">
        <v>3090</v>
      </c>
      <c r="G59" s="835" t="s">
        <v>3141</v>
      </c>
      <c r="H59" s="835" t="s">
        <v>3142</v>
      </c>
      <c r="I59" s="849">
        <v>34.5</v>
      </c>
      <c r="J59" s="849">
        <v>1</v>
      </c>
      <c r="K59" s="850">
        <v>34.5</v>
      </c>
    </row>
    <row r="60" spans="1:11" ht="14.4" customHeight="1" x14ac:dyDescent="0.3">
      <c r="A60" s="831" t="s">
        <v>576</v>
      </c>
      <c r="B60" s="832" t="s">
        <v>577</v>
      </c>
      <c r="C60" s="835" t="s">
        <v>592</v>
      </c>
      <c r="D60" s="863" t="s">
        <v>593</v>
      </c>
      <c r="E60" s="835" t="s">
        <v>3089</v>
      </c>
      <c r="F60" s="863" t="s">
        <v>3090</v>
      </c>
      <c r="G60" s="835" t="s">
        <v>3143</v>
      </c>
      <c r="H60" s="835" t="s">
        <v>3144</v>
      </c>
      <c r="I60" s="849">
        <v>6.8250000476837158</v>
      </c>
      <c r="J60" s="849">
        <v>10</v>
      </c>
      <c r="K60" s="850">
        <v>68.239997863769531</v>
      </c>
    </row>
    <row r="61" spans="1:11" ht="14.4" customHeight="1" x14ac:dyDescent="0.3">
      <c r="A61" s="831" t="s">
        <v>576</v>
      </c>
      <c r="B61" s="832" t="s">
        <v>577</v>
      </c>
      <c r="C61" s="835" t="s">
        <v>592</v>
      </c>
      <c r="D61" s="863" t="s">
        <v>593</v>
      </c>
      <c r="E61" s="835" t="s">
        <v>3089</v>
      </c>
      <c r="F61" s="863" t="s">
        <v>3090</v>
      </c>
      <c r="G61" s="835" t="s">
        <v>3145</v>
      </c>
      <c r="H61" s="835" t="s">
        <v>3146</v>
      </c>
      <c r="I61" s="849">
        <v>1.0900000333786011</v>
      </c>
      <c r="J61" s="849">
        <v>4800</v>
      </c>
      <c r="K61" s="850">
        <v>5232</v>
      </c>
    </row>
    <row r="62" spans="1:11" ht="14.4" customHeight="1" x14ac:dyDescent="0.3">
      <c r="A62" s="831" t="s">
        <v>576</v>
      </c>
      <c r="B62" s="832" t="s">
        <v>577</v>
      </c>
      <c r="C62" s="835" t="s">
        <v>592</v>
      </c>
      <c r="D62" s="863" t="s">
        <v>593</v>
      </c>
      <c r="E62" s="835" t="s">
        <v>3089</v>
      </c>
      <c r="F62" s="863" t="s">
        <v>3090</v>
      </c>
      <c r="G62" s="835" t="s">
        <v>3147</v>
      </c>
      <c r="H62" s="835" t="s">
        <v>3148</v>
      </c>
      <c r="I62" s="849">
        <v>0.47999998927116394</v>
      </c>
      <c r="J62" s="849">
        <v>500</v>
      </c>
      <c r="K62" s="850">
        <v>240</v>
      </c>
    </row>
    <row r="63" spans="1:11" ht="14.4" customHeight="1" x14ac:dyDescent="0.3">
      <c r="A63" s="831" t="s">
        <v>576</v>
      </c>
      <c r="B63" s="832" t="s">
        <v>577</v>
      </c>
      <c r="C63" s="835" t="s">
        <v>592</v>
      </c>
      <c r="D63" s="863" t="s">
        <v>593</v>
      </c>
      <c r="E63" s="835" t="s">
        <v>3089</v>
      </c>
      <c r="F63" s="863" t="s">
        <v>3090</v>
      </c>
      <c r="G63" s="835" t="s">
        <v>3149</v>
      </c>
      <c r="H63" s="835" t="s">
        <v>3150</v>
      </c>
      <c r="I63" s="849">
        <v>1.67249995470047</v>
      </c>
      <c r="J63" s="849">
        <v>3000</v>
      </c>
      <c r="K63" s="850">
        <v>5018</v>
      </c>
    </row>
    <row r="64" spans="1:11" ht="14.4" customHeight="1" x14ac:dyDescent="0.3">
      <c r="A64" s="831" t="s">
        <v>576</v>
      </c>
      <c r="B64" s="832" t="s">
        <v>577</v>
      </c>
      <c r="C64" s="835" t="s">
        <v>592</v>
      </c>
      <c r="D64" s="863" t="s">
        <v>593</v>
      </c>
      <c r="E64" s="835" t="s">
        <v>3089</v>
      </c>
      <c r="F64" s="863" t="s">
        <v>3090</v>
      </c>
      <c r="G64" s="835" t="s">
        <v>3151</v>
      </c>
      <c r="H64" s="835" t="s">
        <v>3152</v>
      </c>
      <c r="I64" s="849">
        <v>0.67000001668930054</v>
      </c>
      <c r="J64" s="849">
        <v>2600</v>
      </c>
      <c r="K64" s="850">
        <v>1742</v>
      </c>
    </row>
    <row r="65" spans="1:11" ht="14.4" customHeight="1" x14ac:dyDescent="0.3">
      <c r="A65" s="831" t="s">
        <v>576</v>
      </c>
      <c r="B65" s="832" t="s">
        <v>577</v>
      </c>
      <c r="C65" s="835" t="s">
        <v>592</v>
      </c>
      <c r="D65" s="863" t="s">
        <v>593</v>
      </c>
      <c r="E65" s="835" t="s">
        <v>3089</v>
      </c>
      <c r="F65" s="863" t="s">
        <v>3090</v>
      </c>
      <c r="G65" s="835" t="s">
        <v>3153</v>
      </c>
      <c r="H65" s="835" t="s">
        <v>3154</v>
      </c>
      <c r="I65" s="849">
        <v>1.5</v>
      </c>
      <c r="J65" s="849">
        <v>2400</v>
      </c>
      <c r="K65" s="850">
        <v>3600</v>
      </c>
    </row>
    <row r="66" spans="1:11" ht="14.4" customHeight="1" x14ac:dyDescent="0.3">
      <c r="A66" s="831" t="s">
        <v>576</v>
      </c>
      <c r="B66" s="832" t="s">
        <v>577</v>
      </c>
      <c r="C66" s="835" t="s">
        <v>592</v>
      </c>
      <c r="D66" s="863" t="s">
        <v>593</v>
      </c>
      <c r="E66" s="835" t="s">
        <v>3089</v>
      </c>
      <c r="F66" s="863" t="s">
        <v>3090</v>
      </c>
      <c r="G66" s="835" t="s">
        <v>3155</v>
      </c>
      <c r="H66" s="835" t="s">
        <v>3156</v>
      </c>
      <c r="I66" s="849">
        <v>5.2000000476837158</v>
      </c>
      <c r="J66" s="849">
        <v>160</v>
      </c>
      <c r="K66" s="850">
        <v>832.39999389648437</v>
      </c>
    </row>
    <row r="67" spans="1:11" ht="14.4" customHeight="1" x14ac:dyDescent="0.3">
      <c r="A67" s="831" t="s">
        <v>576</v>
      </c>
      <c r="B67" s="832" t="s">
        <v>577</v>
      </c>
      <c r="C67" s="835" t="s">
        <v>592</v>
      </c>
      <c r="D67" s="863" t="s">
        <v>593</v>
      </c>
      <c r="E67" s="835" t="s">
        <v>3089</v>
      </c>
      <c r="F67" s="863" t="s">
        <v>3090</v>
      </c>
      <c r="G67" s="835" t="s">
        <v>3157</v>
      </c>
      <c r="H67" s="835" t="s">
        <v>3158</v>
      </c>
      <c r="I67" s="849">
        <v>8.8400001525878906</v>
      </c>
      <c r="J67" s="849">
        <v>100</v>
      </c>
      <c r="K67" s="850">
        <v>884</v>
      </c>
    </row>
    <row r="68" spans="1:11" ht="14.4" customHeight="1" x14ac:dyDescent="0.3">
      <c r="A68" s="831" t="s">
        <v>576</v>
      </c>
      <c r="B68" s="832" t="s">
        <v>577</v>
      </c>
      <c r="C68" s="835" t="s">
        <v>592</v>
      </c>
      <c r="D68" s="863" t="s">
        <v>593</v>
      </c>
      <c r="E68" s="835" t="s">
        <v>3089</v>
      </c>
      <c r="F68" s="863" t="s">
        <v>3090</v>
      </c>
      <c r="G68" s="835" t="s">
        <v>3159</v>
      </c>
      <c r="H68" s="835" t="s">
        <v>3160</v>
      </c>
      <c r="I68" s="849">
        <v>2.1750000715255737</v>
      </c>
      <c r="J68" s="849">
        <v>500</v>
      </c>
      <c r="K68" s="850">
        <v>1088</v>
      </c>
    </row>
    <row r="69" spans="1:11" ht="14.4" customHeight="1" x14ac:dyDescent="0.3">
      <c r="A69" s="831" t="s">
        <v>576</v>
      </c>
      <c r="B69" s="832" t="s">
        <v>577</v>
      </c>
      <c r="C69" s="835" t="s">
        <v>592</v>
      </c>
      <c r="D69" s="863" t="s">
        <v>593</v>
      </c>
      <c r="E69" s="835" t="s">
        <v>3089</v>
      </c>
      <c r="F69" s="863" t="s">
        <v>3090</v>
      </c>
      <c r="G69" s="835" t="s">
        <v>3161</v>
      </c>
      <c r="H69" s="835" t="s">
        <v>3162</v>
      </c>
      <c r="I69" s="849">
        <v>25.409999847412109</v>
      </c>
      <c r="J69" s="849">
        <v>10</v>
      </c>
      <c r="K69" s="850">
        <v>254.10000610351563</v>
      </c>
    </row>
    <row r="70" spans="1:11" ht="14.4" customHeight="1" x14ac:dyDescent="0.3">
      <c r="A70" s="831" t="s">
        <v>576</v>
      </c>
      <c r="B70" s="832" t="s">
        <v>577</v>
      </c>
      <c r="C70" s="835" t="s">
        <v>592</v>
      </c>
      <c r="D70" s="863" t="s">
        <v>593</v>
      </c>
      <c r="E70" s="835" t="s">
        <v>3089</v>
      </c>
      <c r="F70" s="863" t="s">
        <v>3090</v>
      </c>
      <c r="G70" s="835" t="s">
        <v>3163</v>
      </c>
      <c r="H70" s="835" t="s">
        <v>3164</v>
      </c>
      <c r="I70" s="849">
        <v>6.2300000190734863</v>
      </c>
      <c r="J70" s="849">
        <v>170</v>
      </c>
      <c r="K70" s="850">
        <v>1059.0999755859375</v>
      </c>
    </row>
    <row r="71" spans="1:11" ht="14.4" customHeight="1" x14ac:dyDescent="0.3">
      <c r="A71" s="831" t="s">
        <v>576</v>
      </c>
      <c r="B71" s="832" t="s">
        <v>577</v>
      </c>
      <c r="C71" s="835" t="s">
        <v>592</v>
      </c>
      <c r="D71" s="863" t="s">
        <v>593</v>
      </c>
      <c r="E71" s="835" t="s">
        <v>3089</v>
      </c>
      <c r="F71" s="863" t="s">
        <v>3090</v>
      </c>
      <c r="G71" s="835" t="s">
        <v>3165</v>
      </c>
      <c r="H71" s="835" t="s">
        <v>3166</v>
      </c>
      <c r="I71" s="849">
        <v>35.090000152587891</v>
      </c>
      <c r="J71" s="849">
        <v>1</v>
      </c>
      <c r="K71" s="850">
        <v>35.090000152587891</v>
      </c>
    </row>
    <row r="72" spans="1:11" ht="14.4" customHeight="1" x14ac:dyDescent="0.3">
      <c r="A72" s="831" t="s">
        <v>576</v>
      </c>
      <c r="B72" s="832" t="s">
        <v>577</v>
      </c>
      <c r="C72" s="835" t="s">
        <v>592</v>
      </c>
      <c r="D72" s="863" t="s">
        <v>593</v>
      </c>
      <c r="E72" s="835" t="s">
        <v>3089</v>
      </c>
      <c r="F72" s="863" t="s">
        <v>3090</v>
      </c>
      <c r="G72" s="835" t="s">
        <v>3167</v>
      </c>
      <c r="H72" s="835" t="s">
        <v>3168</v>
      </c>
      <c r="I72" s="849">
        <v>3.130000114440918</v>
      </c>
      <c r="J72" s="849">
        <v>200</v>
      </c>
      <c r="K72" s="850">
        <v>626</v>
      </c>
    </row>
    <row r="73" spans="1:11" ht="14.4" customHeight="1" x14ac:dyDescent="0.3">
      <c r="A73" s="831" t="s">
        <v>576</v>
      </c>
      <c r="B73" s="832" t="s">
        <v>577</v>
      </c>
      <c r="C73" s="835" t="s">
        <v>592</v>
      </c>
      <c r="D73" s="863" t="s">
        <v>593</v>
      </c>
      <c r="E73" s="835" t="s">
        <v>3089</v>
      </c>
      <c r="F73" s="863" t="s">
        <v>3090</v>
      </c>
      <c r="G73" s="835" t="s">
        <v>3169</v>
      </c>
      <c r="H73" s="835" t="s">
        <v>3170</v>
      </c>
      <c r="I73" s="849">
        <v>0.4699999988079071</v>
      </c>
      <c r="J73" s="849">
        <v>600</v>
      </c>
      <c r="K73" s="850">
        <v>282</v>
      </c>
    </row>
    <row r="74" spans="1:11" ht="14.4" customHeight="1" x14ac:dyDescent="0.3">
      <c r="A74" s="831" t="s">
        <v>576</v>
      </c>
      <c r="B74" s="832" t="s">
        <v>577</v>
      </c>
      <c r="C74" s="835" t="s">
        <v>592</v>
      </c>
      <c r="D74" s="863" t="s">
        <v>593</v>
      </c>
      <c r="E74" s="835" t="s">
        <v>3089</v>
      </c>
      <c r="F74" s="863" t="s">
        <v>3090</v>
      </c>
      <c r="G74" s="835" t="s">
        <v>3171</v>
      </c>
      <c r="H74" s="835" t="s">
        <v>3172</v>
      </c>
      <c r="I74" s="849">
        <v>1.9900000095367432</v>
      </c>
      <c r="J74" s="849">
        <v>1300</v>
      </c>
      <c r="K74" s="850">
        <v>2587</v>
      </c>
    </row>
    <row r="75" spans="1:11" ht="14.4" customHeight="1" x14ac:dyDescent="0.3">
      <c r="A75" s="831" t="s">
        <v>576</v>
      </c>
      <c r="B75" s="832" t="s">
        <v>577</v>
      </c>
      <c r="C75" s="835" t="s">
        <v>592</v>
      </c>
      <c r="D75" s="863" t="s">
        <v>593</v>
      </c>
      <c r="E75" s="835" t="s">
        <v>3089</v>
      </c>
      <c r="F75" s="863" t="s">
        <v>3090</v>
      </c>
      <c r="G75" s="835" t="s">
        <v>3173</v>
      </c>
      <c r="H75" s="835" t="s">
        <v>3174</v>
      </c>
      <c r="I75" s="849">
        <v>2.0466666221618652</v>
      </c>
      <c r="J75" s="849">
        <v>600</v>
      </c>
      <c r="K75" s="850">
        <v>1228</v>
      </c>
    </row>
    <row r="76" spans="1:11" ht="14.4" customHeight="1" x14ac:dyDescent="0.3">
      <c r="A76" s="831" t="s">
        <v>576</v>
      </c>
      <c r="B76" s="832" t="s">
        <v>577</v>
      </c>
      <c r="C76" s="835" t="s">
        <v>592</v>
      </c>
      <c r="D76" s="863" t="s">
        <v>593</v>
      </c>
      <c r="E76" s="835" t="s">
        <v>3089</v>
      </c>
      <c r="F76" s="863" t="s">
        <v>3090</v>
      </c>
      <c r="G76" s="835" t="s">
        <v>3175</v>
      </c>
      <c r="H76" s="835" t="s">
        <v>3176</v>
      </c>
      <c r="I76" s="849">
        <v>3.0766665935516357</v>
      </c>
      <c r="J76" s="849">
        <v>700</v>
      </c>
      <c r="K76" s="850">
        <v>2154</v>
      </c>
    </row>
    <row r="77" spans="1:11" ht="14.4" customHeight="1" x14ac:dyDescent="0.3">
      <c r="A77" s="831" t="s">
        <v>576</v>
      </c>
      <c r="B77" s="832" t="s">
        <v>577</v>
      </c>
      <c r="C77" s="835" t="s">
        <v>592</v>
      </c>
      <c r="D77" s="863" t="s">
        <v>593</v>
      </c>
      <c r="E77" s="835" t="s">
        <v>3089</v>
      </c>
      <c r="F77" s="863" t="s">
        <v>3090</v>
      </c>
      <c r="G77" s="835" t="s">
        <v>3177</v>
      </c>
      <c r="H77" s="835" t="s">
        <v>3178</v>
      </c>
      <c r="I77" s="849">
        <v>1.9299999475479126</v>
      </c>
      <c r="J77" s="849">
        <v>50</v>
      </c>
      <c r="K77" s="850">
        <v>96.5</v>
      </c>
    </row>
    <row r="78" spans="1:11" ht="14.4" customHeight="1" x14ac:dyDescent="0.3">
      <c r="A78" s="831" t="s">
        <v>576</v>
      </c>
      <c r="B78" s="832" t="s">
        <v>577</v>
      </c>
      <c r="C78" s="835" t="s">
        <v>592</v>
      </c>
      <c r="D78" s="863" t="s">
        <v>593</v>
      </c>
      <c r="E78" s="835" t="s">
        <v>3089</v>
      </c>
      <c r="F78" s="863" t="s">
        <v>3090</v>
      </c>
      <c r="G78" s="835" t="s">
        <v>3179</v>
      </c>
      <c r="H78" s="835" t="s">
        <v>3180</v>
      </c>
      <c r="I78" s="849">
        <v>2.1666667461395264</v>
      </c>
      <c r="J78" s="849">
        <v>300</v>
      </c>
      <c r="K78" s="850">
        <v>650</v>
      </c>
    </row>
    <row r="79" spans="1:11" ht="14.4" customHeight="1" x14ac:dyDescent="0.3">
      <c r="A79" s="831" t="s">
        <v>576</v>
      </c>
      <c r="B79" s="832" t="s">
        <v>577</v>
      </c>
      <c r="C79" s="835" t="s">
        <v>592</v>
      </c>
      <c r="D79" s="863" t="s">
        <v>593</v>
      </c>
      <c r="E79" s="835" t="s">
        <v>3089</v>
      </c>
      <c r="F79" s="863" t="s">
        <v>3090</v>
      </c>
      <c r="G79" s="835" t="s">
        <v>3181</v>
      </c>
      <c r="H79" s="835" t="s">
        <v>3182</v>
      </c>
      <c r="I79" s="849">
        <v>21.229999542236328</v>
      </c>
      <c r="J79" s="849">
        <v>200</v>
      </c>
      <c r="K79" s="850">
        <v>4246</v>
      </c>
    </row>
    <row r="80" spans="1:11" ht="14.4" customHeight="1" x14ac:dyDescent="0.3">
      <c r="A80" s="831" t="s">
        <v>576</v>
      </c>
      <c r="B80" s="832" t="s">
        <v>577</v>
      </c>
      <c r="C80" s="835" t="s">
        <v>592</v>
      </c>
      <c r="D80" s="863" t="s">
        <v>593</v>
      </c>
      <c r="E80" s="835" t="s">
        <v>3089</v>
      </c>
      <c r="F80" s="863" t="s">
        <v>3090</v>
      </c>
      <c r="G80" s="835" t="s">
        <v>3183</v>
      </c>
      <c r="H80" s="835" t="s">
        <v>3184</v>
      </c>
      <c r="I80" s="849">
        <v>2.5199999809265137</v>
      </c>
      <c r="J80" s="849">
        <v>500</v>
      </c>
      <c r="K80" s="850">
        <v>1260</v>
      </c>
    </row>
    <row r="81" spans="1:11" ht="14.4" customHeight="1" x14ac:dyDescent="0.3">
      <c r="A81" s="831" t="s">
        <v>576</v>
      </c>
      <c r="B81" s="832" t="s">
        <v>577</v>
      </c>
      <c r="C81" s="835" t="s">
        <v>592</v>
      </c>
      <c r="D81" s="863" t="s">
        <v>593</v>
      </c>
      <c r="E81" s="835" t="s">
        <v>3089</v>
      </c>
      <c r="F81" s="863" t="s">
        <v>3090</v>
      </c>
      <c r="G81" s="835" t="s">
        <v>3185</v>
      </c>
      <c r="H81" s="835" t="s">
        <v>3186</v>
      </c>
      <c r="I81" s="849">
        <v>21.229999542236328</v>
      </c>
      <c r="J81" s="849">
        <v>17</v>
      </c>
      <c r="K81" s="850">
        <v>360.90999603271484</v>
      </c>
    </row>
    <row r="82" spans="1:11" ht="14.4" customHeight="1" x14ac:dyDescent="0.3">
      <c r="A82" s="831" t="s">
        <v>576</v>
      </c>
      <c r="B82" s="832" t="s">
        <v>577</v>
      </c>
      <c r="C82" s="835" t="s">
        <v>592</v>
      </c>
      <c r="D82" s="863" t="s">
        <v>593</v>
      </c>
      <c r="E82" s="835" t="s">
        <v>3187</v>
      </c>
      <c r="F82" s="863" t="s">
        <v>3188</v>
      </c>
      <c r="G82" s="835" t="s">
        <v>3189</v>
      </c>
      <c r="H82" s="835" t="s">
        <v>3190</v>
      </c>
      <c r="I82" s="849">
        <v>10.163999938964844</v>
      </c>
      <c r="J82" s="849">
        <v>1600</v>
      </c>
      <c r="K82" s="850">
        <v>16260.000122070313</v>
      </c>
    </row>
    <row r="83" spans="1:11" ht="14.4" customHeight="1" x14ac:dyDescent="0.3">
      <c r="A83" s="831" t="s">
        <v>576</v>
      </c>
      <c r="B83" s="832" t="s">
        <v>577</v>
      </c>
      <c r="C83" s="835" t="s">
        <v>592</v>
      </c>
      <c r="D83" s="863" t="s">
        <v>593</v>
      </c>
      <c r="E83" s="835" t="s">
        <v>3187</v>
      </c>
      <c r="F83" s="863" t="s">
        <v>3188</v>
      </c>
      <c r="G83" s="835" t="s">
        <v>3191</v>
      </c>
      <c r="H83" s="835" t="s">
        <v>3192</v>
      </c>
      <c r="I83" s="849">
        <v>7.002500057220459</v>
      </c>
      <c r="J83" s="849">
        <v>75</v>
      </c>
      <c r="K83" s="850">
        <v>525.25</v>
      </c>
    </row>
    <row r="84" spans="1:11" ht="14.4" customHeight="1" x14ac:dyDescent="0.3">
      <c r="A84" s="831" t="s">
        <v>576</v>
      </c>
      <c r="B84" s="832" t="s">
        <v>577</v>
      </c>
      <c r="C84" s="835" t="s">
        <v>592</v>
      </c>
      <c r="D84" s="863" t="s">
        <v>593</v>
      </c>
      <c r="E84" s="835" t="s">
        <v>3193</v>
      </c>
      <c r="F84" s="863" t="s">
        <v>3194</v>
      </c>
      <c r="G84" s="835" t="s">
        <v>3195</v>
      </c>
      <c r="H84" s="835" t="s">
        <v>3196</v>
      </c>
      <c r="I84" s="849">
        <v>27.260000228881836</v>
      </c>
      <c r="J84" s="849">
        <v>36</v>
      </c>
      <c r="K84" s="850">
        <v>981.3599853515625</v>
      </c>
    </row>
    <row r="85" spans="1:11" ht="14.4" customHeight="1" x14ac:dyDescent="0.3">
      <c r="A85" s="831" t="s">
        <v>576</v>
      </c>
      <c r="B85" s="832" t="s">
        <v>577</v>
      </c>
      <c r="C85" s="835" t="s">
        <v>592</v>
      </c>
      <c r="D85" s="863" t="s">
        <v>593</v>
      </c>
      <c r="E85" s="835" t="s">
        <v>3197</v>
      </c>
      <c r="F85" s="863" t="s">
        <v>3198</v>
      </c>
      <c r="G85" s="835" t="s">
        <v>3199</v>
      </c>
      <c r="H85" s="835" t="s">
        <v>3200</v>
      </c>
      <c r="I85" s="849">
        <v>0.46500000357627869</v>
      </c>
      <c r="J85" s="849">
        <v>150</v>
      </c>
      <c r="K85" s="850">
        <v>69.5</v>
      </c>
    </row>
    <row r="86" spans="1:11" ht="14.4" customHeight="1" x14ac:dyDescent="0.3">
      <c r="A86" s="831" t="s">
        <v>576</v>
      </c>
      <c r="B86" s="832" t="s">
        <v>577</v>
      </c>
      <c r="C86" s="835" t="s">
        <v>592</v>
      </c>
      <c r="D86" s="863" t="s">
        <v>593</v>
      </c>
      <c r="E86" s="835" t="s">
        <v>3197</v>
      </c>
      <c r="F86" s="863" t="s">
        <v>3198</v>
      </c>
      <c r="G86" s="835" t="s">
        <v>3201</v>
      </c>
      <c r="H86" s="835" t="s">
        <v>3202</v>
      </c>
      <c r="I86" s="849">
        <v>0.30500000715255737</v>
      </c>
      <c r="J86" s="849">
        <v>300</v>
      </c>
      <c r="K86" s="850">
        <v>91</v>
      </c>
    </row>
    <row r="87" spans="1:11" ht="14.4" customHeight="1" x14ac:dyDescent="0.3">
      <c r="A87" s="831" t="s">
        <v>576</v>
      </c>
      <c r="B87" s="832" t="s">
        <v>577</v>
      </c>
      <c r="C87" s="835" t="s">
        <v>592</v>
      </c>
      <c r="D87" s="863" t="s">
        <v>593</v>
      </c>
      <c r="E87" s="835" t="s">
        <v>3197</v>
      </c>
      <c r="F87" s="863" t="s">
        <v>3198</v>
      </c>
      <c r="G87" s="835" t="s">
        <v>3203</v>
      </c>
      <c r="H87" s="835" t="s">
        <v>3204</v>
      </c>
      <c r="I87" s="849">
        <v>0.30000001192092896</v>
      </c>
      <c r="J87" s="849">
        <v>200</v>
      </c>
      <c r="K87" s="850">
        <v>60</v>
      </c>
    </row>
    <row r="88" spans="1:11" ht="14.4" customHeight="1" x14ac:dyDescent="0.3">
      <c r="A88" s="831" t="s">
        <v>576</v>
      </c>
      <c r="B88" s="832" t="s">
        <v>577</v>
      </c>
      <c r="C88" s="835" t="s">
        <v>592</v>
      </c>
      <c r="D88" s="863" t="s">
        <v>593</v>
      </c>
      <c r="E88" s="835" t="s">
        <v>3197</v>
      </c>
      <c r="F88" s="863" t="s">
        <v>3198</v>
      </c>
      <c r="G88" s="835" t="s">
        <v>3205</v>
      </c>
      <c r="H88" s="835" t="s">
        <v>3206</v>
      </c>
      <c r="I88" s="849">
        <v>0.54000002145767212</v>
      </c>
      <c r="J88" s="849">
        <v>3200</v>
      </c>
      <c r="K88" s="850">
        <v>1728</v>
      </c>
    </row>
    <row r="89" spans="1:11" ht="14.4" customHeight="1" x14ac:dyDescent="0.3">
      <c r="A89" s="831" t="s">
        <v>576</v>
      </c>
      <c r="B89" s="832" t="s">
        <v>577</v>
      </c>
      <c r="C89" s="835" t="s">
        <v>592</v>
      </c>
      <c r="D89" s="863" t="s">
        <v>593</v>
      </c>
      <c r="E89" s="835" t="s">
        <v>3197</v>
      </c>
      <c r="F89" s="863" t="s">
        <v>3198</v>
      </c>
      <c r="G89" s="835" t="s">
        <v>3207</v>
      </c>
      <c r="H89" s="835" t="s">
        <v>3208</v>
      </c>
      <c r="I89" s="849">
        <v>1.8024999499320984</v>
      </c>
      <c r="J89" s="849">
        <v>1400</v>
      </c>
      <c r="K89" s="850">
        <v>2523</v>
      </c>
    </row>
    <row r="90" spans="1:11" ht="14.4" customHeight="1" x14ac:dyDescent="0.3">
      <c r="A90" s="831" t="s">
        <v>576</v>
      </c>
      <c r="B90" s="832" t="s">
        <v>577</v>
      </c>
      <c r="C90" s="835" t="s">
        <v>592</v>
      </c>
      <c r="D90" s="863" t="s">
        <v>593</v>
      </c>
      <c r="E90" s="835" t="s">
        <v>3197</v>
      </c>
      <c r="F90" s="863" t="s">
        <v>3198</v>
      </c>
      <c r="G90" s="835" t="s">
        <v>3209</v>
      </c>
      <c r="H90" s="835" t="s">
        <v>3210</v>
      </c>
      <c r="I90" s="849">
        <v>1.7999999523162842</v>
      </c>
      <c r="J90" s="849">
        <v>200</v>
      </c>
      <c r="K90" s="850">
        <v>360</v>
      </c>
    </row>
    <row r="91" spans="1:11" ht="14.4" customHeight="1" x14ac:dyDescent="0.3">
      <c r="A91" s="831" t="s">
        <v>576</v>
      </c>
      <c r="B91" s="832" t="s">
        <v>577</v>
      </c>
      <c r="C91" s="835" t="s">
        <v>592</v>
      </c>
      <c r="D91" s="863" t="s">
        <v>593</v>
      </c>
      <c r="E91" s="835" t="s">
        <v>3211</v>
      </c>
      <c r="F91" s="863" t="s">
        <v>3212</v>
      </c>
      <c r="G91" s="835" t="s">
        <v>3213</v>
      </c>
      <c r="H91" s="835" t="s">
        <v>3214</v>
      </c>
      <c r="I91" s="849">
        <v>0.62999999523162842</v>
      </c>
      <c r="J91" s="849">
        <v>1600</v>
      </c>
      <c r="K91" s="850">
        <v>1008</v>
      </c>
    </row>
    <row r="92" spans="1:11" ht="14.4" customHeight="1" x14ac:dyDescent="0.3">
      <c r="A92" s="831" t="s">
        <v>576</v>
      </c>
      <c r="B92" s="832" t="s">
        <v>577</v>
      </c>
      <c r="C92" s="835" t="s">
        <v>592</v>
      </c>
      <c r="D92" s="863" t="s">
        <v>593</v>
      </c>
      <c r="E92" s="835" t="s">
        <v>3211</v>
      </c>
      <c r="F92" s="863" t="s">
        <v>3212</v>
      </c>
      <c r="G92" s="835" t="s">
        <v>3215</v>
      </c>
      <c r="H92" s="835" t="s">
        <v>3216</v>
      </c>
      <c r="I92" s="849">
        <v>0.62999999523162842</v>
      </c>
      <c r="J92" s="849">
        <v>19800</v>
      </c>
      <c r="K92" s="850">
        <v>12474</v>
      </c>
    </row>
    <row r="93" spans="1:11" ht="14.4" customHeight="1" x14ac:dyDescent="0.3">
      <c r="A93" s="831" t="s">
        <v>576</v>
      </c>
      <c r="B93" s="832" t="s">
        <v>577</v>
      </c>
      <c r="C93" s="835" t="s">
        <v>592</v>
      </c>
      <c r="D93" s="863" t="s">
        <v>593</v>
      </c>
      <c r="E93" s="835" t="s">
        <v>3217</v>
      </c>
      <c r="F93" s="863" t="s">
        <v>3218</v>
      </c>
      <c r="G93" s="835" t="s">
        <v>3219</v>
      </c>
      <c r="H93" s="835" t="s">
        <v>3220</v>
      </c>
      <c r="I93" s="849">
        <v>514.25</v>
      </c>
      <c r="J93" s="849">
        <v>10</v>
      </c>
      <c r="K93" s="850">
        <v>5142.5</v>
      </c>
    </row>
    <row r="94" spans="1:11" ht="14.4" customHeight="1" x14ac:dyDescent="0.3">
      <c r="A94" s="831" t="s">
        <v>576</v>
      </c>
      <c r="B94" s="832" t="s">
        <v>577</v>
      </c>
      <c r="C94" s="835" t="s">
        <v>592</v>
      </c>
      <c r="D94" s="863" t="s">
        <v>593</v>
      </c>
      <c r="E94" s="835" t="s">
        <v>3217</v>
      </c>
      <c r="F94" s="863" t="s">
        <v>3218</v>
      </c>
      <c r="G94" s="835" t="s">
        <v>3221</v>
      </c>
      <c r="H94" s="835" t="s">
        <v>3222</v>
      </c>
      <c r="I94" s="849">
        <v>442.3900146484375</v>
      </c>
      <c r="J94" s="849">
        <v>10</v>
      </c>
      <c r="K94" s="850">
        <v>4423.8798828125</v>
      </c>
    </row>
    <row r="95" spans="1:11" ht="14.4" customHeight="1" x14ac:dyDescent="0.3">
      <c r="A95" s="831" t="s">
        <v>576</v>
      </c>
      <c r="B95" s="832" t="s">
        <v>577</v>
      </c>
      <c r="C95" s="835" t="s">
        <v>592</v>
      </c>
      <c r="D95" s="863" t="s">
        <v>593</v>
      </c>
      <c r="E95" s="835" t="s">
        <v>3223</v>
      </c>
      <c r="F95" s="863" t="s">
        <v>3224</v>
      </c>
      <c r="G95" s="835" t="s">
        <v>3225</v>
      </c>
      <c r="H95" s="835" t="s">
        <v>3226</v>
      </c>
      <c r="I95" s="849">
        <v>19.959999084472656</v>
      </c>
      <c r="J95" s="849">
        <v>2</v>
      </c>
      <c r="K95" s="850">
        <v>39.919998168945312</v>
      </c>
    </row>
    <row r="96" spans="1:11" ht="14.4" customHeight="1" x14ac:dyDescent="0.3">
      <c r="A96" s="831" t="s">
        <v>576</v>
      </c>
      <c r="B96" s="832" t="s">
        <v>577</v>
      </c>
      <c r="C96" s="835" t="s">
        <v>597</v>
      </c>
      <c r="D96" s="863" t="s">
        <v>598</v>
      </c>
      <c r="E96" s="835" t="s">
        <v>3037</v>
      </c>
      <c r="F96" s="863" t="s">
        <v>3038</v>
      </c>
      <c r="G96" s="835" t="s">
        <v>3227</v>
      </c>
      <c r="H96" s="835" t="s">
        <v>3228</v>
      </c>
      <c r="I96" s="849">
        <v>224.75</v>
      </c>
      <c r="J96" s="849">
        <v>1</v>
      </c>
      <c r="K96" s="850">
        <v>224.75</v>
      </c>
    </row>
    <row r="97" spans="1:11" ht="14.4" customHeight="1" x14ac:dyDescent="0.3">
      <c r="A97" s="831" t="s">
        <v>576</v>
      </c>
      <c r="B97" s="832" t="s">
        <v>577</v>
      </c>
      <c r="C97" s="835" t="s">
        <v>597</v>
      </c>
      <c r="D97" s="863" t="s">
        <v>598</v>
      </c>
      <c r="E97" s="835" t="s">
        <v>3037</v>
      </c>
      <c r="F97" s="863" t="s">
        <v>3038</v>
      </c>
      <c r="G97" s="835" t="s">
        <v>3043</v>
      </c>
      <c r="H97" s="835" t="s">
        <v>3044</v>
      </c>
      <c r="I97" s="849">
        <v>0.87999999523162842</v>
      </c>
      <c r="J97" s="849">
        <v>400</v>
      </c>
      <c r="K97" s="850">
        <v>352</v>
      </c>
    </row>
    <row r="98" spans="1:11" ht="14.4" customHeight="1" x14ac:dyDescent="0.3">
      <c r="A98" s="831" t="s">
        <v>576</v>
      </c>
      <c r="B98" s="832" t="s">
        <v>577</v>
      </c>
      <c r="C98" s="835" t="s">
        <v>597</v>
      </c>
      <c r="D98" s="863" t="s">
        <v>598</v>
      </c>
      <c r="E98" s="835" t="s">
        <v>3037</v>
      </c>
      <c r="F98" s="863" t="s">
        <v>3038</v>
      </c>
      <c r="G98" s="835" t="s">
        <v>3045</v>
      </c>
      <c r="H98" s="835" t="s">
        <v>3046</v>
      </c>
      <c r="I98" s="849">
        <v>3.0099999904632568</v>
      </c>
      <c r="J98" s="849">
        <v>160</v>
      </c>
      <c r="K98" s="850">
        <v>481.60000610351562</v>
      </c>
    </row>
    <row r="99" spans="1:11" ht="14.4" customHeight="1" x14ac:dyDescent="0.3">
      <c r="A99" s="831" t="s">
        <v>576</v>
      </c>
      <c r="B99" s="832" t="s">
        <v>577</v>
      </c>
      <c r="C99" s="835" t="s">
        <v>597</v>
      </c>
      <c r="D99" s="863" t="s">
        <v>598</v>
      </c>
      <c r="E99" s="835" t="s">
        <v>3037</v>
      </c>
      <c r="F99" s="863" t="s">
        <v>3038</v>
      </c>
      <c r="G99" s="835" t="s">
        <v>3059</v>
      </c>
      <c r="H99" s="835" t="s">
        <v>3060</v>
      </c>
      <c r="I99" s="849">
        <v>1.3799999952316284</v>
      </c>
      <c r="J99" s="849">
        <v>50</v>
      </c>
      <c r="K99" s="850">
        <v>69</v>
      </c>
    </row>
    <row r="100" spans="1:11" ht="14.4" customHeight="1" x14ac:dyDescent="0.3">
      <c r="A100" s="831" t="s">
        <v>576</v>
      </c>
      <c r="B100" s="832" t="s">
        <v>577</v>
      </c>
      <c r="C100" s="835" t="s">
        <v>597</v>
      </c>
      <c r="D100" s="863" t="s">
        <v>598</v>
      </c>
      <c r="E100" s="835" t="s">
        <v>3037</v>
      </c>
      <c r="F100" s="863" t="s">
        <v>3038</v>
      </c>
      <c r="G100" s="835" t="s">
        <v>3063</v>
      </c>
      <c r="H100" s="835" t="s">
        <v>3064</v>
      </c>
      <c r="I100" s="849">
        <v>1.5149999856948853</v>
      </c>
      <c r="J100" s="849">
        <v>100</v>
      </c>
      <c r="K100" s="850">
        <v>151.5</v>
      </c>
    </row>
    <row r="101" spans="1:11" ht="14.4" customHeight="1" x14ac:dyDescent="0.3">
      <c r="A101" s="831" t="s">
        <v>576</v>
      </c>
      <c r="B101" s="832" t="s">
        <v>577</v>
      </c>
      <c r="C101" s="835" t="s">
        <v>597</v>
      </c>
      <c r="D101" s="863" t="s">
        <v>598</v>
      </c>
      <c r="E101" s="835" t="s">
        <v>3037</v>
      </c>
      <c r="F101" s="863" t="s">
        <v>3038</v>
      </c>
      <c r="G101" s="835" t="s">
        <v>3229</v>
      </c>
      <c r="H101" s="835" t="s">
        <v>3230</v>
      </c>
      <c r="I101" s="849">
        <v>7.9699999094009399</v>
      </c>
      <c r="J101" s="849">
        <v>42</v>
      </c>
      <c r="K101" s="850">
        <v>333.83998870849609</v>
      </c>
    </row>
    <row r="102" spans="1:11" ht="14.4" customHeight="1" x14ac:dyDescent="0.3">
      <c r="A102" s="831" t="s">
        <v>576</v>
      </c>
      <c r="B102" s="832" t="s">
        <v>577</v>
      </c>
      <c r="C102" s="835" t="s">
        <v>597</v>
      </c>
      <c r="D102" s="863" t="s">
        <v>598</v>
      </c>
      <c r="E102" s="835" t="s">
        <v>3037</v>
      </c>
      <c r="F102" s="863" t="s">
        <v>3038</v>
      </c>
      <c r="G102" s="835" t="s">
        <v>3069</v>
      </c>
      <c r="H102" s="835" t="s">
        <v>3070</v>
      </c>
      <c r="I102" s="849">
        <v>0.37999999523162842</v>
      </c>
      <c r="J102" s="849">
        <v>300</v>
      </c>
      <c r="K102" s="850">
        <v>114</v>
      </c>
    </row>
    <row r="103" spans="1:11" ht="14.4" customHeight="1" x14ac:dyDescent="0.3">
      <c r="A103" s="831" t="s">
        <v>576</v>
      </c>
      <c r="B103" s="832" t="s">
        <v>577</v>
      </c>
      <c r="C103" s="835" t="s">
        <v>597</v>
      </c>
      <c r="D103" s="863" t="s">
        <v>598</v>
      </c>
      <c r="E103" s="835" t="s">
        <v>3037</v>
      </c>
      <c r="F103" s="863" t="s">
        <v>3038</v>
      </c>
      <c r="G103" s="835" t="s">
        <v>3071</v>
      </c>
      <c r="H103" s="835" t="s">
        <v>3072</v>
      </c>
      <c r="I103" s="849">
        <v>8.3900003433227539</v>
      </c>
      <c r="J103" s="849">
        <v>24</v>
      </c>
      <c r="K103" s="850">
        <v>201.36000061035156</v>
      </c>
    </row>
    <row r="104" spans="1:11" ht="14.4" customHeight="1" x14ac:dyDescent="0.3">
      <c r="A104" s="831" t="s">
        <v>576</v>
      </c>
      <c r="B104" s="832" t="s">
        <v>577</v>
      </c>
      <c r="C104" s="835" t="s">
        <v>597</v>
      </c>
      <c r="D104" s="863" t="s">
        <v>598</v>
      </c>
      <c r="E104" s="835" t="s">
        <v>3037</v>
      </c>
      <c r="F104" s="863" t="s">
        <v>3038</v>
      </c>
      <c r="G104" s="835" t="s">
        <v>3073</v>
      </c>
      <c r="H104" s="835" t="s">
        <v>3074</v>
      </c>
      <c r="I104" s="849">
        <v>10.829999923706055</v>
      </c>
      <c r="J104" s="849">
        <v>24</v>
      </c>
      <c r="K104" s="850">
        <v>259.92000579833984</v>
      </c>
    </row>
    <row r="105" spans="1:11" ht="14.4" customHeight="1" x14ac:dyDescent="0.3">
      <c r="A105" s="831" t="s">
        <v>576</v>
      </c>
      <c r="B105" s="832" t="s">
        <v>577</v>
      </c>
      <c r="C105" s="835" t="s">
        <v>597</v>
      </c>
      <c r="D105" s="863" t="s">
        <v>598</v>
      </c>
      <c r="E105" s="835" t="s">
        <v>3037</v>
      </c>
      <c r="F105" s="863" t="s">
        <v>3038</v>
      </c>
      <c r="G105" s="835" t="s">
        <v>3231</v>
      </c>
      <c r="H105" s="835" t="s">
        <v>3232</v>
      </c>
      <c r="I105" s="849">
        <v>2.190000057220459</v>
      </c>
      <c r="J105" s="849">
        <v>60</v>
      </c>
      <c r="K105" s="850">
        <v>131.39999389648437</v>
      </c>
    </row>
    <row r="106" spans="1:11" ht="14.4" customHeight="1" x14ac:dyDescent="0.3">
      <c r="A106" s="831" t="s">
        <v>576</v>
      </c>
      <c r="B106" s="832" t="s">
        <v>577</v>
      </c>
      <c r="C106" s="835" t="s">
        <v>597</v>
      </c>
      <c r="D106" s="863" t="s">
        <v>598</v>
      </c>
      <c r="E106" s="835" t="s">
        <v>3037</v>
      </c>
      <c r="F106" s="863" t="s">
        <v>3038</v>
      </c>
      <c r="G106" s="835" t="s">
        <v>3233</v>
      </c>
      <c r="H106" s="835" t="s">
        <v>3234</v>
      </c>
      <c r="I106" s="849">
        <v>22.309999465942383</v>
      </c>
      <c r="J106" s="849">
        <v>1</v>
      </c>
      <c r="K106" s="850">
        <v>22.309999465942383</v>
      </c>
    </row>
    <row r="107" spans="1:11" ht="14.4" customHeight="1" x14ac:dyDescent="0.3">
      <c r="A107" s="831" t="s">
        <v>576</v>
      </c>
      <c r="B107" s="832" t="s">
        <v>577</v>
      </c>
      <c r="C107" s="835" t="s">
        <v>597</v>
      </c>
      <c r="D107" s="863" t="s">
        <v>598</v>
      </c>
      <c r="E107" s="835" t="s">
        <v>3037</v>
      </c>
      <c r="F107" s="863" t="s">
        <v>3038</v>
      </c>
      <c r="G107" s="835" t="s">
        <v>3083</v>
      </c>
      <c r="H107" s="835" t="s">
        <v>3084</v>
      </c>
      <c r="I107" s="849">
        <v>0.66750001907348633</v>
      </c>
      <c r="J107" s="849">
        <v>800</v>
      </c>
      <c r="K107" s="850">
        <v>531</v>
      </c>
    </row>
    <row r="108" spans="1:11" ht="14.4" customHeight="1" x14ac:dyDescent="0.3">
      <c r="A108" s="831" t="s">
        <v>576</v>
      </c>
      <c r="B108" s="832" t="s">
        <v>577</v>
      </c>
      <c r="C108" s="835" t="s">
        <v>597</v>
      </c>
      <c r="D108" s="863" t="s">
        <v>598</v>
      </c>
      <c r="E108" s="835" t="s">
        <v>3037</v>
      </c>
      <c r="F108" s="863" t="s">
        <v>3038</v>
      </c>
      <c r="G108" s="835" t="s">
        <v>3235</v>
      </c>
      <c r="H108" s="835" t="s">
        <v>3236</v>
      </c>
      <c r="I108" s="849">
        <v>5.619999885559082</v>
      </c>
      <c r="J108" s="849">
        <v>700</v>
      </c>
      <c r="K108" s="850">
        <v>3936.449951171875</v>
      </c>
    </row>
    <row r="109" spans="1:11" ht="14.4" customHeight="1" x14ac:dyDescent="0.3">
      <c r="A109" s="831" t="s">
        <v>576</v>
      </c>
      <c r="B109" s="832" t="s">
        <v>577</v>
      </c>
      <c r="C109" s="835" t="s">
        <v>597</v>
      </c>
      <c r="D109" s="863" t="s">
        <v>598</v>
      </c>
      <c r="E109" s="835" t="s">
        <v>3037</v>
      </c>
      <c r="F109" s="863" t="s">
        <v>3038</v>
      </c>
      <c r="G109" s="835" t="s">
        <v>3085</v>
      </c>
      <c r="H109" s="835" t="s">
        <v>3086</v>
      </c>
      <c r="I109" s="849">
        <v>27.877499580383301</v>
      </c>
      <c r="J109" s="849">
        <v>10</v>
      </c>
      <c r="K109" s="850">
        <v>278.77999877929687</v>
      </c>
    </row>
    <row r="110" spans="1:11" ht="14.4" customHeight="1" x14ac:dyDescent="0.3">
      <c r="A110" s="831" t="s">
        <v>576</v>
      </c>
      <c r="B110" s="832" t="s">
        <v>577</v>
      </c>
      <c r="C110" s="835" t="s">
        <v>597</v>
      </c>
      <c r="D110" s="863" t="s">
        <v>598</v>
      </c>
      <c r="E110" s="835" t="s">
        <v>3037</v>
      </c>
      <c r="F110" s="863" t="s">
        <v>3038</v>
      </c>
      <c r="G110" s="835" t="s">
        <v>3087</v>
      </c>
      <c r="H110" s="835" t="s">
        <v>3088</v>
      </c>
      <c r="I110" s="849">
        <v>28.732499599456787</v>
      </c>
      <c r="J110" s="849">
        <v>246</v>
      </c>
      <c r="K110" s="850">
        <v>7068.1600341796875</v>
      </c>
    </row>
    <row r="111" spans="1:11" ht="14.4" customHeight="1" x14ac:dyDescent="0.3">
      <c r="A111" s="831" t="s">
        <v>576</v>
      </c>
      <c r="B111" s="832" t="s">
        <v>577</v>
      </c>
      <c r="C111" s="835" t="s">
        <v>597</v>
      </c>
      <c r="D111" s="863" t="s">
        <v>598</v>
      </c>
      <c r="E111" s="835" t="s">
        <v>3089</v>
      </c>
      <c r="F111" s="863" t="s">
        <v>3090</v>
      </c>
      <c r="G111" s="835" t="s">
        <v>3237</v>
      </c>
      <c r="H111" s="835" t="s">
        <v>3238</v>
      </c>
      <c r="I111" s="849">
        <v>2.9000000953674316</v>
      </c>
      <c r="J111" s="849">
        <v>200</v>
      </c>
      <c r="K111" s="850">
        <v>580</v>
      </c>
    </row>
    <row r="112" spans="1:11" ht="14.4" customHeight="1" x14ac:dyDescent="0.3">
      <c r="A112" s="831" t="s">
        <v>576</v>
      </c>
      <c r="B112" s="832" t="s">
        <v>577</v>
      </c>
      <c r="C112" s="835" t="s">
        <v>597</v>
      </c>
      <c r="D112" s="863" t="s">
        <v>598</v>
      </c>
      <c r="E112" s="835" t="s">
        <v>3089</v>
      </c>
      <c r="F112" s="863" t="s">
        <v>3090</v>
      </c>
      <c r="G112" s="835" t="s">
        <v>3239</v>
      </c>
      <c r="H112" s="835" t="s">
        <v>3240</v>
      </c>
      <c r="I112" s="849">
        <v>847</v>
      </c>
      <c r="J112" s="849">
        <v>40</v>
      </c>
      <c r="K112" s="850">
        <v>33880</v>
      </c>
    </row>
    <row r="113" spans="1:11" ht="14.4" customHeight="1" x14ac:dyDescent="0.3">
      <c r="A113" s="831" t="s">
        <v>576</v>
      </c>
      <c r="B113" s="832" t="s">
        <v>577</v>
      </c>
      <c r="C113" s="835" t="s">
        <v>597</v>
      </c>
      <c r="D113" s="863" t="s">
        <v>598</v>
      </c>
      <c r="E113" s="835" t="s">
        <v>3089</v>
      </c>
      <c r="F113" s="863" t="s">
        <v>3090</v>
      </c>
      <c r="G113" s="835" t="s">
        <v>3241</v>
      </c>
      <c r="H113" s="835" t="s">
        <v>3242</v>
      </c>
      <c r="I113" s="849">
        <v>641.29998779296875</v>
      </c>
      <c r="J113" s="849">
        <v>110</v>
      </c>
      <c r="K113" s="850">
        <v>70543</v>
      </c>
    </row>
    <row r="114" spans="1:11" ht="14.4" customHeight="1" x14ac:dyDescent="0.3">
      <c r="A114" s="831" t="s">
        <v>576</v>
      </c>
      <c r="B114" s="832" t="s">
        <v>577</v>
      </c>
      <c r="C114" s="835" t="s">
        <v>597</v>
      </c>
      <c r="D114" s="863" t="s">
        <v>598</v>
      </c>
      <c r="E114" s="835" t="s">
        <v>3089</v>
      </c>
      <c r="F114" s="863" t="s">
        <v>3090</v>
      </c>
      <c r="G114" s="835" t="s">
        <v>3243</v>
      </c>
      <c r="H114" s="835" t="s">
        <v>3244</v>
      </c>
      <c r="I114" s="849">
        <v>1076.9000244140625</v>
      </c>
      <c r="J114" s="849">
        <v>5</v>
      </c>
      <c r="K114" s="850">
        <v>5384.5</v>
      </c>
    </row>
    <row r="115" spans="1:11" ht="14.4" customHeight="1" x14ac:dyDescent="0.3">
      <c r="A115" s="831" t="s">
        <v>576</v>
      </c>
      <c r="B115" s="832" t="s">
        <v>577</v>
      </c>
      <c r="C115" s="835" t="s">
        <v>597</v>
      </c>
      <c r="D115" s="863" t="s">
        <v>598</v>
      </c>
      <c r="E115" s="835" t="s">
        <v>3089</v>
      </c>
      <c r="F115" s="863" t="s">
        <v>3090</v>
      </c>
      <c r="G115" s="835" t="s">
        <v>3245</v>
      </c>
      <c r="H115" s="835" t="s">
        <v>3246</v>
      </c>
      <c r="I115" s="849">
        <v>325.489990234375</v>
      </c>
      <c r="J115" s="849">
        <v>10</v>
      </c>
      <c r="K115" s="850">
        <v>3254.89990234375</v>
      </c>
    </row>
    <row r="116" spans="1:11" ht="14.4" customHeight="1" x14ac:dyDescent="0.3">
      <c r="A116" s="831" t="s">
        <v>576</v>
      </c>
      <c r="B116" s="832" t="s">
        <v>577</v>
      </c>
      <c r="C116" s="835" t="s">
        <v>597</v>
      </c>
      <c r="D116" s="863" t="s">
        <v>598</v>
      </c>
      <c r="E116" s="835" t="s">
        <v>3089</v>
      </c>
      <c r="F116" s="863" t="s">
        <v>3090</v>
      </c>
      <c r="G116" s="835" t="s">
        <v>3247</v>
      </c>
      <c r="H116" s="835" t="s">
        <v>3248</v>
      </c>
      <c r="I116" s="849">
        <v>971.57000732421875</v>
      </c>
      <c r="J116" s="849">
        <v>5</v>
      </c>
      <c r="K116" s="850">
        <v>4857.85009765625</v>
      </c>
    </row>
    <row r="117" spans="1:11" ht="14.4" customHeight="1" x14ac:dyDescent="0.3">
      <c r="A117" s="831" t="s">
        <v>576</v>
      </c>
      <c r="B117" s="832" t="s">
        <v>577</v>
      </c>
      <c r="C117" s="835" t="s">
        <v>597</v>
      </c>
      <c r="D117" s="863" t="s">
        <v>598</v>
      </c>
      <c r="E117" s="835" t="s">
        <v>3089</v>
      </c>
      <c r="F117" s="863" t="s">
        <v>3090</v>
      </c>
      <c r="G117" s="835" t="s">
        <v>3249</v>
      </c>
      <c r="H117" s="835" t="s">
        <v>3250</v>
      </c>
      <c r="I117" s="849">
        <v>630</v>
      </c>
      <c r="J117" s="849">
        <v>1</v>
      </c>
      <c r="K117" s="850">
        <v>630</v>
      </c>
    </row>
    <row r="118" spans="1:11" ht="14.4" customHeight="1" x14ac:dyDescent="0.3">
      <c r="A118" s="831" t="s">
        <v>576</v>
      </c>
      <c r="B118" s="832" t="s">
        <v>577</v>
      </c>
      <c r="C118" s="835" t="s">
        <v>597</v>
      </c>
      <c r="D118" s="863" t="s">
        <v>598</v>
      </c>
      <c r="E118" s="835" t="s">
        <v>3089</v>
      </c>
      <c r="F118" s="863" t="s">
        <v>3090</v>
      </c>
      <c r="G118" s="835" t="s">
        <v>3251</v>
      </c>
      <c r="H118" s="835" t="s">
        <v>3252</v>
      </c>
      <c r="I118" s="849">
        <v>798</v>
      </c>
      <c r="J118" s="849">
        <v>2</v>
      </c>
      <c r="K118" s="850">
        <v>1596</v>
      </c>
    </row>
    <row r="119" spans="1:11" ht="14.4" customHeight="1" x14ac:dyDescent="0.3">
      <c r="A119" s="831" t="s">
        <v>576</v>
      </c>
      <c r="B119" s="832" t="s">
        <v>577</v>
      </c>
      <c r="C119" s="835" t="s">
        <v>597</v>
      </c>
      <c r="D119" s="863" t="s">
        <v>598</v>
      </c>
      <c r="E119" s="835" t="s">
        <v>3089</v>
      </c>
      <c r="F119" s="863" t="s">
        <v>3090</v>
      </c>
      <c r="G119" s="835" t="s">
        <v>3253</v>
      </c>
      <c r="H119" s="835" t="s">
        <v>3254</v>
      </c>
      <c r="I119" s="849">
        <v>641.29998779296875</v>
      </c>
      <c r="J119" s="849">
        <v>4</v>
      </c>
      <c r="K119" s="850">
        <v>2565.199951171875</v>
      </c>
    </row>
    <row r="120" spans="1:11" ht="14.4" customHeight="1" x14ac:dyDescent="0.3">
      <c r="A120" s="831" t="s">
        <v>576</v>
      </c>
      <c r="B120" s="832" t="s">
        <v>577</v>
      </c>
      <c r="C120" s="835" t="s">
        <v>597</v>
      </c>
      <c r="D120" s="863" t="s">
        <v>598</v>
      </c>
      <c r="E120" s="835" t="s">
        <v>3089</v>
      </c>
      <c r="F120" s="863" t="s">
        <v>3090</v>
      </c>
      <c r="G120" s="835" t="s">
        <v>3255</v>
      </c>
      <c r="H120" s="835" t="s">
        <v>3256</v>
      </c>
      <c r="I120" s="849">
        <v>762.29998779296875</v>
      </c>
      <c r="J120" s="849">
        <v>2</v>
      </c>
      <c r="K120" s="850">
        <v>1524.5999755859375</v>
      </c>
    </row>
    <row r="121" spans="1:11" ht="14.4" customHeight="1" x14ac:dyDescent="0.3">
      <c r="A121" s="831" t="s">
        <v>576</v>
      </c>
      <c r="B121" s="832" t="s">
        <v>577</v>
      </c>
      <c r="C121" s="835" t="s">
        <v>597</v>
      </c>
      <c r="D121" s="863" t="s">
        <v>598</v>
      </c>
      <c r="E121" s="835" t="s">
        <v>3089</v>
      </c>
      <c r="F121" s="863" t="s">
        <v>3090</v>
      </c>
      <c r="G121" s="835" t="s">
        <v>3257</v>
      </c>
      <c r="H121" s="835" t="s">
        <v>3258</v>
      </c>
      <c r="I121" s="849">
        <v>2299</v>
      </c>
      <c r="J121" s="849">
        <v>34</v>
      </c>
      <c r="K121" s="850">
        <v>78166</v>
      </c>
    </row>
    <row r="122" spans="1:11" ht="14.4" customHeight="1" x14ac:dyDescent="0.3">
      <c r="A122" s="831" t="s">
        <v>576</v>
      </c>
      <c r="B122" s="832" t="s">
        <v>577</v>
      </c>
      <c r="C122" s="835" t="s">
        <v>597</v>
      </c>
      <c r="D122" s="863" t="s">
        <v>598</v>
      </c>
      <c r="E122" s="835" t="s">
        <v>3089</v>
      </c>
      <c r="F122" s="863" t="s">
        <v>3090</v>
      </c>
      <c r="G122" s="835" t="s">
        <v>3259</v>
      </c>
      <c r="H122" s="835" t="s">
        <v>3260</v>
      </c>
      <c r="I122" s="849">
        <v>762.29998779296875</v>
      </c>
      <c r="J122" s="849">
        <v>28</v>
      </c>
      <c r="K122" s="850">
        <v>21344.39990234375</v>
      </c>
    </row>
    <row r="123" spans="1:11" ht="14.4" customHeight="1" x14ac:dyDescent="0.3">
      <c r="A123" s="831" t="s">
        <v>576</v>
      </c>
      <c r="B123" s="832" t="s">
        <v>577</v>
      </c>
      <c r="C123" s="835" t="s">
        <v>597</v>
      </c>
      <c r="D123" s="863" t="s">
        <v>598</v>
      </c>
      <c r="E123" s="835" t="s">
        <v>3089</v>
      </c>
      <c r="F123" s="863" t="s">
        <v>3090</v>
      </c>
      <c r="G123" s="835" t="s">
        <v>3095</v>
      </c>
      <c r="H123" s="835" t="s">
        <v>3096</v>
      </c>
      <c r="I123" s="849">
        <v>1.2499999720603228E-2</v>
      </c>
      <c r="J123" s="849">
        <v>400</v>
      </c>
      <c r="K123" s="850">
        <v>5</v>
      </c>
    </row>
    <row r="124" spans="1:11" ht="14.4" customHeight="1" x14ac:dyDescent="0.3">
      <c r="A124" s="831" t="s">
        <v>576</v>
      </c>
      <c r="B124" s="832" t="s">
        <v>577</v>
      </c>
      <c r="C124" s="835" t="s">
        <v>597</v>
      </c>
      <c r="D124" s="863" t="s">
        <v>598</v>
      </c>
      <c r="E124" s="835" t="s">
        <v>3089</v>
      </c>
      <c r="F124" s="863" t="s">
        <v>3090</v>
      </c>
      <c r="G124" s="835" t="s">
        <v>3099</v>
      </c>
      <c r="H124" s="835" t="s">
        <v>3100</v>
      </c>
      <c r="I124" s="849">
        <v>11.146666526794434</v>
      </c>
      <c r="J124" s="849">
        <v>150</v>
      </c>
      <c r="K124" s="850">
        <v>1672</v>
      </c>
    </row>
    <row r="125" spans="1:11" ht="14.4" customHeight="1" x14ac:dyDescent="0.3">
      <c r="A125" s="831" t="s">
        <v>576</v>
      </c>
      <c r="B125" s="832" t="s">
        <v>577</v>
      </c>
      <c r="C125" s="835" t="s">
        <v>597</v>
      </c>
      <c r="D125" s="863" t="s">
        <v>598</v>
      </c>
      <c r="E125" s="835" t="s">
        <v>3089</v>
      </c>
      <c r="F125" s="863" t="s">
        <v>3090</v>
      </c>
      <c r="G125" s="835" t="s">
        <v>3101</v>
      </c>
      <c r="H125" s="835" t="s">
        <v>3102</v>
      </c>
      <c r="I125" s="849">
        <v>6.1500000953674316</v>
      </c>
      <c r="J125" s="849">
        <v>20</v>
      </c>
      <c r="K125" s="850">
        <v>123</v>
      </c>
    </row>
    <row r="126" spans="1:11" ht="14.4" customHeight="1" x14ac:dyDescent="0.3">
      <c r="A126" s="831" t="s">
        <v>576</v>
      </c>
      <c r="B126" s="832" t="s">
        <v>577</v>
      </c>
      <c r="C126" s="835" t="s">
        <v>597</v>
      </c>
      <c r="D126" s="863" t="s">
        <v>598</v>
      </c>
      <c r="E126" s="835" t="s">
        <v>3089</v>
      </c>
      <c r="F126" s="863" t="s">
        <v>3090</v>
      </c>
      <c r="G126" s="835" t="s">
        <v>3103</v>
      </c>
      <c r="H126" s="835" t="s">
        <v>3104</v>
      </c>
      <c r="I126" s="849">
        <v>3.4566667079925537</v>
      </c>
      <c r="J126" s="849">
        <v>130</v>
      </c>
      <c r="K126" s="850">
        <v>449.69998168945312</v>
      </c>
    </row>
    <row r="127" spans="1:11" ht="14.4" customHeight="1" x14ac:dyDescent="0.3">
      <c r="A127" s="831" t="s">
        <v>576</v>
      </c>
      <c r="B127" s="832" t="s">
        <v>577</v>
      </c>
      <c r="C127" s="835" t="s">
        <v>597</v>
      </c>
      <c r="D127" s="863" t="s">
        <v>598</v>
      </c>
      <c r="E127" s="835" t="s">
        <v>3089</v>
      </c>
      <c r="F127" s="863" t="s">
        <v>3090</v>
      </c>
      <c r="G127" s="835" t="s">
        <v>3261</v>
      </c>
      <c r="H127" s="835" t="s">
        <v>3262</v>
      </c>
      <c r="I127" s="849">
        <v>175.44999694824219</v>
      </c>
      <c r="J127" s="849">
        <v>33</v>
      </c>
      <c r="K127" s="850">
        <v>5789.8499755859375</v>
      </c>
    </row>
    <row r="128" spans="1:11" ht="14.4" customHeight="1" x14ac:dyDescent="0.3">
      <c r="A128" s="831" t="s">
        <v>576</v>
      </c>
      <c r="B128" s="832" t="s">
        <v>577</v>
      </c>
      <c r="C128" s="835" t="s">
        <v>597</v>
      </c>
      <c r="D128" s="863" t="s">
        <v>598</v>
      </c>
      <c r="E128" s="835" t="s">
        <v>3089</v>
      </c>
      <c r="F128" s="863" t="s">
        <v>3090</v>
      </c>
      <c r="G128" s="835" t="s">
        <v>3263</v>
      </c>
      <c r="H128" s="835" t="s">
        <v>3264</v>
      </c>
      <c r="I128" s="849">
        <v>653.4000244140625</v>
      </c>
      <c r="J128" s="849">
        <v>33</v>
      </c>
      <c r="K128" s="850">
        <v>21562.2001953125</v>
      </c>
    </row>
    <row r="129" spans="1:11" ht="14.4" customHeight="1" x14ac:dyDescent="0.3">
      <c r="A129" s="831" t="s">
        <v>576</v>
      </c>
      <c r="B129" s="832" t="s">
        <v>577</v>
      </c>
      <c r="C129" s="835" t="s">
        <v>597</v>
      </c>
      <c r="D129" s="863" t="s">
        <v>598</v>
      </c>
      <c r="E129" s="835" t="s">
        <v>3089</v>
      </c>
      <c r="F129" s="863" t="s">
        <v>3090</v>
      </c>
      <c r="G129" s="835" t="s">
        <v>3105</v>
      </c>
      <c r="H129" s="835" t="s">
        <v>3106</v>
      </c>
      <c r="I129" s="849">
        <v>17.979999542236328</v>
      </c>
      <c r="J129" s="849">
        <v>50</v>
      </c>
      <c r="K129" s="850">
        <v>899</v>
      </c>
    </row>
    <row r="130" spans="1:11" ht="14.4" customHeight="1" x14ac:dyDescent="0.3">
      <c r="A130" s="831" t="s">
        <v>576</v>
      </c>
      <c r="B130" s="832" t="s">
        <v>577</v>
      </c>
      <c r="C130" s="835" t="s">
        <v>597</v>
      </c>
      <c r="D130" s="863" t="s">
        <v>598</v>
      </c>
      <c r="E130" s="835" t="s">
        <v>3089</v>
      </c>
      <c r="F130" s="863" t="s">
        <v>3090</v>
      </c>
      <c r="G130" s="835" t="s">
        <v>3107</v>
      </c>
      <c r="H130" s="835" t="s">
        <v>3108</v>
      </c>
      <c r="I130" s="849">
        <v>17.979999542236328</v>
      </c>
      <c r="J130" s="849">
        <v>50</v>
      </c>
      <c r="K130" s="850">
        <v>899</v>
      </c>
    </row>
    <row r="131" spans="1:11" ht="14.4" customHeight="1" x14ac:dyDescent="0.3">
      <c r="A131" s="831" t="s">
        <v>576</v>
      </c>
      <c r="B131" s="832" t="s">
        <v>577</v>
      </c>
      <c r="C131" s="835" t="s">
        <v>597</v>
      </c>
      <c r="D131" s="863" t="s">
        <v>598</v>
      </c>
      <c r="E131" s="835" t="s">
        <v>3089</v>
      </c>
      <c r="F131" s="863" t="s">
        <v>3090</v>
      </c>
      <c r="G131" s="835" t="s">
        <v>3265</v>
      </c>
      <c r="H131" s="835" t="s">
        <v>3266</v>
      </c>
      <c r="I131" s="849">
        <v>503.82499694824219</v>
      </c>
      <c r="J131" s="849">
        <v>20</v>
      </c>
      <c r="K131" s="850">
        <v>10076.5</v>
      </c>
    </row>
    <row r="132" spans="1:11" ht="14.4" customHeight="1" x14ac:dyDescent="0.3">
      <c r="A132" s="831" t="s">
        <v>576</v>
      </c>
      <c r="B132" s="832" t="s">
        <v>577</v>
      </c>
      <c r="C132" s="835" t="s">
        <v>597</v>
      </c>
      <c r="D132" s="863" t="s">
        <v>598</v>
      </c>
      <c r="E132" s="835" t="s">
        <v>3089</v>
      </c>
      <c r="F132" s="863" t="s">
        <v>3090</v>
      </c>
      <c r="G132" s="835" t="s">
        <v>3267</v>
      </c>
      <c r="H132" s="835" t="s">
        <v>3268</v>
      </c>
      <c r="I132" s="849">
        <v>501.25</v>
      </c>
      <c r="J132" s="849">
        <v>10</v>
      </c>
      <c r="K132" s="850">
        <v>5012.5</v>
      </c>
    </row>
    <row r="133" spans="1:11" ht="14.4" customHeight="1" x14ac:dyDescent="0.3">
      <c r="A133" s="831" t="s">
        <v>576</v>
      </c>
      <c r="B133" s="832" t="s">
        <v>577</v>
      </c>
      <c r="C133" s="835" t="s">
        <v>597</v>
      </c>
      <c r="D133" s="863" t="s">
        <v>598</v>
      </c>
      <c r="E133" s="835" t="s">
        <v>3089</v>
      </c>
      <c r="F133" s="863" t="s">
        <v>3090</v>
      </c>
      <c r="G133" s="835" t="s">
        <v>3269</v>
      </c>
      <c r="H133" s="835" t="s">
        <v>3270</v>
      </c>
      <c r="I133" s="849">
        <v>13.203333218892416</v>
      </c>
      <c r="J133" s="849">
        <v>190</v>
      </c>
      <c r="K133" s="850">
        <v>2508.5999755859375</v>
      </c>
    </row>
    <row r="134" spans="1:11" ht="14.4" customHeight="1" x14ac:dyDescent="0.3">
      <c r="A134" s="831" t="s">
        <v>576</v>
      </c>
      <c r="B134" s="832" t="s">
        <v>577</v>
      </c>
      <c r="C134" s="835" t="s">
        <v>597</v>
      </c>
      <c r="D134" s="863" t="s">
        <v>598</v>
      </c>
      <c r="E134" s="835" t="s">
        <v>3089</v>
      </c>
      <c r="F134" s="863" t="s">
        <v>3090</v>
      </c>
      <c r="G134" s="835" t="s">
        <v>3271</v>
      </c>
      <c r="H134" s="835" t="s">
        <v>3272</v>
      </c>
      <c r="I134" s="849">
        <v>13.199999809265137</v>
      </c>
      <c r="J134" s="849">
        <v>110</v>
      </c>
      <c r="K134" s="850">
        <v>1452</v>
      </c>
    </row>
    <row r="135" spans="1:11" ht="14.4" customHeight="1" x14ac:dyDescent="0.3">
      <c r="A135" s="831" t="s">
        <v>576</v>
      </c>
      <c r="B135" s="832" t="s">
        <v>577</v>
      </c>
      <c r="C135" s="835" t="s">
        <v>597</v>
      </c>
      <c r="D135" s="863" t="s">
        <v>598</v>
      </c>
      <c r="E135" s="835" t="s">
        <v>3089</v>
      </c>
      <c r="F135" s="863" t="s">
        <v>3090</v>
      </c>
      <c r="G135" s="835" t="s">
        <v>3273</v>
      </c>
      <c r="H135" s="835" t="s">
        <v>3274</v>
      </c>
      <c r="I135" s="849">
        <v>64.129997253417969</v>
      </c>
      <c r="J135" s="849">
        <v>12</v>
      </c>
      <c r="K135" s="850">
        <v>769.55999755859375</v>
      </c>
    </row>
    <row r="136" spans="1:11" ht="14.4" customHeight="1" x14ac:dyDescent="0.3">
      <c r="A136" s="831" t="s">
        <v>576</v>
      </c>
      <c r="B136" s="832" t="s">
        <v>577</v>
      </c>
      <c r="C136" s="835" t="s">
        <v>597</v>
      </c>
      <c r="D136" s="863" t="s">
        <v>598</v>
      </c>
      <c r="E136" s="835" t="s">
        <v>3089</v>
      </c>
      <c r="F136" s="863" t="s">
        <v>3090</v>
      </c>
      <c r="G136" s="835" t="s">
        <v>3275</v>
      </c>
      <c r="H136" s="835" t="s">
        <v>3276</v>
      </c>
      <c r="I136" s="849">
        <v>211.75</v>
      </c>
      <c r="J136" s="849">
        <v>10</v>
      </c>
      <c r="K136" s="850">
        <v>2117.5</v>
      </c>
    </row>
    <row r="137" spans="1:11" ht="14.4" customHeight="1" x14ac:dyDescent="0.3">
      <c r="A137" s="831" t="s">
        <v>576</v>
      </c>
      <c r="B137" s="832" t="s">
        <v>577</v>
      </c>
      <c r="C137" s="835" t="s">
        <v>597</v>
      </c>
      <c r="D137" s="863" t="s">
        <v>598</v>
      </c>
      <c r="E137" s="835" t="s">
        <v>3089</v>
      </c>
      <c r="F137" s="863" t="s">
        <v>3090</v>
      </c>
      <c r="G137" s="835" t="s">
        <v>3277</v>
      </c>
      <c r="H137" s="835" t="s">
        <v>3278</v>
      </c>
      <c r="I137" s="849">
        <v>22.989999771118164</v>
      </c>
      <c r="J137" s="849">
        <v>40</v>
      </c>
      <c r="K137" s="850">
        <v>919.5999755859375</v>
      </c>
    </row>
    <row r="138" spans="1:11" ht="14.4" customHeight="1" x14ac:dyDescent="0.3">
      <c r="A138" s="831" t="s">
        <v>576</v>
      </c>
      <c r="B138" s="832" t="s">
        <v>577</v>
      </c>
      <c r="C138" s="835" t="s">
        <v>597</v>
      </c>
      <c r="D138" s="863" t="s">
        <v>598</v>
      </c>
      <c r="E138" s="835" t="s">
        <v>3089</v>
      </c>
      <c r="F138" s="863" t="s">
        <v>3090</v>
      </c>
      <c r="G138" s="835" t="s">
        <v>3279</v>
      </c>
      <c r="H138" s="835" t="s">
        <v>3280</v>
      </c>
      <c r="I138" s="849">
        <v>22.989999771118164</v>
      </c>
      <c r="J138" s="849">
        <v>40</v>
      </c>
      <c r="K138" s="850">
        <v>919.5999755859375</v>
      </c>
    </row>
    <row r="139" spans="1:11" ht="14.4" customHeight="1" x14ac:dyDescent="0.3">
      <c r="A139" s="831" t="s">
        <v>576</v>
      </c>
      <c r="B139" s="832" t="s">
        <v>577</v>
      </c>
      <c r="C139" s="835" t="s">
        <v>597</v>
      </c>
      <c r="D139" s="863" t="s">
        <v>598</v>
      </c>
      <c r="E139" s="835" t="s">
        <v>3089</v>
      </c>
      <c r="F139" s="863" t="s">
        <v>3090</v>
      </c>
      <c r="G139" s="835" t="s">
        <v>3281</v>
      </c>
      <c r="H139" s="835" t="s">
        <v>3282</v>
      </c>
      <c r="I139" s="849">
        <v>22.989999771118164</v>
      </c>
      <c r="J139" s="849">
        <v>60</v>
      </c>
      <c r="K139" s="850">
        <v>1379.4000244140625</v>
      </c>
    </row>
    <row r="140" spans="1:11" ht="14.4" customHeight="1" x14ac:dyDescent="0.3">
      <c r="A140" s="831" t="s">
        <v>576</v>
      </c>
      <c r="B140" s="832" t="s">
        <v>577</v>
      </c>
      <c r="C140" s="835" t="s">
        <v>597</v>
      </c>
      <c r="D140" s="863" t="s">
        <v>598</v>
      </c>
      <c r="E140" s="835" t="s">
        <v>3089</v>
      </c>
      <c r="F140" s="863" t="s">
        <v>3090</v>
      </c>
      <c r="G140" s="835" t="s">
        <v>3283</v>
      </c>
      <c r="H140" s="835" t="s">
        <v>3284</v>
      </c>
      <c r="I140" s="849">
        <v>22.989999771118164</v>
      </c>
      <c r="J140" s="849">
        <v>40</v>
      </c>
      <c r="K140" s="850">
        <v>919.5999755859375</v>
      </c>
    </row>
    <row r="141" spans="1:11" ht="14.4" customHeight="1" x14ac:dyDescent="0.3">
      <c r="A141" s="831" t="s">
        <v>576</v>
      </c>
      <c r="B141" s="832" t="s">
        <v>577</v>
      </c>
      <c r="C141" s="835" t="s">
        <v>597</v>
      </c>
      <c r="D141" s="863" t="s">
        <v>598</v>
      </c>
      <c r="E141" s="835" t="s">
        <v>3089</v>
      </c>
      <c r="F141" s="863" t="s">
        <v>3090</v>
      </c>
      <c r="G141" s="835" t="s">
        <v>3285</v>
      </c>
      <c r="H141" s="835" t="s">
        <v>3286</v>
      </c>
      <c r="I141" s="849">
        <v>35.090000152587891</v>
      </c>
      <c r="J141" s="849">
        <v>60</v>
      </c>
      <c r="K141" s="850">
        <v>2105.3999633789062</v>
      </c>
    </row>
    <row r="142" spans="1:11" ht="14.4" customHeight="1" x14ac:dyDescent="0.3">
      <c r="A142" s="831" t="s">
        <v>576</v>
      </c>
      <c r="B142" s="832" t="s">
        <v>577</v>
      </c>
      <c r="C142" s="835" t="s">
        <v>597</v>
      </c>
      <c r="D142" s="863" t="s">
        <v>598</v>
      </c>
      <c r="E142" s="835" t="s">
        <v>3089</v>
      </c>
      <c r="F142" s="863" t="s">
        <v>3090</v>
      </c>
      <c r="G142" s="835" t="s">
        <v>3287</v>
      </c>
      <c r="H142" s="835" t="s">
        <v>3288</v>
      </c>
      <c r="I142" s="849">
        <v>35.090000152587891</v>
      </c>
      <c r="J142" s="849">
        <v>12</v>
      </c>
      <c r="K142" s="850">
        <v>421.07998657226562</v>
      </c>
    </row>
    <row r="143" spans="1:11" ht="14.4" customHeight="1" x14ac:dyDescent="0.3">
      <c r="A143" s="831" t="s">
        <v>576</v>
      </c>
      <c r="B143" s="832" t="s">
        <v>577</v>
      </c>
      <c r="C143" s="835" t="s">
        <v>597</v>
      </c>
      <c r="D143" s="863" t="s">
        <v>598</v>
      </c>
      <c r="E143" s="835" t="s">
        <v>3089</v>
      </c>
      <c r="F143" s="863" t="s">
        <v>3090</v>
      </c>
      <c r="G143" s="835" t="s">
        <v>3289</v>
      </c>
      <c r="H143" s="835" t="s">
        <v>3290</v>
      </c>
      <c r="I143" s="849">
        <v>25.139999389648438</v>
      </c>
      <c r="J143" s="849">
        <v>12</v>
      </c>
      <c r="K143" s="850">
        <v>301.67999267578125</v>
      </c>
    </row>
    <row r="144" spans="1:11" ht="14.4" customHeight="1" x14ac:dyDescent="0.3">
      <c r="A144" s="831" t="s">
        <v>576</v>
      </c>
      <c r="B144" s="832" t="s">
        <v>577</v>
      </c>
      <c r="C144" s="835" t="s">
        <v>597</v>
      </c>
      <c r="D144" s="863" t="s">
        <v>598</v>
      </c>
      <c r="E144" s="835" t="s">
        <v>3089</v>
      </c>
      <c r="F144" s="863" t="s">
        <v>3090</v>
      </c>
      <c r="G144" s="835" t="s">
        <v>3291</v>
      </c>
      <c r="H144" s="835" t="s">
        <v>3292</v>
      </c>
      <c r="I144" s="849">
        <v>24.469999313354492</v>
      </c>
      <c r="J144" s="849">
        <v>36</v>
      </c>
      <c r="K144" s="850">
        <v>880.90997314453125</v>
      </c>
    </row>
    <row r="145" spans="1:11" ht="14.4" customHeight="1" x14ac:dyDescent="0.3">
      <c r="A145" s="831" t="s">
        <v>576</v>
      </c>
      <c r="B145" s="832" t="s">
        <v>577</v>
      </c>
      <c r="C145" s="835" t="s">
        <v>597</v>
      </c>
      <c r="D145" s="863" t="s">
        <v>598</v>
      </c>
      <c r="E145" s="835" t="s">
        <v>3089</v>
      </c>
      <c r="F145" s="863" t="s">
        <v>3090</v>
      </c>
      <c r="G145" s="835" t="s">
        <v>3293</v>
      </c>
      <c r="H145" s="835" t="s">
        <v>3294</v>
      </c>
      <c r="I145" s="849">
        <v>24.469999313354492</v>
      </c>
      <c r="J145" s="849">
        <v>36</v>
      </c>
      <c r="K145" s="850">
        <v>880.8900146484375</v>
      </c>
    </row>
    <row r="146" spans="1:11" ht="14.4" customHeight="1" x14ac:dyDescent="0.3">
      <c r="A146" s="831" t="s">
        <v>576</v>
      </c>
      <c r="B146" s="832" t="s">
        <v>577</v>
      </c>
      <c r="C146" s="835" t="s">
        <v>597</v>
      </c>
      <c r="D146" s="863" t="s">
        <v>598</v>
      </c>
      <c r="E146" s="835" t="s">
        <v>3089</v>
      </c>
      <c r="F146" s="863" t="s">
        <v>3090</v>
      </c>
      <c r="G146" s="835" t="s">
        <v>3295</v>
      </c>
      <c r="H146" s="835" t="s">
        <v>3296</v>
      </c>
      <c r="I146" s="849">
        <v>641.29998779296875</v>
      </c>
      <c r="J146" s="849">
        <v>2</v>
      </c>
      <c r="K146" s="850">
        <v>1282.5999755859375</v>
      </c>
    </row>
    <row r="147" spans="1:11" ht="14.4" customHeight="1" x14ac:dyDescent="0.3">
      <c r="A147" s="831" t="s">
        <v>576</v>
      </c>
      <c r="B147" s="832" t="s">
        <v>577</v>
      </c>
      <c r="C147" s="835" t="s">
        <v>597</v>
      </c>
      <c r="D147" s="863" t="s">
        <v>598</v>
      </c>
      <c r="E147" s="835" t="s">
        <v>3089</v>
      </c>
      <c r="F147" s="863" t="s">
        <v>3090</v>
      </c>
      <c r="G147" s="835" t="s">
        <v>3297</v>
      </c>
      <c r="H147" s="835" t="s">
        <v>3298</v>
      </c>
      <c r="I147" s="849">
        <v>4.0300002098083496</v>
      </c>
      <c r="J147" s="849">
        <v>150</v>
      </c>
      <c r="K147" s="850">
        <v>604.5</v>
      </c>
    </row>
    <row r="148" spans="1:11" ht="14.4" customHeight="1" x14ac:dyDescent="0.3">
      <c r="A148" s="831" t="s">
        <v>576</v>
      </c>
      <c r="B148" s="832" t="s">
        <v>577</v>
      </c>
      <c r="C148" s="835" t="s">
        <v>597</v>
      </c>
      <c r="D148" s="863" t="s">
        <v>598</v>
      </c>
      <c r="E148" s="835" t="s">
        <v>3089</v>
      </c>
      <c r="F148" s="863" t="s">
        <v>3090</v>
      </c>
      <c r="G148" s="835" t="s">
        <v>3111</v>
      </c>
      <c r="H148" s="835" t="s">
        <v>3112</v>
      </c>
      <c r="I148" s="849">
        <v>4.630000114440918</v>
      </c>
      <c r="J148" s="849">
        <v>640</v>
      </c>
      <c r="K148" s="850">
        <v>2963.199951171875</v>
      </c>
    </row>
    <row r="149" spans="1:11" ht="14.4" customHeight="1" x14ac:dyDescent="0.3">
      <c r="A149" s="831" t="s">
        <v>576</v>
      </c>
      <c r="B149" s="832" t="s">
        <v>577</v>
      </c>
      <c r="C149" s="835" t="s">
        <v>597</v>
      </c>
      <c r="D149" s="863" t="s">
        <v>598</v>
      </c>
      <c r="E149" s="835" t="s">
        <v>3089</v>
      </c>
      <c r="F149" s="863" t="s">
        <v>3090</v>
      </c>
      <c r="G149" s="835" t="s">
        <v>3299</v>
      </c>
      <c r="H149" s="835" t="s">
        <v>3300</v>
      </c>
      <c r="I149" s="849">
        <v>3.1475000977516174</v>
      </c>
      <c r="J149" s="849">
        <v>750</v>
      </c>
      <c r="K149" s="850">
        <v>2360</v>
      </c>
    </row>
    <row r="150" spans="1:11" ht="14.4" customHeight="1" x14ac:dyDescent="0.3">
      <c r="A150" s="831" t="s">
        <v>576</v>
      </c>
      <c r="B150" s="832" t="s">
        <v>577</v>
      </c>
      <c r="C150" s="835" t="s">
        <v>597</v>
      </c>
      <c r="D150" s="863" t="s">
        <v>598</v>
      </c>
      <c r="E150" s="835" t="s">
        <v>3089</v>
      </c>
      <c r="F150" s="863" t="s">
        <v>3090</v>
      </c>
      <c r="G150" s="835" t="s">
        <v>3301</v>
      </c>
      <c r="H150" s="835" t="s">
        <v>3302</v>
      </c>
      <c r="I150" s="849">
        <v>5.4699999809265138</v>
      </c>
      <c r="J150" s="849">
        <v>2700</v>
      </c>
      <c r="K150" s="850">
        <v>14756.14990234375</v>
      </c>
    </row>
    <row r="151" spans="1:11" ht="14.4" customHeight="1" x14ac:dyDescent="0.3">
      <c r="A151" s="831" t="s">
        <v>576</v>
      </c>
      <c r="B151" s="832" t="s">
        <v>577</v>
      </c>
      <c r="C151" s="835" t="s">
        <v>597</v>
      </c>
      <c r="D151" s="863" t="s">
        <v>598</v>
      </c>
      <c r="E151" s="835" t="s">
        <v>3089</v>
      </c>
      <c r="F151" s="863" t="s">
        <v>3090</v>
      </c>
      <c r="G151" s="835" t="s">
        <v>3119</v>
      </c>
      <c r="H151" s="835" t="s">
        <v>3120</v>
      </c>
      <c r="I151" s="849">
        <v>11.729999542236328</v>
      </c>
      <c r="J151" s="849">
        <v>5</v>
      </c>
      <c r="K151" s="850">
        <v>58.650001525878906</v>
      </c>
    </row>
    <row r="152" spans="1:11" ht="14.4" customHeight="1" x14ac:dyDescent="0.3">
      <c r="A152" s="831" t="s">
        <v>576</v>
      </c>
      <c r="B152" s="832" t="s">
        <v>577</v>
      </c>
      <c r="C152" s="835" t="s">
        <v>597</v>
      </c>
      <c r="D152" s="863" t="s">
        <v>598</v>
      </c>
      <c r="E152" s="835" t="s">
        <v>3089</v>
      </c>
      <c r="F152" s="863" t="s">
        <v>3090</v>
      </c>
      <c r="G152" s="835" t="s">
        <v>3121</v>
      </c>
      <c r="H152" s="835" t="s">
        <v>3122</v>
      </c>
      <c r="I152" s="849">
        <v>13.310000419616699</v>
      </c>
      <c r="J152" s="849">
        <v>90</v>
      </c>
      <c r="K152" s="850">
        <v>1197.9000244140625</v>
      </c>
    </row>
    <row r="153" spans="1:11" ht="14.4" customHeight="1" x14ac:dyDescent="0.3">
      <c r="A153" s="831" t="s">
        <v>576</v>
      </c>
      <c r="B153" s="832" t="s">
        <v>577</v>
      </c>
      <c r="C153" s="835" t="s">
        <v>597</v>
      </c>
      <c r="D153" s="863" t="s">
        <v>598</v>
      </c>
      <c r="E153" s="835" t="s">
        <v>3089</v>
      </c>
      <c r="F153" s="863" t="s">
        <v>3090</v>
      </c>
      <c r="G153" s="835" t="s">
        <v>3123</v>
      </c>
      <c r="H153" s="835" t="s">
        <v>3124</v>
      </c>
      <c r="I153" s="849">
        <v>2.2899999618530273</v>
      </c>
      <c r="J153" s="849">
        <v>800</v>
      </c>
      <c r="K153" s="850">
        <v>1831.5799865722656</v>
      </c>
    </row>
    <row r="154" spans="1:11" ht="14.4" customHeight="1" x14ac:dyDescent="0.3">
      <c r="A154" s="831" t="s">
        <v>576</v>
      </c>
      <c r="B154" s="832" t="s">
        <v>577</v>
      </c>
      <c r="C154" s="835" t="s">
        <v>597</v>
      </c>
      <c r="D154" s="863" t="s">
        <v>598</v>
      </c>
      <c r="E154" s="835" t="s">
        <v>3089</v>
      </c>
      <c r="F154" s="863" t="s">
        <v>3090</v>
      </c>
      <c r="G154" s="835" t="s">
        <v>3303</v>
      </c>
      <c r="H154" s="835" t="s">
        <v>3304</v>
      </c>
      <c r="I154" s="849">
        <v>39930</v>
      </c>
      <c r="J154" s="849">
        <v>1</v>
      </c>
      <c r="K154" s="850">
        <v>39930</v>
      </c>
    </row>
    <row r="155" spans="1:11" ht="14.4" customHeight="1" x14ac:dyDescent="0.3">
      <c r="A155" s="831" t="s">
        <v>576</v>
      </c>
      <c r="B155" s="832" t="s">
        <v>577</v>
      </c>
      <c r="C155" s="835" t="s">
        <v>597</v>
      </c>
      <c r="D155" s="863" t="s">
        <v>598</v>
      </c>
      <c r="E155" s="835" t="s">
        <v>3089</v>
      </c>
      <c r="F155" s="863" t="s">
        <v>3090</v>
      </c>
      <c r="G155" s="835" t="s">
        <v>3305</v>
      </c>
      <c r="H155" s="835" t="s">
        <v>3306</v>
      </c>
      <c r="I155" s="849">
        <v>1149.5</v>
      </c>
      <c r="J155" s="849">
        <v>5</v>
      </c>
      <c r="K155" s="850">
        <v>5747.5</v>
      </c>
    </row>
    <row r="156" spans="1:11" ht="14.4" customHeight="1" x14ac:dyDescent="0.3">
      <c r="A156" s="831" t="s">
        <v>576</v>
      </c>
      <c r="B156" s="832" t="s">
        <v>577</v>
      </c>
      <c r="C156" s="835" t="s">
        <v>597</v>
      </c>
      <c r="D156" s="863" t="s">
        <v>598</v>
      </c>
      <c r="E156" s="835" t="s">
        <v>3089</v>
      </c>
      <c r="F156" s="863" t="s">
        <v>3090</v>
      </c>
      <c r="G156" s="835" t="s">
        <v>3129</v>
      </c>
      <c r="H156" s="835" t="s">
        <v>3130</v>
      </c>
      <c r="I156" s="849">
        <v>69</v>
      </c>
      <c r="J156" s="849">
        <v>3</v>
      </c>
      <c r="K156" s="850">
        <v>207</v>
      </c>
    </row>
    <row r="157" spans="1:11" ht="14.4" customHeight="1" x14ac:dyDescent="0.3">
      <c r="A157" s="831" t="s">
        <v>576</v>
      </c>
      <c r="B157" s="832" t="s">
        <v>577</v>
      </c>
      <c r="C157" s="835" t="s">
        <v>597</v>
      </c>
      <c r="D157" s="863" t="s">
        <v>598</v>
      </c>
      <c r="E157" s="835" t="s">
        <v>3089</v>
      </c>
      <c r="F157" s="863" t="s">
        <v>3090</v>
      </c>
      <c r="G157" s="835" t="s">
        <v>3307</v>
      </c>
      <c r="H157" s="835" t="s">
        <v>3308</v>
      </c>
      <c r="I157" s="849">
        <v>4.9999998410542803</v>
      </c>
      <c r="J157" s="849">
        <v>300</v>
      </c>
      <c r="K157" s="850">
        <v>1500</v>
      </c>
    </row>
    <row r="158" spans="1:11" ht="14.4" customHeight="1" x14ac:dyDescent="0.3">
      <c r="A158" s="831" t="s">
        <v>576</v>
      </c>
      <c r="B158" s="832" t="s">
        <v>577</v>
      </c>
      <c r="C158" s="835" t="s">
        <v>597</v>
      </c>
      <c r="D158" s="863" t="s">
        <v>598</v>
      </c>
      <c r="E158" s="835" t="s">
        <v>3089</v>
      </c>
      <c r="F158" s="863" t="s">
        <v>3090</v>
      </c>
      <c r="G158" s="835" t="s">
        <v>3309</v>
      </c>
      <c r="H158" s="835" t="s">
        <v>3310</v>
      </c>
      <c r="I158" s="849">
        <v>6.2925000190734863</v>
      </c>
      <c r="J158" s="849">
        <v>120</v>
      </c>
      <c r="K158" s="850">
        <v>755.09999084472656</v>
      </c>
    </row>
    <row r="159" spans="1:11" ht="14.4" customHeight="1" x14ac:dyDescent="0.3">
      <c r="A159" s="831" t="s">
        <v>576</v>
      </c>
      <c r="B159" s="832" t="s">
        <v>577</v>
      </c>
      <c r="C159" s="835" t="s">
        <v>597</v>
      </c>
      <c r="D159" s="863" t="s">
        <v>598</v>
      </c>
      <c r="E159" s="835" t="s">
        <v>3089</v>
      </c>
      <c r="F159" s="863" t="s">
        <v>3090</v>
      </c>
      <c r="G159" s="835" t="s">
        <v>3137</v>
      </c>
      <c r="H159" s="835" t="s">
        <v>3138</v>
      </c>
      <c r="I159" s="849">
        <v>6.1700000762939453</v>
      </c>
      <c r="J159" s="849">
        <v>600</v>
      </c>
      <c r="K159" s="850">
        <v>3702</v>
      </c>
    </row>
    <row r="160" spans="1:11" ht="14.4" customHeight="1" x14ac:dyDescent="0.3">
      <c r="A160" s="831" t="s">
        <v>576</v>
      </c>
      <c r="B160" s="832" t="s">
        <v>577</v>
      </c>
      <c r="C160" s="835" t="s">
        <v>597</v>
      </c>
      <c r="D160" s="863" t="s">
        <v>598</v>
      </c>
      <c r="E160" s="835" t="s">
        <v>3089</v>
      </c>
      <c r="F160" s="863" t="s">
        <v>3090</v>
      </c>
      <c r="G160" s="835" t="s">
        <v>3139</v>
      </c>
      <c r="H160" s="835" t="s">
        <v>3140</v>
      </c>
      <c r="I160" s="849">
        <v>114</v>
      </c>
      <c r="J160" s="849">
        <v>140</v>
      </c>
      <c r="K160" s="850">
        <v>15960</v>
      </c>
    </row>
    <row r="161" spans="1:11" ht="14.4" customHeight="1" x14ac:dyDescent="0.3">
      <c r="A161" s="831" t="s">
        <v>576</v>
      </c>
      <c r="B161" s="832" t="s">
        <v>577</v>
      </c>
      <c r="C161" s="835" t="s">
        <v>597</v>
      </c>
      <c r="D161" s="863" t="s">
        <v>598</v>
      </c>
      <c r="E161" s="835" t="s">
        <v>3089</v>
      </c>
      <c r="F161" s="863" t="s">
        <v>3090</v>
      </c>
      <c r="G161" s="835" t="s">
        <v>3311</v>
      </c>
      <c r="H161" s="835" t="s">
        <v>3312</v>
      </c>
      <c r="I161" s="849">
        <v>847</v>
      </c>
      <c r="J161" s="849">
        <v>2</v>
      </c>
      <c r="K161" s="850">
        <v>1694</v>
      </c>
    </row>
    <row r="162" spans="1:11" ht="14.4" customHeight="1" x14ac:dyDescent="0.3">
      <c r="A162" s="831" t="s">
        <v>576</v>
      </c>
      <c r="B162" s="832" t="s">
        <v>577</v>
      </c>
      <c r="C162" s="835" t="s">
        <v>597</v>
      </c>
      <c r="D162" s="863" t="s">
        <v>598</v>
      </c>
      <c r="E162" s="835" t="s">
        <v>3089</v>
      </c>
      <c r="F162" s="863" t="s">
        <v>3090</v>
      </c>
      <c r="G162" s="835" t="s">
        <v>3313</v>
      </c>
      <c r="H162" s="835" t="s">
        <v>3314</v>
      </c>
      <c r="I162" s="849">
        <v>847</v>
      </c>
      <c r="J162" s="849">
        <v>1</v>
      </c>
      <c r="K162" s="850">
        <v>847</v>
      </c>
    </row>
    <row r="163" spans="1:11" ht="14.4" customHeight="1" x14ac:dyDescent="0.3">
      <c r="A163" s="831" t="s">
        <v>576</v>
      </c>
      <c r="B163" s="832" t="s">
        <v>577</v>
      </c>
      <c r="C163" s="835" t="s">
        <v>597</v>
      </c>
      <c r="D163" s="863" t="s">
        <v>598</v>
      </c>
      <c r="E163" s="835" t="s">
        <v>3089</v>
      </c>
      <c r="F163" s="863" t="s">
        <v>3090</v>
      </c>
      <c r="G163" s="835" t="s">
        <v>3141</v>
      </c>
      <c r="H163" s="835" t="s">
        <v>3142</v>
      </c>
      <c r="I163" s="849">
        <v>34.5</v>
      </c>
      <c r="J163" s="849">
        <v>495</v>
      </c>
      <c r="K163" s="850">
        <v>17078.81005859375</v>
      </c>
    </row>
    <row r="164" spans="1:11" ht="14.4" customHeight="1" x14ac:dyDescent="0.3">
      <c r="A164" s="831" t="s">
        <v>576</v>
      </c>
      <c r="B164" s="832" t="s">
        <v>577</v>
      </c>
      <c r="C164" s="835" t="s">
        <v>597</v>
      </c>
      <c r="D164" s="863" t="s">
        <v>598</v>
      </c>
      <c r="E164" s="835" t="s">
        <v>3089</v>
      </c>
      <c r="F164" s="863" t="s">
        <v>3090</v>
      </c>
      <c r="G164" s="835" t="s">
        <v>3315</v>
      </c>
      <c r="H164" s="835" t="s">
        <v>3316</v>
      </c>
      <c r="I164" s="849">
        <v>53.970001220703125</v>
      </c>
      <c r="J164" s="849">
        <v>5</v>
      </c>
      <c r="K164" s="850">
        <v>269.82998657226562</v>
      </c>
    </row>
    <row r="165" spans="1:11" ht="14.4" customHeight="1" x14ac:dyDescent="0.3">
      <c r="A165" s="831" t="s">
        <v>576</v>
      </c>
      <c r="B165" s="832" t="s">
        <v>577</v>
      </c>
      <c r="C165" s="835" t="s">
        <v>597</v>
      </c>
      <c r="D165" s="863" t="s">
        <v>598</v>
      </c>
      <c r="E165" s="835" t="s">
        <v>3089</v>
      </c>
      <c r="F165" s="863" t="s">
        <v>3090</v>
      </c>
      <c r="G165" s="835" t="s">
        <v>3145</v>
      </c>
      <c r="H165" s="835" t="s">
        <v>3146</v>
      </c>
      <c r="I165" s="849">
        <v>1.0875000357627869</v>
      </c>
      <c r="J165" s="849">
        <v>700</v>
      </c>
      <c r="K165" s="850">
        <v>762</v>
      </c>
    </row>
    <row r="166" spans="1:11" ht="14.4" customHeight="1" x14ac:dyDescent="0.3">
      <c r="A166" s="831" t="s">
        <v>576</v>
      </c>
      <c r="B166" s="832" t="s">
        <v>577</v>
      </c>
      <c r="C166" s="835" t="s">
        <v>597</v>
      </c>
      <c r="D166" s="863" t="s">
        <v>598</v>
      </c>
      <c r="E166" s="835" t="s">
        <v>3089</v>
      </c>
      <c r="F166" s="863" t="s">
        <v>3090</v>
      </c>
      <c r="G166" s="835" t="s">
        <v>3147</v>
      </c>
      <c r="H166" s="835" t="s">
        <v>3148</v>
      </c>
      <c r="I166" s="849">
        <v>0.47999998927116394</v>
      </c>
      <c r="J166" s="849">
        <v>200</v>
      </c>
      <c r="K166" s="850">
        <v>96</v>
      </c>
    </row>
    <row r="167" spans="1:11" ht="14.4" customHeight="1" x14ac:dyDescent="0.3">
      <c r="A167" s="831" t="s">
        <v>576</v>
      </c>
      <c r="B167" s="832" t="s">
        <v>577</v>
      </c>
      <c r="C167" s="835" t="s">
        <v>597</v>
      </c>
      <c r="D167" s="863" t="s">
        <v>598</v>
      </c>
      <c r="E167" s="835" t="s">
        <v>3089</v>
      </c>
      <c r="F167" s="863" t="s">
        <v>3090</v>
      </c>
      <c r="G167" s="835" t="s">
        <v>3149</v>
      </c>
      <c r="H167" s="835" t="s">
        <v>3150</v>
      </c>
      <c r="I167" s="849">
        <v>1.67249995470047</v>
      </c>
      <c r="J167" s="849">
        <v>700</v>
      </c>
      <c r="K167" s="850">
        <v>1171</v>
      </c>
    </row>
    <row r="168" spans="1:11" ht="14.4" customHeight="1" x14ac:dyDescent="0.3">
      <c r="A168" s="831" t="s">
        <v>576</v>
      </c>
      <c r="B168" s="832" t="s">
        <v>577</v>
      </c>
      <c r="C168" s="835" t="s">
        <v>597</v>
      </c>
      <c r="D168" s="863" t="s">
        <v>598</v>
      </c>
      <c r="E168" s="835" t="s">
        <v>3089</v>
      </c>
      <c r="F168" s="863" t="s">
        <v>3090</v>
      </c>
      <c r="G168" s="835" t="s">
        <v>3151</v>
      </c>
      <c r="H168" s="835" t="s">
        <v>3152</v>
      </c>
      <c r="I168" s="849">
        <v>0.67000001668930054</v>
      </c>
      <c r="J168" s="849">
        <v>200</v>
      </c>
      <c r="K168" s="850">
        <v>134</v>
      </c>
    </row>
    <row r="169" spans="1:11" ht="14.4" customHeight="1" x14ac:dyDescent="0.3">
      <c r="A169" s="831" t="s">
        <v>576</v>
      </c>
      <c r="B169" s="832" t="s">
        <v>577</v>
      </c>
      <c r="C169" s="835" t="s">
        <v>597</v>
      </c>
      <c r="D169" s="863" t="s">
        <v>598</v>
      </c>
      <c r="E169" s="835" t="s">
        <v>3089</v>
      </c>
      <c r="F169" s="863" t="s">
        <v>3090</v>
      </c>
      <c r="G169" s="835" t="s">
        <v>3161</v>
      </c>
      <c r="H169" s="835" t="s">
        <v>3162</v>
      </c>
      <c r="I169" s="849">
        <v>25.409999847412109</v>
      </c>
      <c r="J169" s="849">
        <v>26</v>
      </c>
      <c r="K169" s="850">
        <v>660.65998840332031</v>
      </c>
    </row>
    <row r="170" spans="1:11" ht="14.4" customHeight="1" x14ac:dyDescent="0.3">
      <c r="A170" s="831" t="s">
        <v>576</v>
      </c>
      <c r="B170" s="832" t="s">
        <v>577</v>
      </c>
      <c r="C170" s="835" t="s">
        <v>597</v>
      </c>
      <c r="D170" s="863" t="s">
        <v>598</v>
      </c>
      <c r="E170" s="835" t="s">
        <v>3089</v>
      </c>
      <c r="F170" s="863" t="s">
        <v>3090</v>
      </c>
      <c r="G170" s="835" t="s">
        <v>3163</v>
      </c>
      <c r="H170" s="835" t="s">
        <v>3164</v>
      </c>
      <c r="I170" s="849">
        <v>6.2333332697550459</v>
      </c>
      <c r="J170" s="849">
        <v>11</v>
      </c>
      <c r="K170" s="850">
        <v>68.569999694824219</v>
      </c>
    </row>
    <row r="171" spans="1:11" ht="14.4" customHeight="1" x14ac:dyDescent="0.3">
      <c r="A171" s="831" t="s">
        <v>576</v>
      </c>
      <c r="B171" s="832" t="s">
        <v>577</v>
      </c>
      <c r="C171" s="835" t="s">
        <v>597</v>
      </c>
      <c r="D171" s="863" t="s">
        <v>598</v>
      </c>
      <c r="E171" s="835" t="s">
        <v>3089</v>
      </c>
      <c r="F171" s="863" t="s">
        <v>3090</v>
      </c>
      <c r="G171" s="835" t="s">
        <v>3317</v>
      </c>
      <c r="H171" s="835" t="s">
        <v>3318</v>
      </c>
      <c r="I171" s="849">
        <v>3.0949999094009399</v>
      </c>
      <c r="J171" s="849">
        <v>200</v>
      </c>
      <c r="K171" s="850">
        <v>619.47000122070313</v>
      </c>
    </row>
    <row r="172" spans="1:11" ht="14.4" customHeight="1" x14ac:dyDescent="0.3">
      <c r="A172" s="831" t="s">
        <v>576</v>
      </c>
      <c r="B172" s="832" t="s">
        <v>577</v>
      </c>
      <c r="C172" s="835" t="s">
        <v>597</v>
      </c>
      <c r="D172" s="863" t="s">
        <v>598</v>
      </c>
      <c r="E172" s="835" t="s">
        <v>3089</v>
      </c>
      <c r="F172" s="863" t="s">
        <v>3090</v>
      </c>
      <c r="G172" s="835" t="s">
        <v>3319</v>
      </c>
      <c r="H172" s="835" t="s">
        <v>3320</v>
      </c>
      <c r="I172" s="849">
        <v>104.06000137329102</v>
      </c>
      <c r="J172" s="849">
        <v>20</v>
      </c>
      <c r="K172" s="850">
        <v>2081.199951171875</v>
      </c>
    </row>
    <row r="173" spans="1:11" ht="14.4" customHeight="1" x14ac:dyDescent="0.3">
      <c r="A173" s="831" t="s">
        <v>576</v>
      </c>
      <c r="B173" s="832" t="s">
        <v>577</v>
      </c>
      <c r="C173" s="835" t="s">
        <v>597</v>
      </c>
      <c r="D173" s="863" t="s">
        <v>598</v>
      </c>
      <c r="E173" s="835" t="s">
        <v>3089</v>
      </c>
      <c r="F173" s="863" t="s">
        <v>3090</v>
      </c>
      <c r="G173" s="835" t="s">
        <v>3167</v>
      </c>
      <c r="H173" s="835" t="s">
        <v>3168</v>
      </c>
      <c r="I173" s="849">
        <v>3.1325001120567322</v>
      </c>
      <c r="J173" s="849">
        <v>500</v>
      </c>
      <c r="K173" s="850">
        <v>1566</v>
      </c>
    </row>
    <row r="174" spans="1:11" ht="14.4" customHeight="1" x14ac:dyDescent="0.3">
      <c r="A174" s="831" t="s">
        <v>576</v>
      </c>
      <c r="B174" s="832" t="s">
        <v>577</v>
      </c>
      <c r="C174" s="835" t="s">
        <v>597</v>
      </c>
      <c r="D174" s="863" t="s">
        <v>598</v>
      </c>
      <c r="E174" s="835" t="s">
        <v>3089</v>
      </c>
      <c r="F174" s="863" t="s">
        <v>3090</v>
      </c>
      <c r="G174" s="835" t="s">
        <v>3321</v>
      </c>
      <c r="H174" s="835" t="s">
        <v>3322</v>
      </c>
      <c r="I174" s="849">
        <v>3738.89990234375</v>
      </c>
      <c r="J174" s="849">
        <v>2</v>
      </c>
      <c r="K174" s="850">
        <v>7477.7998046875</v>
      </c>
    </row>
    <row r="175" spans="1:11" ht="14.4" customHeight="1" x14ac:dyDescent="0.3">
      <c r="A175" s="831" t="s">
        <v>576</v>
      </c>
      <c r="B175" s="832" t="s">
        <v>577</v>
      </c>
      <c r="C175" s="835" t="s">
        <v>597</v>
      </c>
      <c r="D175" s="863" t="s">
        <v>598</v>
      </c>
      <c r="E175" s="835" t="s">
        <v>3089</v>
      </c>
      <c r="F175" s="863" t="s">
        <v>3090</v>
      </c>
      <c r="G175" s="835" t="s">
        <v>3323</v>
      </c>
      <c r="H175" s="835" t="s">
        <v>3324</v>
      </c>
      <c r="I175" s="849">
        <v>3738.89990234375</v>
      </c>
      <c r="J175" s="849">
        <v>2</v>
      </c>
      <c r="K175" s="850">
        <v>7477.7998046875</v>
      </c>
    </row>
    <row r="176" spans="1:11" ht="14.4" customHeight="1" x14ac:dyDescent="0.3">
      <c r="A176" s="831" t="s">
        <v>576</v>
      </c>
      <c r="B176" s="832" t="s">
        <v>577</v>
      </c>
      <c r="C176" s="835" t="s">
        <v>597</v>
      </c>
      <c r="D176" s="863" t="s">
        <v>598</v>
      </c>
      <c r="E176" s="835" t="s">
        <v>3089</v>
      </c>
      <c r="F176" s="863" t="s">
        <v>3090</v>
      </c>
      <c r="G176" s="835" t="s">
        <v>3169</v>
      </c>
      <c r="H176" s="835" t="s">
        <v>3170</v>
      </c>
      <c r="I176" s="849">
        <v>0.4699999988079071</v>
      </c>
      <c r="J176" s="849">
        <v>200</v>
      </c>
      <c r="K176" s="850">
        <v>94</v>
      </c>
    </row>
    <row r="177" spans="1:11" ht="14.4" customHeight="1" x14ac:dyDescent="0.3">
      <c r="A177" s="831" t="s">
        <v>576</v>
      </c>
      <c r="B177" s="832" t="s">
        <v>577</v>
      </c>
      <c r="C177" s="835" t="s">
        <v>597</v>
      </c>
      <c r="D177" s="863" t="s">
        <v>598</v>
      </c>
      <c r="E177" s="835" t="s">
        <v>3089</v>
      </c>
      <c r="F177" s="863" t="s">
        <v>3090</v>
      </c>
      <c r="G177" s="835" t="s">
        <v>3171</v>
      </c>
      <c r="H177" s="835" t="s">
        <v>3172</v>
      </c>
      <c r="I177" s="849">
        <v>1.9833333492279053</v>
      </c>
      <c r="J177" s="849">
        <v>150</v>
      </c>
      <c r="K177" s="850">
        <v>297.5</v>
      </c>
    </row>
    <row r="178" spans="1:11" ht="14.4" customHeight="1" x14ac:dyDescent="0.3">
      <c r="A178" s="831" t="s">
        <v>576</v>
      </c>
      <c r="B178" s="832" t="s">
        <v>577</v>
      </c>
      <c r="C178" s="835" t="s">
        <v>597</v>
      </c>
      <c r="D178" s="863" t="s">
        <v>598</v>
      </c>
      <c r="E178" s="835" t="s">
        <v>3089</v>
      </c>
      <c r="F178" s="863" t="s">
        <v>3090</v>
      </c>
      <c r="G178" s="835" t="s">
        <v>3173</v>
      </c>
      <c r="H178" s="835" t="s">
        <v>3174</v>
      </c>
      <c r="I178" s="849">
        <v>2.0499999523162842</v>
      </c>
      <c r="J178" s="849">
        <v>100</v>
      </c>
      <c r="K178" s="850">
        <v>205</v>
      </c>
    </row>
    <row r="179" spans="1:11" ht="14.4" customHeight="1" x14ac:dyDescent="0.3">
      <c r="A179" s="831" t="s">
        <v>576</v>
      </c>
      <c r="B179" s="832" t="s">
        <v>577</v>
      </c>
      <c r="C179" s="835" t="s">
        <v>597</v>
      </c>
      <c r="D179" s="863" t="s">
        <v>598</v>
      </c>
      <c r="E179" s="835" t="s">
        <v>3089</v>
      </c>
      <c r="F179" s="863" t="s">
        <v>3090</v>
      </c>
      <c r="G179" s="835" t="s">
        <v>3325</v>
      </c>
      <c r="H179" s="835" t="s">
        <v>3326</v>
      </c>
      <c r="I179" s="849">
        <v>2.6960000514984133</v>
      </c>
      <c r="J179" s="849">
        <v>1200</v>
      </c>
      <c r="K179" s="850">
        <v>3237</v>
      </c>
    </row>
    <row r="180" spans="1:11" ht="14.4" customHeight="1" x14ac:dyDescent="0.3">
      <c r="A180" s="831" t="s">
        <v>576</v>
      </c>
      <c r="B180" s="832" t="s">
        <v>577</v>
      </c>
      <c r="C180" s="835" t="s">
        <v>597</v>
      </c>
      <c r="D180" s="863" t="s">
        <v>598</v>
      </c>
      <c r="E180" s="835" t="s">
        <v>3089</v>
      </c>
      <c r="F180" s="863" t="s">
        <v>3090</v>
      </c>
      <c r="G180" s="835" t="s">
        <v>3327</v>
      </c>
      <c r="H180" s="835" t="s">
        <v>3328</v>
      </c>
      <c r="I180" s="849">
        <v>1.9199999570846558</v>
      </c>
      <c r="J180" s="849">
        <v>300</v>
      </c>
      <c r="K180" s="850">
        <v>576</v>
      </c>
    </row>
    <row r="181" spans="1:11" ht="14.4" customHeight="1" x14ac:dyDescent="0.3">
      <c r="A181" s="831" t="s">
        <v>576</v>
      </c>
      <c r="B181" s="832" t="s">
        <v>577</v>
      </c>
      <c r="C181" s="835" t="s">
        <v>597</v>
      </c>
      <c r="D181" s="863" t="s">
        <v>598</v>
      </c>
      <c r="E181" s="835" t="s">
        <v>3089</v>
      </c>
      <c r="F181" s="863" t="s">
        <v>3090</v>
      </c>
      <c r="G181" s="835" t="s">
        <v>3175</v>
      </c>
      <c r="H181" s="835" t="s">
        <v>3176</v>
      </c>
      <c r="I181" s="849">
        <v>3.0749999284744263</v>
      </c>
      <c r="J181" s="849">
        <v>450</v>
      </c>
      <c r="K181" s="850">
        <v>1383.5</v>
      </c>
    </row>
    <row r="182" spans="1:11" ht="14.4" customHeight="1" x14ac:dyDescent="0.3">
      <c r="A182" s="831" t="s">
        <v>576</v>
      </c>
      <c r="B182" s="832" t="s">
        <v>577</v>
      </c>
      <c r="C182" s="835" t="s">
        <v>597</v>
      </c>
      <c r="D182" s="863" t="s">
        <v>598</v>
      </c>
      <c r="E182" s="835" t="s">
        <v>3089</v>
      </c>
      <c r="F182" s="863" t="s">
        <v>3090</v>
      </c>
      <c r="G182" s="835" t="s">
        <v>3179</v>
      </c>
      <c r="H182" s="835" t="s">
        <v>3180</v>
      </c>
      <c r="I182" s="849">
        <v>2.1650000810623169</v>
      </c>
      <c r="J182" s="849">
        <v>100</v>
      </c>
      <c r="K182" s="850">
        <v>216.5</v>
      </c>
    </row>
    <row r="183" spans="1:11" ht="14.4" customHeight="1" x14ac:dyDescent="0.3">
      <c r="A183" s="831" t="s">
        <v>576</v>
      </c>
      <c r="B183" s="832" t="s">
        <v>577</v>
      </c>
      <c r="C183" s="835" t="s">
        <v>597</v>
      </c>
      <c r="D183" s="863" t="s">
        <v>598</v>
      </c>
      <c r="E183" s="835" t="s">
        <v>3089</v>
      </c>
      <c r="F183" s="863" t="s">
        <v>3090</v>
      </c>
      <c r="G183" s="835" t="s">
        <v>3181</v>
      </c>
      <c r="H183" s="835" t="s">
        <v>3182</v>
      </c>
      <c r="I183" s="849">
        <v>21.237499713897705</v>
      </c>
      <c r="J183" s="849">
        <v>450</v>
      </c>
      <c r="K183" s="850">
        <v>9557</v>
      </c>
    </row>
    <row r="184" spans="1:11" ht="14.4" customHeight="1" x14ac:dyDescent="0.3">
      <c r="A184" s="831" t="s">
        <v>576</v>
      </c>
      <c r="B184" s="832" t="s">
        <v>577</v>
      </c>
      <c r="C184" s="835" t="s">
        <v>597</v>
      </c>
      <c r="D184" s="863" t="s">
        <v>598</v>
      </c>
      <c r="E184" s="835" t="s">
        <v>3089</v>
      </c>
      <c r="F184" s="863" t="s">
        <v>3090</v>
      </c>
      <c r="G184" s="835" t="s">
        <v>3329</v>
      </c>
      <c r="H184" s="835" t="s">
        <v>3330</v>
      </c>
      <c r="I184" s="849">
        <v>5</v>
      </c>
      <c r="J184" s="849">
        <v>50</v>
      </c>
      <c r="K184" s="850">
        <v>250</v>
      </c>
    </row>
    <row r="185" spans="1:11" ht="14.4" customHeight="1" x14ac:dyDescent="0.3">
      <c r="A185" s="831" t="s">
        <v>576</v>
      </c>
      <c r="B185" s="832" t="s">
        <v>577</v>
      </c>
      <c r="C185" s="835" t="s">
        <v>597</v>
      </c>
      <c r="D185" s="863" t="s">
        <v>598</v>
      </c>
      <c r="E185" s="835" t="s">
        <v>3089</v>
      </c>
      <c r="F185" s="863" t="s">
        <v>3090</v>
      </c>
      <c r="G185" s="835" t="s">
        <v>3183</v>
      </c>
      <c r="H185" s="835" t="s">
        <v>3184</v>
      </c>
      <c r="I185" s="849">
        <v>2.5199999809265137</v>
      </c>
      <c r="J185" s="849">
        <v>1100</v>
      </c>
      <c r="K185" s="850">
        <v>2772</v>
      </c>
    </row>
    <row r="186" spans="1:11" ht="14.4" customHeight="1" x14ac:dyDescent="0.3">
      <c r="A186" s="831" t="s">
        <v>576</v>
      </c>
      <c r="B186" s="832" t="s">
        <v>577</v>
      </c>
      <c r="C186" s="835" t="s">
        <v>597</v>
      </c>
      <c r="D186" s="863" t="s">
        <v>598</v>
      </c>
      <c r="E186" s="835" t="s">
        <v>3187</v>
      </c>
      <c r="F186" s="863" t="s">
        <v>3188</v>
      </c>
      <c r="G186" s="835" t="s">
        <v>3189</v>
      </c>
      <c r="H186" s="835" t="s">
        <v>3190</v>
      </c>
      <c r="I186" s="849">
        <v>10.167500019073486</v>
      </c>
      <c r="J186" s="849">
        <v>70</v>
      </c>
      <c r="K186" s="850">
        <v>711.79998016357422</v>
      </c>
    </row>
    <row r="187" spans="1:11" ht="14.4" customHeight="1" x14ac:dyDescent="0.3">
      <c r="A187" s="831" t="s">
        <v>576</v>
      </c>
      <c r="B187" s="832" t="s">
        <v>577</v>
      </c>
      <c r="C187" s="835" t="s">
        <v>597</v>
      </c>
      <c r="D187" s="863" t="s">
        <v>598</v>
      </c>
      <c r="E187" s="835" t="s">
        <v>3193</v>
      </c>
      <c r="F187" s="863" t="s">
        <v>3194</v>
      </c>
      <c r="G187" s="835" t="s">
        <v>3195</v>
      </c>
      <c r="H187" s="835" t="s">
        <v>3196</v>
      </c>
      <c r="I187" s="849">
        <v>27.25</v>
      </c>
      <c r="J187" s="849">
        <v>36</v>
      </c>
      <c r="K187" s="850">
        <v>981</v>
      </c>
    </row>
    <row r="188" spans="1:11" ht="14.4" customHeight="1" x14ac:dyDescent="0.3">
      <c r="A188" s="831" t="s">
        <v>576</v>
      </c>
      <c r="B188" s="832" t="s">
        <v>577</v>
      </c>
      <c r="C188" s="835" t="s">
        <v>597</v>
      </c>
      <c r="D188" s="863" t="s">
        <v>598</v>
      </c>
      <c r="E188" s="835" t="s">
        <v>3193</v>
      </c>
      <c r="F188" s="863" t="s">
        <v>3194</v>
      </c>
      <c r="G188" s="835" t="s">
        <v>3331</v>
      </c>
      <c r="H188" s="835" t="s">
        <v>3332</v>
      </c>
      <c r="I188" s="849">
        <v>82.110000610351563</v>
      </c>
      <c r="J188" s="849">
        <v>72</v>
      </c>
      <c r="K188" s="850">
        <v>5911.919921875</v>
      </c>
    </row>
    <row r="189" spans="1:11" ht="14.4" customHeight="1" x14ac:dyDescent="0.3">
      <c r="A189" s="831" t="s">
        <v>576</v>
      </c>
      <c r="B189" s="832" t="s">
        <v>577</v>
      </c>
      <c r="C189" s="835" t="s">
        <v>597</v>
      </c>
      <c r="D189" s="863" t="s">
        <v>598</v>
      </c>
      <c r="E189" s="835" t="s">
        <v>3197</v>
      </c>
      <c r="F189" s="863" t="s">
        <v>3198</v>
      </c>
      <c r="G189" s="835" t="s">
        <v>3333</v>
      </c>
      <c r="H189" s="835" t="s">
        <v>3334</v>
      </c>
      <c r="I189" s="849">
        <v>346.010009765625</v>
      </c>
      <c r="J189" s="849">
        <v>90</v>
      </c>
      <c r="K189" s="850">
        <v>31141.04931640625</v>
      </c>
    </row>
    <row r="190" spans="1:11" ht="14.4" customHeight="1" x14ac:dyDescent="0.3">
      <c r="A190" s="831" t="s">
        <v>576</v>
      </c>
      <c r="B190" s="832" t="s">
        <v>577</v>
      </c>
      <c r="C190" s="835" t="s">
        <v>597</v>
      </c>
      <c r="D190" s="863" t="s">
        <v>598</v>
      </c>
      <c r="E190" s="835" t="s">
        <v>3197</v>
      </c>
      <c r="F190" s="863" t="s">
        <v>3198</v>
      </c>
      <c r="G190" s="835" t="s">
        <v>3335</v>
      </c>
      <c r="H190" s="835" t="s">
        <v>3336</v>
      </c>
      <c r="I190" s="849">
        <v>349</v>
      </c>
      <c r="J190" s="849">
        <v>20</v>
      </c>
      <c r="K190" s="850">
        <v>6980</v>
      </c>
    </row>
    <row r="191" spans="1:11" ht="14.4" customHeight="1" x14ac:dyDescent="0.3">
      <c r="A191" s="831" t="s">
        <v>576</v>
      </c>
      <c r="B191" s="832" t="s">
        <v>577</v>
      </c>
      <c r="C191" s="835" t="s">
        <v>597</v>
      </c>
      <c r="D191" s="863" t="s">
        <v>598</v>
      </c>
      <c r="E191" s="835" t="s">
        <v>3197</v>
      </c>
      <c r="F191" s="863" t="s">
        <v>3198</v>
      </c>
      <c r="G191" s="835" t="s">
        <v>3337</v>
      </c>
      <c r="H191" s="835" t="s">
        <v>3338</v>
      </c>
      <c r="I191" s="849">
        <v>1252.3499755859375</v>
      </c>
      <c r="J191" s="849">
        <v>12</v>
      </c>
      <c r="K191" s="850">
        <v>15028.199951171875</v>
      </c>
    </row>
    <row r="192" spans="1:11" ht="14.4" customHeight="1" x14ac:dyDescent="0.3">
      <c r="A192" s="831" t="s">
        <v>576</v>
      </c>
      <c r="B192" s="832" t="s">
        <v>577</v>
      </c>
      <c r="C192" s="835" t="s">
        <v>597</v>
      </c>
      <c r="D192" s="863" t="s">
        <v>598</v>
      </c>
      <c r="E192" s="835" t="s">
        <v>3197</v>
      </c>
      <c r="F192" s="863" t="s">
        <v>3198</v>
      </c>
      <c r="G192" s="835" t="s">
        <v>3199</v>
      </c>
      <c r="H192" s="835" t="s">
        <v>3200</v>
      </c>
      <c r="I192" s="849">
        <v>0.47999998927116394</v>
      </c>
      <c r="J192" s="849">
        <v>100</v>
      </c>
      <c r="K192" s="850">
        <v>48</v>
      </c>
    </row>
    <row r="193" spans="1:11" ht="14.4" customHeight="1" x14ac:dyDescent="0.3">
      <c r="A193" s="831" t="s">
        <v>576</v>
      </c>
      <c r="B193" s="832" t="s">
        <v>577</v>
      </c>
      <c r="C193" s="835" t="s">
        <v>597</v>
      </c>
      <c r="D193" s="863" t="s">
        <v>598</v>
      </c>
      <c r="E193" s="835" t="s">
        <v>3197</v>
      </c>
      <c r="F193" s="863" t="s">
        <v>3198</v>
      </c>
      <c r="G193" s="835" t="s">
        <v>3201</v>
      </c>
      <c r="H193" s="835" t="s">
        <v>3202</v>
      </c>
      <c r="I193" s="849">
        <v>0.31000000238418579</v>
      </c>
      <c r="J193" s="849">
        <v>100</v>
      </c>
      <c r="K193" s="850">
        <v>31</v>
      </c>
    </row>
    <row r="194" spans="1:11" ht="14.4" customHeight="1" x14ac:dyDescent="0.3">
      <c r="A194" s="831" t="s">
        <v>576</v>
      </c>
      <c r="B194" s="832" t="s">
        <v>577</v>
      </c>
      <c r="C194" s="835" t="s">
        <v>597</v>
      </c>
      <c r="D194" s="863" t="s">
        <v>598</v>
      </c>
      <c r="E194" s="835" t="s">
        <v>3197</v>
      </c>
      <c r="F194" s="863" t="s">
        <v>3198</v>
      </c>
      <c r="G194" s="835" t="s">
        <v>3203</v>
      </c>
      <c r="H194" s="835" t="s">
        <v>3204</v>
      </c>
      <c r="I194" s="849">
        <v>0.30000001192092896</v>
      </c>
      <c r="J194" s="849">
        <v>200</v>
      </c>
      <c r="K194" s="850">
        <v>60</v>
      </c>
    </row>
    <row r="195" spans="1:11" ht="14.4" customHeight="1" x14ac:dyDescent="0.3">
      <c r="A195" s="831" t="s">
        <v>576</v>
      </c>
      <c r="B195" s="832" t="s">
        <v>577</v>
      </c>
      <c r="C195" s="835" t="s">
        <v>597</v>
      </c>
      <c r="D195" s="863" t="s">
        <v>598</v>
      </c>
      <c r="E195" s="835" t="s">
        <v>3197</v>
      </c>
      <c r="F195" s="863" t="s">
        <v>3198</v>
      </c>
      <c r="G195" s="835" t="s">
        <v>3339</v>
      </c>
      <c r="H195" s="835" t="s">
        <v>3340</v>
      </c>
      <c r="I195" s="849">
        <v>0.30000001192092896</v>
      </c>
      <c r="J195" s="849">
        <v>200</v>
      </c>
      <c r="K195" s="850">
        <v>60</v>
      </c>
    </row>
    <row r="196" spans="1:11" ht="14.4" customHeight="1" x14ac:dyDescent="0.3">
      <c r="A196" s="831" t="s">
        <v>576</v>
      </c>
      <c r="B196" s="832" t="s">
        <v>577</v>
      </c>
      <c r="C196" s="835" t="s">
        <v>597</v>
      </c>
      <c r="D196" s="863" t="s">
        <v>598</v>
      </c>
      <c r="E196" s="835" t="s">
        <v>3197</v>
      </c>
      <c r="F196" s="863" t="s">
        <v>3198</v>
      </c>
      <c r="G196" s="835" t="s">
        <v>3341</v>
      </c>
      <c r="H196" s="835" t="s">
        <v>3342</v>
      </c>
      <c r="I196" s="849">
        <v>0.62000000476837158</v>
      </c>
      <c r="J196" s="849">
        <v>100</v>
      </c>
      <c r="K196" s="850">
        <v>62</v>
      </c>
    </row>
    <row r="197" spans="1:11" ht="14.4" customHeight="1" x14ac:dyDescent="0.3">
      <c r="A197" s="831" t="s">
        <v>576</v>
      </c>
      <c r="B197" s="832" t="s">
        <v>577</v>
      </c>
      <c r="C197" s="835" t="s">
        <v>597</v>
      </c>
      <c r="D197" s="863" t="s">
        <v>598</v>
      </c>
      <c r="E197" s="835" t="s">
        <v>3197</v>
      </c>
      <c r="F197" s="863" t="s">
        <v>3198</v>
      </c>
      <c r="G197" s="835" t="s">
        <v>3205</v>
      </c>
      <c r="H197" s="835" t="s">
        <v>3206</v>
      </c>
      <c r="I197" s="849">
        <v>0.54000002145767212</v>
      </c>
      <c r="J197" s="849">
        <v>200</v>
      </c>
      <c r="K197" s="850">
        <v>108</v>
      </c>
    </row>
    <row r="198" spans="1:11" ht="14.4" customHeight="1" x14ac:dyDescent="0.3">
      <c r="A198" s="831" t="s">
        <v>576</v>
      </c>
      <c r="B198" s="832" t="s">
        <v>577</v>
      </c>
      <c r="C198" s="835" t="s">
        <v>597</v>
      </c>
      <c r="D198" s="863" t="s">
        <v>598</v>
      </c>
      <c r="E198" s="835" t="s">
        <v>3197</v>
      </c>
      <c r="F198" s="863" t="s">
        <v>3198</v>
      </c>
      <c r="G198" s="835" t="s">
        <v>3207</v>
      </c>
      <c r="H198" s="835" t="s">
        <v>3208</v>
      </c>
      <c r="I198" s="849">
        <v>1.8074999451637268</v>
      </c>
      <c r="J198" s="849">
        <v>1100</v>
      </c>
      <c r="K198" s="850">
        <v>1990</v>
      </c>
    </row>
    <row r="199" spans="1:11" ht="14.4" customHeight="1" x14ac:dyDescent="0.3">
      <c r="A199" s="831" t="s">
        <v>576</v>
      </c>
      <c r="B199" s="832" t="s">
        <v>577</v>
      </c>
      <c r="C199" s="835" t="s">
        <v>597</v>
      </c>
      <c r="D199" s="863" t="s">
        <v>598</v>
      </c>
      <c r="E199" s="835" t="s">
        <v>3197</v>
      </c>
      <c r="F199" s="863" t="s">
        <v>3198</v>
      </c>
      <c r="G199" s="835" t="s">
        <v>3209</v>
      </c>
      <c r="H199" s="835" t="s">
        <v>3210</v>
      </c>
      <c r="I199" s="849">
        <v>1.8049999475479126</v>
      </c>
      <c r="J199" s="849">
        <v>500</v>
      </c>
      <c r="K199" s="850">
        <v>903</v>
      </c>
    </row>
    <row r="200" spans="1:11" ht="14.4" customHeight="1" x14ac:dyDescent="0.3">
      <c r="A200" s="831" t="s">
        <v>576</v>
      </c>
      <c r="B200" s="832" t="s">
        <v>577</v>
      </c>
      <c r="C200" s="835" t="s">
        <v>597</v>
      </c>
      <c r="D200" s="863" t="s">
        <v>598</v>
      </c>
      <c r="E200" s="835" t="s">
        <v>3211</v>
      </c>
      <c r="F200" s="863" t="s">
        <v>3212</v>
      </c>
      <c r="G200" s="835" t="s">
        <v>3213</v>
      </c>
      <c r="H200" s="835" t="s">
        <v>3214</v>
      </c>
      <c r="I200" s="849">
        <v>0.62999999523162842</v>
      </c>
      <c r="J200" s="849">
        <v>9600</v>
      </c>
      <c r="K200" s="850">
        <v>6048</v>
      </c>
    </row>
    <row r="201" spans="1:11" ht="14.4" customHeight="1" x14ac:dyDescent="0.3">
      <c r="A201" s="831" t="s">
        <v>576</v>
      </c>
      <c r="B201" s="832" t="s">
        <v>577</v>
      </c>
      <c r="C201" s="835" t="s">
        <v>597</v>
      </c>
      <c r="D201" s="863" t="s">
        <v>598</v>
      </c>
      <c r="E201" s="835" t="s">
        <v>3211</v>
      </c>
      <c r="F201" s="863" t="s">
        <v>3212</v>
      </c>
      <c r="G201" s="835" t="s">
        <v>3215</v>
      </c>
      <c r="H201" s="835" t="s">
        <v>3216</v>
      </c>
      <c r="I201" s="849">
        <v>0.62999999523162842</v>
      </c>
      <c r="J201" s="849">
        <v>5200</v>
      </c>
      <c r="K201" s="850">
        <v>3276</v>
      </c>
    </row>
    <row r="202" spans="1:11" ht="14.4" customHeight="1" x14ac:dyDescent="0.3">
      <c r="A202" s="831" t="s">
        <v>576</v>
      </c>
      <c r="B202" s="832" t="s">
        <v>577</v>
      </c>
      <c r="C202" s="835" t="s">
        <v>597</v>
      </c>
      <c r="D202" s="863" t="s">
        <v>598</v>
      </c>
      <c r="E202" s="835" t="s">
        <v>3211</v>
      </c>
      <c r="F202" s="863" t="s">
        <v>3212</v>
      </c>
      <c r="G202" s="835" t="s">
        <v>3343</v>
      </c>
      <c r="H202" s="835" t="s">
        <v>3344</v>
      </c>
      <c r="I202" s="849">
        <v>12.579999923706055</v>
      </c>
      <c r="J202" s="849">
        <v>100</v>
      </c>
      <c r="K202" s="850">
        <v>1258.0000152587891</v>
      </c>
    </row>
    <row r="203" spans="1:11" ht="14.4" customHeight="1" x14ac:dyDescent="0.3">
      <c r="A203" s="831" t="s">
        <v>576</v>
      </c>
      <c r="B203" s="832" t="s">
        <v>577</v>
      </c>
      <c r="C203" s="835" t="s">
        <v>597</v>
      </c>
      <c r="D203" s="863" t="s">
        <v>598</v>
      </c>
      <c r="E203" s="835" t="s">
        <v>3211</v>
      </c>
      <c r="F203" s="863" t="s">
        <v>3212</v>
      </c>
      <c r="G203" s="835" t="s">
        <v>3345</v>
      </c>
      <c r="H203" s="835" t="s">
        <v>3346</v>
      </c>
      <c r="I203" s="849">
        <v>12.583333333333334</v>
      </c>
      <c r="J203" s="849">
        <v>200</v>
      </c>
      <c r="K203" s="850">
        <v>2516.5</v>
      </c>
    </row>
    <row r="204" spans="1:11" ht="14.4" customHeight="1" x14ac:dyDescent="0.3">
      <c r="A204" s="831" t="s">
        <v>576</v>
      </c>
      <c r="B204" s="832" t="s">
        <v>577</v>
      </c>
      <c r="C204" s="835" t="s">
        <v>597</v>
      </c>
      <c r="D204" s="863" t="s">
        <v>598</v>
      </c>
      <c r="E204" s="835" t="s">
        <v>3211</v>
      </c>
      <c r="F204" s="863" t="s">
        <v>3212</v>
      </c>
      <c r="G204" s="835" t="s">
        <v>3347</v>
      </c>
      <c r="H204" s="835" t="s">
        <v>3348</v>
      </c>
      <c r="I204" s="849">
        <v>12.587500095367432</v>
      </c>
      <c r="J204" s="849">
        <v>350</v>
      </c>
      <c r="K204" s="850">
        <v>4406</v>
      </c>
    </row>
    <row r="205" spans="1:11" ht="14.4" customHeight="1" x14ac:dyDescent="0.3">
      <c r="A205" s="831" t="s">
        <v>576</v>
      </c>
      <c r="B205" s="832" t="s">
        <v>577</v>
      </c>
      <c r="C205" s="835" t="s">
        <v>597</v>
      </c>
      <c r="D205" s="863" t="s">
        <v>598</v>
      </c>
      <c r="E205" s="835" t="s">
        <v>3211</v>
      </c>
      <c r="F205" s="863" t="s">
        <v>3212</v>
      </c>
      <c r="G205" s="835" t="s">
        <v>3349</v>
      </c>
      <c r="H205" s="835" t="s">
        <v>3350</v>
      </c>
      <c r="I205" s="849">
        <v>12.585000038146973</v>
      </c>
      <c r="J205" s="849">
        <v>150</v>
      </c>
      <c r="K205" s="850">
        <v>1887.5</v>
      </c>
    </row>
    <row r="206" spans="1:11" ht="14.4" customHeight="1" x14ac:dyDescent="0.3">
      <c r="A206" s="831" t="s">
        <v>576</v>
      </c>
      <c r="B206" s="832" t="s">
        <v>577</v>
      </c>
      <c r="C206" s="835" t="s">
        <v>597</v>
      </c>
      <c r="D206" s="863" t="s">
        <v>598</v>
      </c>
      <c r="E206" s="835" t="s">
        <v>3211</v>
      </c>
      <c r="F206" s="863" t="s">
        <v>3212</v>
      </c>
      <c r="G206" s="835" t="s">
        <v>3351</v>
      </c>
      <c r="H206" s="835" t="s">
        <v>3352</v>
      </c>
      <c r="I206" s="849">
        <v>12.590000152587891</v>
      </c>
      <c r="J206" s="849">
        <v>150</v>
      </c>
      <c r="K206" s="850">
        <v>1888.5</v>
      </c>
    </row>
    <row r="207" spans="1:11" ht="14.4" customHeight="1" x14ac:dyDescent="0.3">
      <c r="A207" s="831" t="s">
        <v>576</v>
      </c>
      <c r="B207" s="832" t="s">
        <v>577</v>
      </c>
      <c r="C207" s="835" t="s">
        <v>597</v>
      </c>
      <c r="D207" s="863" t="s">
        <v>598</v>
      </c>
      <c r="E207" s="835" t="s">
        <v>3211</v>
      </c>
      <c r="F207" s="863" t="s">
        <v>3212</v>
      </c>
      <c r="G207" s="835" t="s">
        <v>3353</v>
      </c>
      <c r="H207" s="835" t="s">
        <v>3354</v>
      </c>
      <c r="I207" s="849">
        <v>16.209999084472656</v>
      </c>
      <c r="J207" s="849">
        <v>150</v>
      </c>
      <c r="K207" s="850">
        <v>2432.1000366210937</v>
      </c>
    </row>
    <row r="208" spans="1:11" ht="14.4" customHeight="1" x14ac:dyDescent="0.3">
      <c r="A208" s="831" t="s">
        <v>576</v>
      </c>
      <c r="B208" s="832" t="s">
        <v>577</v>
      </c>
      <c r="C208" s="835" t="s">
        <v>597</v>
      </c>
      <c r="D208" s="863" t="s">
        <v>598</v>
      </c>
      <c r="E208" s="835" t="s">
        <v>3211</v>
      </c>
      <c r="F208" s="863" t="s">
        <v>3212</v>
      </c>
      <c r="G208" s="835" t="s">
        <v>3355</v>
      </c>
      <c r="H208" s="835" t="s">
        <v>3356</v>
      </c>
      <c r="I208" s="849">
        <v>16.209999084472656</v>
      </c>
      <c r="J208" s="849">
        <v>50</v>
      </c>
      <c r="K208" s="850">
        <v>810.70001220703125</v>
      </c>
    </row>
    <row r="209" spans="1:11" ht="14.4" customHeight="1" x14ac:dyDescent="0.3">
      <c r="A209" s="831" t="s">
        <v>576</v>
      </c>
      <c r="B209" s="832" t="s">
        <v>577</v>
      </c>
      <c r="C209" s="835" t="s">
        <v>597</v>
      </c>
      <c r="D209" s="863" t="s">
        <v>598</v>
      </c>
      <c r="E209" s="835" t="s">
        <v>3211</v>
      </c>
      <c r="F209" s="863" t="s">
        <v>3212</v>
      </c>
      <c r="G209" s="835" t="s">
        <v>3357</v>
      </c>
      <c r="H209" s="835" t="s">
        <v>3358</v>
      </c>
      <c r="I209" s="849">
        <v>7.5100002288818359</v>
      </c>
      <c r="J209" s="849">
        <v>50</v>
      </c>
      <c r="K209" s="850">
        <v>375.5</v>
      </c>
    </row>
    <row r="210" spans="1:11" ht="14.4" customHeight="1" x14ac:dyDescent="0.3">
      <c r="A210" s="831" t="s">
        <v>576</v>
      </c>
      <c r="B210" s="832" t="s">
        <v>577</v>
      </c>
      <c r="C210" s="835" t="s">
        <v>597</v>
      </c>
      <c r="D210" s="863" t="s">
        <v>598</v>
      </c>
      <c r="E210" s="835" t="s">
        <v>3211</v>
      </c>
      <c r="F210" s="863" t="s">
        <v>3212</v>
      </c>
      <c r="G210" s="835" t="s">
        <v>3359</v>
      </c>
      <c r="H210" s="835" t="s">
        <v>3360</v>
      </c>
      <c r="I210" s="849">
        <v>7.5</v>
      </c>
      <c r="J210" s="849">
        <v>300</v>
      </c>
      <c r="K210" s="850">
        <v>2250</v>
      </c>
    </row>
    <row r="211" spans="1:11" ht="14.4" customHeight="1" x14ac:dyDescent="0.3">
      <c r="A211" s="831" t="s">
        <v>576</v>
      </c>
      <c r="B211" s="832" t="s">
        <v>577</v>
      </c>
      <c r="C211" s="835" t="s">
        <v>597</v>
      </c>
      <c r="D211" s="863" t="s">
        <v>598</v>
      </c>
      <c r="E211" s="835" t="s">
        <v>3211</v>
      </c>
      <c r="F211" s="863" t="s">
        <v>3212</v>
      </c>
      <c r="G211" s="835" t="s">
        <v>3361</v>
      </c>
      <c r="H211" s="835" t="s">
        <v>3362</v>
      </c>
      <c r="I211" s="849">
        <v>7.5</v>
      </c>
      <c r="J211" s="849">
        <v>150</v>
      </c>
      <c r="K211" s="850">
        <v>1125</v>
      </c>
    </row>
    <row r="212" spans="1:11" ht="14.4" customHeight="1" x14ac:dyDescent="0.3">
      <c r="A212" s="831" t="s">
        <v>576</v>
      </c>
      <c r="B212" s="832" t="s">
        <v>577</v>
      </c>
      <c r="C212" s="835" t="s">
        <v>597</v>
      </c>
      <c r="D212" s="863" t="s">
        <v>598</v>
      </c>
      <c r="E212" s="835" t="s">
        <v>3211</v>
      </c>
      <c r="F212" s="863" t="s">
        <v>3212</v>
      </c>
      <c r="G212" s="835" t="s">
        <v>3363</v>
      </c>
      <c r="H212" s="835" t="s">
        <v>3364</v>
      </c>
      <c r="I212" s="849">
        <v>7.505000114440918</v>
      </c>
      <c r="J212" s="849">
        <v>150</v>
      </c>
      <c r="K212" s="850">
        <v>1126</v>
      </c>
    </row>
    <row r="213" spans="1:11" ht="14.4" customHeight="1" x14ac:dyDescent="0.3">
      <c r="A213" s="831" t="s">
        <v>576</v>
      </c>
      <c r="B213" s="832" t="s">
        <v>577</v>
      </c>
      <c r="C213" s="835" t="s">
        <v>597</v>
      </c>
      <c r="D213" s="863" t="s">
        <v>598</v>
      </c>
      <c r="E213" s="835" t="s">
        <v>3217</v>
      </c>
      <c r="F213" s="863" t="s">
        <v>3218</v>
      </c>
      <c r="G213" s="835" t="s">
        <v>3365</v>
      </c>
      <c r="H213" s="835" t="s">
        <v>3366</v>
      </c>
      <c r="I213" s="849">
        <v>131.16000366210937</v>
      </c>
      <c r="J213" s="849">
        <v>10</v>
      </c>
      <c r="K213" s="850">
        <v>1311.6400146484375</v>
      </c>
    </row>
    <row r="214" spans="1:11" ht="14.4" customHeight="1" x14ac:dyDescent="0.3">
      <c r="A214" s="831" t="s">
        <v>576</v>
      </c>
      <c r="B214" s="832" t="s">
        <v>577</v>
      </c>
      <c r="C214" s="835" t="s">
        <v>597</v>
      </c>
      <c r="D214" s="863" t="s">
        <v>598</v>
      </c>
      <c r="E214" s="835" t="s">
        <v>3217</v>
      </c>
      <c r="F214" s="863" t="s">
        <v>3218</v>
      </c>
      <c r="G214" s="835" t="s">
        <v>3367</v>
      </c>
      <c r="H214" s="835" t="s">
        <v>3368</v>
      </c>
      <c r="I214" s="849">
        <v>153.19999694824219</v>
      </c>
      <c r="J214" s="849">
        <v>20</v>
      </c>
      <c r="K214" s="850">
        <v>3063.9599609375</v>
      </c>
    </row>
    <row r="215" spans="1:11" ht="14.4" customHeight="1" x14ac:dyDescent="0.3">
      <c r="A215" s="831" t="s">
        <v>576</v>
      </c>
      <c r="B215" s="832" t="s">
        <v>577</v>
      </c>
      <c r="C215" s="835" t="s">
        <v>597</v>
      </c>
      <c r="D215" s="863" t="s">
        <v>598</v>
      </c>
      <c r="E215" s="835" t="s">
        <v>3217</v>
      </c>
      <c r="F215" s="863" t="s">
        <v>3218</v>
      </c>
      <c r="G215" s="835" t="s">
        <v>3369</v>
      </c>
      <c r="H215" s="835" t="s">
        <v>3370</v>
      </c>
      <c r="I215" s="849">
        <v>1488.6600341796875</v>
      </c>
      <c r="J215" s="849">
        <v>1</v>
      </c>
      <c r="K215" s="850">
        <v>1488.6600341796875</v>
      </c>
    </row>
    <row r="216" spans="1:11" ht="14.4" customHeight="1" x14ac:dyDescent="0.3">
      <c r="A216" s="831" t="s">
        <v>576</v>
      </c>
      <c r="B216" s="832" t="s">
        <v>577</v>
      </c>
      <c r="C216" s="835" t="s">
        <v>597</v>
      </c>
      <c r="D216" s="863" t="s">
        <v>598</v>
      </c>
      <c r="E216" s="835" t="s">
        <v>3217</v>
      </c>
      <c r="F216" s="863" t="s">
        <v>3218</v>
      </c>
      <c r="G216" s="835" t="s">
        <v>3371</v>
      </c>
      <c r="H216" s="835" t="s">
        <v>3372</v>
      </c>
      <c r="I216" s="849">
        <v>258.51998901367187</v>
      </c>
      <c r="J216" s="849">
        <v>5</v>
      </c>
      <c r="K216" s="850">
        <v>1292.5799560546875</v>
      </c>
    </row>
    <row r="217" spans="1:11" ht="14.4" customHeight="1" x14ac:dyDescent="0.3">
      <c r="A217" s="831" t="s">
        <v>576</v>
      </c>
      <c r="B217" s="832" t="s">
        <v>577</v>
      </c>
      <c r="C217" s="835" t="s">
        <v>597</v>
      </c>
      <c r="D217" s="863" t="s">
        <v>598</v>
      </c>
      <c r="E217" s="835" t="s">
        <v>3217</v>
      </c>
      <c r="F217" s="863" t="s">
        <v>3218</v>
      </c>
      <c r="G217" s="835" t="s">
        <v>3373</v>
      </c>
      <c r="H217" s="835" t="s">
        <v>3374</v>
      </c>
      <c r="I217" s="849">
        <v>455.95999145507812</v>
      </c>
      <c r="J217" s="849">
        <v>5</v>
      </c>
      <c r="K217" s="850">
        <v>2279.820068359375</v>
      </c>
    </row>
    <row r="218" spans="1:11" ht="14.4" customHeight="1" x14ac:dyDescent="0.3">
      <c r="A218" s="831" t="s">
        <v>576</v>
      </c>
      <c r="B218" s="832" t="s">
        <v>577</v>
      </c>
      <c r="C218" s="835" t="s">
        <v>597</v>
      </c>
      <c r="D218" s="863" t="s">
        <v>598</v>
      </c>
      <c r="E218" s="835" t="s">
        <v>3217</v>
      </c>
      <c r="F218" s="863" t="s">
        <v>3218</v>
      </c>
      <c r="G218" s="835" t="s">
        <v>3375</v>
      </c>
      <c r="H218" s="835" t="s">
        <v>3376</v>
      </c>
      <c r="I218" s="849">
        <v>145.19999694824219</v>
      </c>
      <c r="J218" s="849">
        <v>15</v>
      </c>
      <c r="K218" s="850">
        <v>2178</v>
      </c>
    </row>
    <row r="219" spans="1:11" ht="14.4" customHeight="1" x14ac:dyDescent="0.3">
      <c r="A219" s="831" t="s">
        <v>576</v>
      </c>
      <c r="B219" s="832" t="s">
        <v>577</v>
      </c>
      <c r="C219" s="835" t="s">
        <v>597</v>
      </c>
      <c r="D219" s="863" t="s">
        <v>598</v>
      </c>
      <c r="E219" s="835" t="s">
        <v>3217</v>
      </c>
      <c r="F219" s="863" t="s">
        <v>3218</v>
      </c>
      <c r="G219" s="835" t="s">
        <v>3377</v>
      </c>
      <c r="H219" s="835" t="s">
        <v>3378</v>
      </c>
      <c r="I219" s="849">
        <v>102.84999847412109</v>
      </c>
      <c r="J219" s="849">
        <v>15</v>
      </c>
      <c r="K219" s="850">
        <v>1542.75</v>
      </c>
    </row>
    <row r="220" spans="1:11" ht="14.4" customHeight="1" x14ac:dyDescent="0.3">
      <c r="A220" s="831" t="s">
        <v>576</v>
      </c>
      <c r="B220" s="832" t="s">
        <v>577</v>
      </c>
      <c r="C220" s="835" t="s">
        <v>597</v>
      </c>
      <c r="D220" s="863" t="s">
        <v>598</v>
      </c>
      <c r="E220" s="835" t="s">
        <v>3217</v>
      </c>
      <c r="F220" s="863" t="s">
        <v>3218</v>
      </c>
      <c r="G220" s="835" t="s">
        <v>3379</v>
      </c>
      <c r="H220" s="835" t="s">
        <v>3380</v>
      </c>
      <c r="I220" s="849">
        <v>344.85000610351562</v>
      </c>
      <c r="J220" s="849">
        <v>15</v>
      </c>
      <c r="K220" s="850">
        <v>5172.75</v>
      </c>
    </row>
    <row r="221" spans="1:11" ht="14.4" customHeight="1" x14ac:dyDescent="0.3">
      <c r="A221" s="831" t="s">
        <v>576</v>
      </c>
      <c r="B221" s="832" t="s">
        <v>577</v>
      </c>
      <c r="C221" s="835" t="s">
        <v>597</v>
      </c>
      <c r="D221" s="863" t="s">
        <v>598</v>
      </c>
      <c r="E221" s="835" t="s">
        <v>3217</v>
      </c>
      <c r="F221" s="863" t="s">
        <v>3218</v>
      </c>
      <c r="G221" s="835" t="s">
        <v>3381</v>
      </c>
      <c r="H221" s="835" t="s">
        <v>3382</v>
      </c>
      <c r="I221" s="849">
        <v>344.85000610351562</v>
      </c>
      <c r="J221" s="849">
        <v>15</v>
      </c>
      <c r="K221" s="850">
        <v>5172.75</v>
      </c>
    </row>
    <row r="222" spans="1:11" ht="14.4" customHeight="1" x14ac:dyDescent="0.3">
      <c r="A222" s="831" t="s">
        <v>576</v>
      </c>
      <c r="B222" s="832" t="s">
        <v>577</v>
      </c>
      <c r="C222" s="835" t="s">
        <v>597</v>
      </c>
      <c r="D222" s="863" t="s">
        <v>598</v>
      </c>
      <c r="E222" s="835" t="s">
        <v>3217</v>
      </c>
      <c r="F222" s="863" t="s">
        <v>3218</v>
      </c>
      <c r="G222" s="835" t="s">
        <v>3383</v>
      </c>
      <c r="H222" s="835" t="s">
        <v>3384</v>
      </c>
      <c r="I222" s="849">
        <v>344.85000610351562</v>
      </c>
      <c r="J222" s="849">
        <v>5</v>
      </c>
      <c r="K222" s="850">
        <v>1724.25</v>
      </c>
    </row>
    <row r="223" spans="1:11" ht="14.4" customHeight="1" x14ac:dyDescent="0.3">
      <c r="A223" s="831" t="s">
        <v>576</v>
      </c>
      <c r="B223" s="832" t="s">
        <v>577</v>
      </c>
      <c r="C223" s="835" t="s">
        <v>597</v>
      </c>
      <c r="D223" s="863" t="s">
        <v>598</v>
      </c>
      <c r="E223" s="835" t="s">
        <v>3217</v>
      </c>
      <c r="F223" s="863" t="s">
        <v>3218</v>
      </c>
      <c r="G223" s="835" t="s">
        <v>3385</v>
      </c>
      <c r="H223" s="835" t="s">
        <v>3386</v>
      </c>
      <c r="I223" s="849">
        <v>344.85000610351562</v>
      </c>
      <c r="J223" s="849">
        <v>5</v>
      </c>
      <c r="K223" s="850">
        <v>1724.25</v>
      </c>
    </row>
    <row r="224" spans="1:11" ht="14.4" customHeight="1" x14ac:dyDescent="0.3">
      <c r="A224" s="831" t="s">
        <v>576</v>
      </c>
      <c r="B224" s="832" t="s">
        <v>577</v>
      </c>
      <c r="C224" s="835" t="s">
        <v>597</v>
      </c>
      <c r="D224" s="863" t="s">
        <v>598</v>
      </c>
      <c r="E224" s="835" t="s">
        <v>3217</v>
      </c>
      <c r="F224" s="863" t="s">
        <v>3218</v>
      </c>
      <c r="G224" s="835" t="s">
        <v>3387</v>
      </c>
      <c r="H224" s="835" t="s">
        <v>3388</v>
      </c>
      <c r="I224" s="849">
        <v>344.85000610351562</v>
      </c>
      <c r="J224" s="849">
        <v>5</v>
      </c>
      <c r="K224" s="850">
        <v>1724.25</v>
      </c>
    </row>
    <row r="225" spans="1:11" ht="14.4" customHeight="1" x14ac:dyDescent="0.3">
      <c r="A225" s="831" t="s">
        <v>576</v>
      </c>
      <c r="B225" s="832" t="s">
        <v>577</v>
      </c>
      <c r="C225" s="835" t="s">
        <v>597</v>
      </c>
      <c r="D225" s="863" t="s">
        <v>598</v>
      </c>
      <c r="E225" s="835" t="s">
        <v>3217</v>
      </c>
      <c r="F225" s="863" t="s">
        <v>3218</v>
      </c>
      <c r="G225" s="835" t="s">
        <v>3389</v>
      </c>
      <c r="H225" s="835" t="s">
        <v>3390</v>
      </c>
      <c r="I225" s="849">
        <v>955.9000244140625</v>
      </c>
      <c r="J225" s="849">
        <v>5</v>
      </c>
      <c r="K225" s="850">
        <v>4779.5</v>
      </c>
    </row>
    <row r="226" spans="1:11" ht="14.4" customHeight="1" x14ac:dyDescent="0.3">
      <c r="A226" s="831" t="s">
        <v>576</v>
      </c>
      <c r="B226" s="832" t="s">
        <v>577</v>
      </c>
      <c r="C226" s="835" t="s">
        <v>597</v>
      </c>
      <c r="D226" s="863" t="s">
        <v>598</v>
      </c>
      <c r="E226" s="835" t="s">
        <v>3217</v>
      </c>
      <c r="F226" s="863" t="s">
        <v>3218</v>
      </c>
      <c r="G226" s="835" t="s">
        <v>3391</v>
      </c>
      <c r="H226" s="835" t="s">
        <v>3392</v>
      </c>
      <c r="I226" s="849">
        <v>179.68666585286459</v>
      </c>
      <c r="J226" s="849">
        <v>15</v>
      </c>
      <c r="K226" s="850">
        <v>2695.2799682617187</v>
      </c>
    </row>
    <row r="227" spans="1:11" ht="14.4" customHeight="1" x14ac:dyDescent="0.3">
      <c r="A227" s="831" t="s">
        <v>576</v>
      </c>
      <c r="B227" s="832" t="s">
        <v>577</v>
      </c>
      <c r="C227" s="835" t="s">
        <v>597</v>
      </c>
      <c r="D227" s="863" t="s">
        <v>598</v>
      </c>
      <c r="E227" s="835" t="s">
        <v>3217</v>
      </c>
      <c r="F227" s="863" t="s">
        <v>3218</v>
      </c>
      <c r="G227" s="835" t="s">
        <v>3393</v>
      </c>
      <c r="H227" s="835" t="s">
        <v>3394</v>
      </c>
      <c r="I227" s="849">
        <v>179.69000244140625</v>
      </c>
      <c r="J227" s="849">
        <v>10</v>
      </c>
      <c r="K227" s="850">
        <v>1796.8599853515625</v>
      </c>
    </row>
    <row r="228" spans="1:11" ht="14.4" customHeight="1" x14ac:dyDescent="0.3">
      <c r="A228" s="831" t="s">
        <v>576</v>
      </c>
      <c r="B228" s="832" t="s">
        <v>577</v>
      </c>
      <c r="C228" s="835" t="s">
        <v>597</v>
      </c>
      <c r="D228" s="863" t="s">
        <v>598</v>
      </c>
      <c r="E228" s="835" t="s">
        <v>3217</v>
      </c>
      <c r="F228" s="863" t="s">
        <v>3218</v>
      </c>
      <c r="G228" s="835" t="s">
        <v>3395</v>
      </c>
      <c r="H228" s="835" t="s">
        <v>3396</v>
      </c>
      <c r="I228" s="849">
        <v>423.5</v>
      </c>
      <c r="J228" s="849">
        <v>5</v>
      </c>
      <c r="K228" s="850">
        <v>2117.5</v>
      </c>
    </row>
    <row r="229" spans="1:11" ht="14.4" customHeight="1" x14ac:dyDescent="0.3">
      <c r="A229" s="831" t="s">
        <v>576</v>
      </c>
      <c r="B229" s="832" t="s">
        <v>577</v>
      </c>
      <c r="C229" s="835" t="s">
        <v>597</v>
      </c>
      <c r="D229" s="863" t="s">
        <v>598</v>
      </c>
      <c r="E229" s="835" t="s">
        <v>3217</v>
      </c>
      <c r="F229" s="863" t="s">
        <v>3218</v>
      </c>
      <c r="G229" s="835" t="s">
        <v>3397</v>
      </c>
      <c r="H229" s="835" t="s">
        <v>3398</v>
      </c>
      <c r="I229" s="849">
        <v>423.5</v>
      </c>
      <c r="J229" s="849">
        <v>60</v>
      </c>
      <c r="K229" s="850">
        <v>25410</v>
      </c>
    </row>
    <row r="230" spans="1:11" ht="14.4" customHeight="1" x14ac:dyDescent="0.3">
      <c r="A230" s="831" t="s">
        <v>576</v>
      </c>
      <c r="B230" s="832" t="s">
        <v>577</v>
      </c>
      <c r="C230" s="835" t="s">
        <v>597</v>
      </c>
      <c r="D230" s="863" t="s">
        <v>598</v>
      </c>
      <c r="E230" s="835" t="s">
        <v>3217</v>
      </c>
      <c r="F230" s="863" t="s">
        <v>3218</v>
      </c>
      <c r="G230" s="835" t="s">
        <v>3399</v>
      </c>
      <c r="H230" s="835" t="s">
        <v>3400</v>
      </c>
      <c r="I230" s="849">
        <v>5.179999828338623</v>
      </c>
      <c r="J230" s="849">
        <v>44</v>
      </c>
      <c r="K230" s="850">
        <v>227.82000732421875</v>
      </c>
    </row>
    <row r="231" spans="1:11" ht="14.4" customHeight="1" x14ac:dyDescent="0.3">
      <c r="A231" s="831" t="s">
        <v>576</v>
      </c>
      <c r="B231" s="832" t="s">
        <v>577</v>
      </c>
      <c r="C231" s="835" t="s">
        <v>597</v>
      </c>
      <c r="D231" s="863" t="s">
        <v>598</v>
      </c>
      <c r="E231" s="835" t="s">
        <v>3217</v>
      </c>
      <c r="F231" s="863" t="s">
        <v>3218</v>
      </c>
      <c r="G231" s="835" t="s">
        <v>3401</v>
      </c>
      <c r="H231" s="835" t="s">
        <v>3402</v>
      </c>
      <c r="I231" s="849">
        <v>408.67500305175781</v>
      </c>
      <c r="J231" s="849">
        <v>30</v>
      </c>
      <c r="K231" s="850">
        <v>12260.5</v>
      </c>
    </row>
    <row r="232" spans="1:11" ht="14.4" customHeight="1" x14ac:dyDescent="0.3">
      <c r="A232" s="831" t="s">
        <v>576</v>
      </c>
      <c r="B232" s="832" t="s">
        <v>577</v>
      </c>
      <c r="C232" s="835" t="s">
        <v>597</v>
      </c>
      <c r="D232" s="863" t="s">
        <v>598</v>
      </c>
      <c r="E232" s="835" t="s">
        <v>3217</v>
      </c>
      <c r="F232" s="863" t="s">
        <v>3218</v>
      </c>
      <c r="G232" s="835" t="s">
        <v>3403</v>
      </c>
      <c r="H232" s="835" t="s">
        <v>3404</v>
      </c>
      <c r="I232" s="849">
        <v>12.739999771118164</v>
      </c>
      <c r="J232" s="849">
        <v>13</v>
      </c>
      <c r="K232" s="850">
        <v>165.60000610351562</v>
      </c>
    </row>
    <row r="233" spans="1:11" ht="14.4" customHeight="1" x14ac:dyDescent="0.3">
      <c r="A233" s="831" t="s">
        <v>576</v>
      </c>
      <c r="B233" s="832" t="s">
        <v>577</v>
      </c>
      <c r="C233" s="835" t="s">
        <v>597</v>
      </c>
      <c r="D233" s="863" t="s">
        <v>598</v>
      </c>
      <c r="E233" s="835" t="s">
        <v>3217</v>
      </c>
      <c r="F233" s="863" t="s">
        <v>3218</v>
      </c>
      <c r="G233" s="835" t="s">
        <v>3405</v>
      </c>
      <c r="H233" s="835" t="s">
        <v>3406</v>
      </c>
      <c r="I233" s="849">
        <v>9.3199996948242187</v>
      </c>
      <c r="J233" s="849">
        <v>54</v>
      </c>
      <c r="K233" s="850">
        <v>503.10000610351562</v>
      </c>
    </row>
    <row r="234" spans="1:11" ht="14.4" customHeight="1" x14ac:dyDescent="0.3">
      <c r="A234" s="831" t="s">
        <v>576</v>
      </c>
      <c r="B234" s="832" t="s">
        <v>577</v>
      </c>
      <c r="C234" s="835" t="s">
        <v>597</v>
      </c>
      <c r="D234" s="863" t="s">
        <v>598</v>
      </c>
      <c r="E234" s="835" t="s">
        <v>3217</v>
      </c>
      <c r="F234" s="863" t="s">
        <v>3218</v>
      </c>
      <c r="G234" s="835" t="s">
        <v>3407</v>
      </c>
      <c r="H234" s="835" t="s">
        <v>3408</v>
      </c>
      <c r="I234" s="849">
        <v>9.3199996948242187</v>
      </c>
      <c r="J234" s="849">
        <v>74</v>
      </c>
      <c r="K234" s="850">
        <v>689.30999755859375</v>
      </c>
    </row>
    <row r="235" spans="1:11" ht="14.4" customHeight="1" x14ac:dyDescent="0.3">
      <c r="A235" s="831" t="s">
        <v>576</v>
      </c>
      <c r="B235" s="832" t="s">
        <v>577</v>
      </c>
      <c r="C235" s="835" t="s">
        <v>597</v>
      </c>
      <c r="D235" s="863" t="s">
        <v>598</v>
      </c>
      <c r="E235" s="835" t="s">
        <v>3217</v>
      </c>
      <c r="F235" s="863" t="s">
        <v>3218</v>
      </c>
      <c r="G235" s="835" t="s">
        <v>3409</v>
      </c>
      <c r="H235" s="835" t="s">
        <v>3410</v>
      </c>
      <c r="I235" s="849">
        <v>9.3199996948242187</v>
      </c>
      <c r="J235" s="849">
        <v>73</v>
      </c>
      <c r="K235" s="850">
        <v>680</v>
      </c>
    </row>
    <row r="236" spans="1:11" ht="14.4" customHeight="1" x14ac:dyDescent="0.3">
      <c r="A236" s="831" t="s">
        <v>576</v>
      </c>
      <c r="B236" s="832" t="s">
        <v>577</v>
      </c>
      <c r="C236" s="835" t="s">
        <v>597</v>
      </c>
      <c r="D236" s="863" t="s">
        <v>598</v>
      </c>
      <c r="E236" s="835" t="s">
        <v>3217</v>
      </c>
      <c r="F236" s="863" t="s">
        <v>3218</v>
      </c>
      <c r="G236" s="835" t="s">
        <v>3411</v>
      </c>
      <c r="H236" s="835" t="s">
        <v>3412</v>
      </c>
      <c r="I236" s="849">
        <v>9.3199996948242187</v>
      </c>
      <c r="J236" s="849">
        <v>58</v>
      </c>
      <c r="K236" s="850">
        <v>540.34002685546875</v>
      </c>
    </row>
    <row r="237" spans="1:11" ht="14.4" customHeight="1" x14ac:dyDescent="0.3">
      <c r="A237" s="831" t="s">
        <v>576</v>
      </c>
      <c r="B237" s="832" t="s">
        <v>577</v>
      </c>
      <c r="C237" s="835" t="s">
        <v>597</v>
      </c>
      <c r="D237" s="863" t="s">
        <v>598</v>
      </c>
      <c r="E237" s="835" t="s">
        <v>3217</v>
      </c>
      <c r="F237" s="863" t="s">
        <v>3218</v>
      </c>
      <c r="G237" s="835" t="s">
        <v>3413</v>
      </c>
      <c r="H237" s="835" t="s">
        <v>3414</v>
      </c>
      <c r="I237" s="849">
        <v>926.8699951171875</v>
      </c>
      <c r="J237" s="849">
        <v>15</v>
      </c>
      <c r="K237" s="850">
        <v>13903.06982421875</v>
      </c>
    </row>
    <row r="238" spans="1:11" ht="14.4" customHeight="1" x14ac:dyDescent="0.3">
      <c r="A238" s="831" t="s">
        <v>576</v>
      </c>
      <c r="B238" s="832" t="s">
        <v>577</v>
      </c>
      <c r="C238" s="835" t="s">
        <v>597</v>
      </c>
      <c r="D238" s="863" t="s">
        <v>598</v>
      </c>
      <c r="E238" s="835" t="s">
        <v>3415</v>
      </c>
      <c r="F238" s="863" t="s">
        <v>3416</v>
      </c>
      <c r="G238" s="835" t="s">
        <v>3417</v>
      </c>
      <c r="H238" s="835" t="s">
        <v>3418</v>
      </c>
      <c r="I238" s="849">
        <v>1035</v>
      </c>
      <c r="J238" s="849">
        <v>4</v>
      </c>
      <c r="K238" s="850">
        <v>4140</v>
      </c>
    </row>
    <row r="239" spans="1:11" ht="14.4" customHeight="1" x14ac:dyDescent="0.3">
      <c r="A239" s="831" t="s">
        <v>576</v>
      </c>
      <c r="B239" s="832" t="s">
        <v>577</v>
      </c>
      <c r="C239" s="835" t="s">
        <v>597</v>
      </c>
      <c r="D239" s="863" t="s">
        <v>598</v>
      </c>
      <c r="E239" s="835" t="s">
        <v>3415</v>
      </c>
      <c r="F239" s="863" t="s">
        <v>3416</v>
      </c>
      <c r="G239" s="835" t="s">
        <v>3419</v>
      </c>
      <c r="H239" s="835" t="s">
        <v>3420</v>
      </c>
      <c r="I239" s="849">
        <v>1046.5</v>
      </c>
      <c r="J239" s="849">
        <v>1</v>
      </c>
      <c r="K239" s="850">
        <v>1046.5</v>
      </c>
    </row>
    <row r="240" spans="1:11" ht="14.4" customHeight="1" x14ac:dyDescent="0.3">
      <c r="A240" s="831" t="s">
        <v>576</v>
      </c>
      <c r="B240" s="832" t="s">
        <v>577</v>
      </c>
      <c r="C240" s="835" t="s">
        <v>597</v>
      </c>
      <c r="D240" s="863" t="s">
        <v>598</v>
      </c>
      <c r="E240" s="835" t="s">
        <v>3415</v>
      </c>
      <c r="F240" s="863" t="s">
        <v>3416</v>
      </c>
      <c r="G240" s="835" t="s">
        <v>3421</v>
      </c>
      <c r="H240" s="835" t="s">
        <v>3422</v>
      </c>
      <c r="I240" s="849">
        <v>1046.5</v>
      </c>
      <c r="J240" s="849">
        <v>6</v>
      </c>
      <c r="K240" s="850">
        <v>6279</v>
      </c>
    </row>
    <row r="241" spans="1:11" ht="14.4" customHeight="1" x14ac:dyDescent="0.3">
      <c r="A241" s="831" t="s">
        <v>576</v>
      </c>
      <c r="B241" s="832" t="s">
        <v>577</v>
      </c>
      <c r="C241" s="835" t="s">
        <v>597</v>
      </c>
      <c r="D241" s="863" t="s">
        <v>598</v>
      </c>
      <c r="E241" s="835" t="s">
        <v>3415</v>
      </c>
      <c r="F241" s="863" t="s">
        <v>3416</v>
      </c>
      <c r="G241" s="835" t="s">
        <v>3423</v>
      </c>
      <c r="H241" s="835" t="s">
        <v>3424</v>
      </c>
      <c r="I241" s="849">
        <v>1242</v>
      </c>
      <c r="J241" s="849">
        <v>9</v>
      </c>
      <c r="K241" s="850">
        <v>11178</v>
      </c>
    </row>
    <row r="242" spans="1:11" ht="14.4" customHeight="1" x14ac:dyDescent="0.3">
      <c r="A242" s="831" t="s">
        <v>576</v>
      </c>
      <c r="B242" s="832" t="s">
        <v>577</v>
      </c>
      <c r="C242" s="835" t="s">
        <v>597</v>
      </c>
      <c r="D242" s="863" t="s">
        <v>598</v>
      </c>
      <c r="E242" s="835" t="s">
        <v>3415</v>
      </c>
      <c r="F242" s="863" t="s">
        <v>3416</v>
      </c>
      <c r="G242" s="835" t="s">
        <v>3425</v>
      </c>
      <c r="H242" s="835" t="s">
        <v>3426</v>
      </c>
      <c r="I242" s="849">
        <v>534.75</v>
      </c>
      <c r="J242" s="849">
        <v>20</v>
      </c>
      <c r="K242" s="850">
        <v>10695</v>
      </c>
    </row>
    <row r="243" spans="1:11" ht="14.4" customHeight="1" x14ac:dyDescent="0.3">
      <c r="A243" s="831" t="s">
        <v>576</v>
      </c>
      <c r="B243" s="832" t="s">
        <v>577</v>
      </c>
      <c r="C243" s="835" t="s">
        <v>597</v>
      </c>
      <c r="D243" s="863" t="s">
        <v>598</v>
      </c>
      <c r="E243" s="835" t="s">
        <v>3415</v>
      </c>
      <c r="F243" s="863" t="s">
        <v>3416</v>
      </c>
      <c r="G243" s="835" t="s">
        <v>3427</v>
      </c>
      <c r="H243" s="835" t="s">
        <v>3428</v>
      </c>
      <c r="I243" s="849">
        <v>534.75</v>
      </c>
      <c r="J243" s="849">
        <v>25</v>
      </c>
      <c r="K243" s="850">
        <v>13368.75</v>
      </c>
    </row>
    <row r="244" spans="1:11" ht="14.4" customHeight="1" x14ac:dyDescent="0.3">
      <c r="A244" s="831" t="s">
        <v>576</v>
      </c>
      <c r="B244" s="832" t="s">
        <v>577</v>
      </c>
      <c r="C244" s="835" t="s">
        <v>597</v>
      </c>
      <c r="D244" s="863" t="s">
        <v>598</v>
      </c>
      <c r="E244" s="835" t="s">
        <v>3415</v>
      </c>
      <c r="F244" s="863" t="s">
        <v>3416</v>
      </c>
      <c r="G244" s="835" t="s">
        <v>3429</v>
      </c>
      <c r="H244" s="835" t="s">
        <v>3430</v>
      </c>
      <c r="I244" s="849">
        <v>534.75</v>
      </c>
      <c r="J244" s="849">
        <v>5</v>
      </c>
      <c r="K244" s="850">
        <v>2673.75</v>
      </c>
    </row>
    <row r="245" spans="1:11" ht="14.4" customHeight="1" x14ac:dyDescent="0.3">
      <c r="A245" s="831" t="s">
        <v>576</v>
      </c>
      <c r="B245" s="832" t="s">
        <v>577</v>
      </c>
      <c r="C245" s="835" t="s">
        <v>597</v>
      </c>
      <c r="D245" s="863" t="s">
        <v>598</v>
      </c>
      <c r="E245" s="835" t="s">
        <v>3415</v>
      </c>
      <c r="F245" s="863" t="s">
        <v>3416</v>
      </c>
      <c r="G245" s="835" t="s">
        <v>3431</v>
      </c>
      <c r="H245" s="835" t="s">
        <v>3432</v>
      </c>
      <c r="I245" s="849">
        <v>534.75</v>
      </c>
      <c r="J245" s="849">
        <v>10</v>
      </c>
      <c r="K245" s="850">
        <v>5347.5</v>
      </c>
    </row>
    <row r="246" spans="1:11" ht="14.4" customHeight="1" x14ac:dyDescent="0.3">
      <c r="A246" s="831" t="s">
        <v>576</v>
      </c>
      <c r="B246" s="832" t="s">
        <v>577</v>
      </c>
      <c r="C246" s="835" t="s">
        <v>597</v>
      </c>
      <c r="D246" s="863" t="s">
        <v>598</v>
      </c>
      <c r="E246" s="835" t="s">
        <v>3415</v>
      </c>
      <c r="F246" s="863" t="s">
        <v>3416</v>
      </c>
      <c r="G246" s="835" t="s">
        <v>3433</v>
      </c>
      <c r="H246" s="835" t="s">
        <v>3434</v>
      </c>
      <c r="I246" s="849">
        <v>885.5</v>
      </c>
      <c r="J246" s="849">
        <v>3</v>
      </c>
      <c r="K246" s="850">
        <v>2656.5</v>
      </c>
    </row>
    <row r="247" spans="1:11" ht="14.4" customHeight="1" x14ac:dyDescent="0.3">
      <c r="A247" s="831" t="s">
        <v>576</v>
      </c>
      <c r="B247" s="832" t="s">
        <v>577</v>
      </c>
      <c r="C247" s="835" t="s">
        <v>597</v>
      </c>
      <c r="D247" s="863" t="s">
        <v>598</v>
      </c>
      <c r="E247" s="835" t="s">
        <v>3415</v>
      </c>
      <c r="F247" s="863" t="s">
        <v>3416</v>
      </c>
      <c r="G247" s="835" t="s">
        <v>3435</v>
      </c>
      <c r="H247" s="835" t="s">
        <v>3436</v>
      </c>
      <c r="I247" s="849">
        <v>1782.5</v>
      </c>
      <c r="J247" s="849">
        <v>3</v>
      </c>
      <c r="K247" s="850">
        <v>5347.5</v>
      </c>
    </row>
    <row r="248" spans="1:11" ht="14.4" customHeight="1" x14ac:dyDescent="0.3">
      <c r="A248" s="831" t="s">
        <v>576</v>
      </c>
      <c r="B248" s="832" t="s">
        <v>577</v>
      </c>
      <c r="C248" s="835" t="s">
        <v>597</v>
      </c>
      <c r="D248" s="863" t="s">
        <v>598</v>
      </c>
      <c r="E248" s="835" t="s">
        <v>3415</v>
      </c>
      <c r="F248" s="863" t="s">
        <v>3416</v>
      </c>
      <c r="G248" s="835" t="s">
        <v>3437</v>
      </c>
      <c r="H248" s="835" t="s">
        <v>3438</v>
      </c>
      <c r="I248" s="849">
        <v>1138.5</v>
      </c>
      <c r="J248" s="849">
        <v>5</v>
      </c>
      <c r="K248" s="850">
        <v>5692.5</v>
      </c>
    </row>
    <row r="249" spans="1:11" ht="14.4" customHeight="1" x14ac:dyDescent="0.3">
      <c r="A249" s="831" t="s">
        <v>576</v>
      </c>
      <c r="B249" s="832" t="s">
        <v>577</v>
      </c>
      <c r="C249" s="835" t="s">
        <v>597</v>
      </c>
      <c r="D249" s="863" t="s">
        <v>598</v>
      </c>
      <c r="E249" s="835" t="s">
        <v>3415</v>
      </c>
      <c r="F249" s="863" t="s">
        <v>3416</v>
      </c>
      <c r="G249" s="835" t="s">
        <v>3439</v>
      </c>
      <c r="H249" s="835" t="s">
        <v>3440</v>
      </c>
      <c r="I249" s="849">
        <v>1138.5</v>
      </c>
      <c r="J249" s="849">
        <v>3</v>
      </c>
      <c r="K249" s="850">
        <v>3415.5</v>
      </c>
    </row>
    <row r="250" spans="1:11" ht="14.4" customHeight="1" x14ac:dyDescent="0.3">
      <c r="A250" s="831" t="s">
        <v>576</v>
      </c>
      <c r="B250" s="832" t="s">
        <v>577</v>
      </c>
      <c r="C250" s="835" t="s">
        <v>597</v>
      </c>
      <c r="D250" s="863" t="s">
        <v>598</v>
      </c>
      <c r="E250" s="835" t="s">
        <v>3415</v>
      </c>
      <c r="F250" s="863" t="s">
        <v>3416</v>
      </c>
      <c r="G250" s="835" t="s">
        <v>3441</v>
      </c>
      <c r="H250" s="835" t="s">
        <v>3442</v>
      </c>
      <c r="I250" s="849">
        <v>1317.9000244140625</v>
      </c>
      <c r="J250" s="849">
        <v>10</v>
      </c>
      <c r="K250" s="850">
        <v>13179</v>
      </c>
    </row>
    <row r="251" spans="1:11" ht="14.4" customHeight="1" x14ac:dyDescent="0.3">
      <c r="A251" s="831" t="s">
        <v>576</v>
      </c>
      <c r="B251" s="832" t="s">
        <v>577</v>
      </c>
      <c r="C251" s="835" t="s">
        <v>597</v>
      </c>
      <c r="D251" s="863" t="s">
        <v>598</v>
      </c>
      <c r="E251" s="835" t="s">
        <v>3415</v>
      </c>
      <c r="F251" s="863" t="s">
        <v>3416</v>
      </c>
      <c r="G251" s="835" t="s">
        <v>3443</v>
      </c>
      <c r="H251" s="835" t="s">
        <v>3444</v>
      </c>
      <c r="I251" s="849">
        <v>1040.0025024414062</v>
      </c>
      <c r="J251" s="849">
        <v>15</v>
      </c>
      <c r="K251" s="850">
        <v>15600.019775390625</v>
      </c>
    </row>
    <row r="252" spans="1:11" ht="14.4" customHeight="1" x14ac:dyDescent="0.3">
      <c r="A252" s="831" t="s">
        <v>576</v>
      </c>
      <c r="B252" s="832" t="s">
        <v>577</v>
      </c>
      <c r="C252" s="835" t="s">
        <v>597</v>
      </c>
      <c r="D252" s="863" t="s">
        <v>598</v>
      </c>
      <c r="E252" s="835" t="s">
        <v>3415</v>
      </c>
      <c r="F252" s="863" t="s">
        <v>3416</v>
      </c>
      <c r="G252" s="835" t="s">
        <v>3445</v>
      </c>
      <c r="H252" s="835" t="s">
        <v>3446</v>
      </c>
      <c r="I252" s="849">
        <v>1040</v>
      </c>
      <c r="J252" s="849">
        <v>3</v>
      </c>
      <c r="K252" s="850">
        <v>3120</v>
      </c>
    </row>
    <row r="253" spans="1:11" ht="14.4" customHeight="1" x14ac:dyDescent="0.3">
      <c r="A253" s="831" t="s">
        <v>576</v>
      </c>
      <c r="B253" s="832" t="s">
        <v>577</v>
      </c>
      <c r="C253" s="835" t="s">
        <v>597</v>
      </c>
      <c r="D253" s="863" t="s">
        <v>598</v>
      </c>
      <c r="E253" s="835" t="s">
        <v>3415</v>
      </c>
      <c r="F253" s="863" t="s">
        <v>3416</v>
      </c>
      <c r="G253" s="835" t="s">
        <v>3447</v>
      </c>
      <c r="H253" s="835" t="s">
        <v>3448</v>
      </c>
      <c r="I253" s="849">
        <v>1545.5999755859375</v>
      </c>
      <c r="J253" s="849">
        <v>1</v>
      </c>
      <c r="K253" s="850">
        <v>1545.5999755859375</v>
      </c>
    </row>
    <row r="254" spans="1:11" ht="14.4" customHeight="1" x14ac:dyDescent="0.3">
      <c r="A254" s="831" t="s">
        <v>576</v>
      </c>
      <c r="B254" s="832" t="s">
        <v>577</v>
      </c>
      <c r="C254" s="835" t="s">
        <v>597</v>
      </c>
      <c r="D254" s="863" t="s">
        <v>598</v>
      </c>
      <c r="E254" s="835" t="s">
        <v>3415</v>
      </c>
      <c r="F254" s="863" t="s">
        <v>3416</v>
      </c>
      <c r="G254" s="835" t="s">
        <v>3449</v>
      </c>
      <c r="H254" s="835" t="s">
        <v>3450</v>
      </c>
      <c r="I254" s="849">
        <v>1545.6099853515625</v>
      </c>
      <c r="J254" s="849">
        <v>1</v>
      </c>
      <c r="K254" s="850">
        <v>1545.6099853515625</v>
      </c>
    </row>
    <row r="255" spans="1:11" ht="14.4" customHeight="1" x14ac:dyDescent="0.3">
      <c r="A255" s="831" t="s">
        <v>576</v>
      </c>
      <c r="B255" s="832" t="s">
        <v>577</v>
      </c>
      <c r="C255" s="835" t="s">
        <v>597</v>
      </c>
      <c r="D255" s="863" t="s">
        <v>598</v>
      </c>
      <c r="E255" s="835" t="s">
        <v>3415</v>
      </c>
      <c r="F255" s="863" t="s">
        <v>3416</v>
      </c>
      <c r="G255" s="835" t="s">
        <v>3451</v>
      </c>
      <c r="H255" s="835" t="s">
        <v>3452</v>
      </c>
      <c r="I255" s="849">
        <v>1040</v>
      </c>
      <c r="J255" s="849">
        <v>1</v>
      </c>
      <c r="K255" s="850">
        <v>1040</v>
      </c>
    </row>
    <row r="256" spans="1:11" ht="14.4" customHeight="1" x14ac:dyDescent="0.3">
      <c r="A256" s="831" t="s">
        <v>576</v>
      </c>
      <c r="B256" s="832" t="s">
        <v>577</v>
      </c>
      <c r="C256" s="835" t="s">
        <v>597</v>
      </c>
      <c r="D256" s="863" t="s">
        <v>598</v>
      </c>
      <c r="E256" s="835" t="s">
        <v>3415</v>
      </c>
      <c r="F256" s="863" t="s">
        <v>3416</v>
      </c>
      <c r="G256" s="835" t="s">
        <v>3453</v>
      </c>
      <c r="H256" s="835" t="s">
        <v>3454</v>
      </c>
      <c r="I256" s="849">
        <v>3335</v>
      </c>
      <c r="J256" s="849">
        <v>1</v>
      </c>
      <c r="K256" s="850">
        <v>3335</v>
      </c>
    </row>
    <row r="257" spans="1:11" ht="14.4" customHeight="1" x14ac:dyDescent="0.3">
      <c r="A257" s="831" t="s">
        <v>576</v>
      </c>
      <c r="B257" s="832" t="s">
        <v>577</v>
      </c>
      <c r="C257" s="835" t="s">
        <v>597</v>
      </c>
      <c r="D257" s="863" t="s">
        <v>598</v>
      </c>
      <c r="E257" s="835" t="s">
        <v>3415</v>
      </c>
      <c r="F257" s="863" t="s">
        <v>3416</v>
      </c>
      <c r="G257" s="835" t="s">
        <v>3455</v>
      </c>
      <c r="H257" s="835" t="s">
        <v>3456</v>
      </c>
      <c r="I257" s="849">
        <v>1092.5</v>
      </c>
      <c r="J257" s="849">
        <v>8</v>
      </c>
      <c r="K257" s="850">
        <v>8740</v>
      </c>
    </row>
    <row r="258" spans="1:11" ht="14.4" customHeight="1" x14ac:dyDescent="0.3">
      <c r="A258" s="831" t="s">
        <v>576</v>
      </c>
      <c r="B258" s="832" t="s">
        <v>577</v>
      </c>
      <c r="C258" s="835" t="s">
        <v>597</v>
      </c>
      <c r="D258" s="863" t="s">
        <v>598</v>
      </c>
      <c r="E258" s="835" t="s">
        <v>3415</v>
      </c>
      <c r="F258" s="863" t="s">
        <v>3416</v>
      </c>
      <c r="G258" s="835" t="s">
        <v>3457</v>
      </c>
      <c r="H258" s="835" t="s">
        <v>3458</v>
      </c>
      <c r="I258" s="849">
        <v>1092.5</v>
      </c>
      <c r="J258" s="849">
        <v>16</v>
      </c>
      <c r="K258" s="850">
        <v>17480</v>
      </c>
    </row>
    <row r="259" spans="1:11" ht="14.4" customHeight="1" x14ac:dyDescent="0.3">
      <c r="A259" s="831" t="s">
        <v>576</v>
      </c>
      <c r="B259" s="832" t="s">
        <v>577</v>
      </c>
      <c r="C259" s="835" t="s">
        <v>597</v>
      </c>
      <c r="D259" s="863" t="s">
        <v>598</v>
      </c>
      <c r="E259" s="835" t="s">
        <v>3415</v>
      </c>
      <c r="F259" s="863" t="s">
        <v>3416</v>
      </c>
      <c r="G259" s="835" t="s">
        <v>3459</v>
      </c>
      <c r="H259" s="835" t="s">
        <v>3460</v>
      </c>
      <c r="I259" s="849">
        <v>1092.5</v>
      </c>
      <c r="J259" s="849">
        <v>2</v>
      </c>
      <c r="K259" s="850">
        <v>2185</v>
      </c>
    </row>
    <row r="260" spans="1:11" ht="14.4" customHeight="1" x14ac:dyDescent="0.3">
      <c r="A260" s="831" t="s">
        <v>576</v>
      </c>
      <c r="B260" s="832" t="s">
        <v>577</v>
      </c>
      <c r="C260" s="835" t="s">
        <v>597</v>
      </c>
      <c r="D260" s="863" t="s">
        <v>598</v>
      </c>
      <c r="E260" s="835" t="s">
        <v>3415</v>
      </c>
      <c r="F260" s="863" t="s">
        <v>3416</v>
      </c>
      <c r="G260" s="835" t="s">
        <v>3461</v>
      </c>
      <c r="H260" s="835" t="s">
        <v>3462</v>
      </c>
      <c r="I260" s="849">
        <v>1046.5</v>
      </c>
      <c r="J260" s="849">
        <v>3</v>
      </c>
      <c r="K260" s="850">
        <v>3139.5</v>
      </c>
    </row>
    <row r="261" spans="1:11" ht="14.4" customHeight="1" x14ac:dyDescent="0.3">
      <c r="A261" s="831" t="s">
        <v>576</v>
      </c>
      <c r="B261" s="832" t="s">
        <v>577</v>
      </c>
      <c r="C261" s="835" t="s">
        <v>597</v>
      </c>
      <c r="D261" s="863" t="s">
        <v>598</v>
      </c>
      <c r="E261" s="835" t="s">
        <v>3223</v>
      </c>
      <c r="F261" s="863" t="s">
        <v>3224</v>
      </c>
      <c r="G261" s="835" t="s">
        <v>3463</v>
      </c>
      <c r="H261" s="835" t="s">
        <v>3464</v>
      </c>
      <c r="I261" s="849">
        <v>83.25</v>
      </c>
      <c r="J261" s="849">
        <v>10</v>
      </c>
      <c r="K261" s="850">
        <v>832.5</v>
      </c>
    </row>
    <row r="262" spans="1:11" ht="14.4" customHeight="1" x14ac:dyDescent="0.3">
      <c r="A262" s="831" t="s">
        <v>576</v>
      </c>
      <c r="B262" s="832" t="s">
        <v>577</v>
      </c>
      <c r="C262" s="835" t="s">
        <v>597</v>
      </c>
      <c r="D262" s="863" t="s">
        <v>598</v>
      </c>
      <c r="E262" s="835" t="s">
        <v>3465</v>
      </c>
      <c r="F262" s="863" t="s">
        <v>3466</v>
      </c>
      <c r="G262" s="835" t="s">
        <v>3467</v>
      </c>
      <c r="H262" s="835" t="s">
        <v>3468</v>
      </c>
      <c r="I262" s="849">
        <v>3605.800048828125</v>
      </c>
      <c r="J262" s="849">
        <v>9</v>
      </c>
      <c r="K262" s="850">
        <v>32452.200927734375</v>
      </c>
    </row>
    <row r="263" spans="1:11" ht="14.4" customHeight="1" x14ac:dyDescent="0.3">
      <c r="A263" s="831" t="s">
        <v>576</v>
      </c>
      <c r="B263" s="832" t="s">
        <v>577</v>
      </c>
      <c r="C263" s="835" t="s">
        <v>597</v>
      </c>
      <c r="D263" s="863" t="s">
        <v>598</v>
      </c>
      <c r="E263" s="835" t="s">
        <v>3465</v>
      </c>
      <c r="F263" s="863" t="s">
        <v>3466</v>
      </c>
      <c r="G263" s="835" t="s">
        <v>3469</v>
      </c>
      <c r="H263" s="835" t="s">
        <v>3470</v>
      </c>
      <c r="I263" s="849">
        <v>3085.5</v>
      </c>
      <c r="J263" s="849">
        <v>1</v>
      </c>
      <c r="K263" s="850">
        <v>3085.5</v>
      </c>
    </row>
    <row r="264" spans="1:11" ht="14.4" customHeight="1" x14ac:dyDescent="0.3">
      <c r="A264" s="831" t="s">
        <v>576</v>
      </c>
      <c r="B264" s="832" t="s">
        <v>577</v>
      </c>
      <c r="C264" s="835" t="s">
        <v>597</v>
      </c>
      <c r="D264" s="863" t="s">
        <v>598</v>
      </c>
      <c r="E264" s="835" t="s">
        <v>3465</v>
      </c>
      <c r="F264" s="863" t="s">
        <v>3466</v>
      </c>
      <c r="G264" s="835" t="s">
        <v>3471</v>
      </c>
      <c r="H264" s="835" t="s">
        <v>3472</v>
      </c>
      <c r="I264" s="849">
        <v>9350.4697265625</v>
      </c>
      <c r="J264" s="849">
        <v>3</v>
      </c>
      <c r="K264" s="850">
        <v>28051.41015625</v>
      </c>
    </row>
    <row r="265" spans="1:11" ht="14.4" customHeight="1" x14ac:dyDescent="0.3">
      <c r="A265" s="831" t="s">
        <v>576</v>
      </c>
      <c r="B265" s="832" t="s">
        <v>577</v>
      </c>
      <c r="C265" s="835" t="s">
        <v>3024</v>
      </c>
      <c r="D265" s="863" t="s">
        <v>3025</v>
      </c>
      <c r="E265" s="835" t="s">
        <v>3089</v>
      </c>
      <c r="F265" s="863" t="s">
        <v>3090</v>
      </c>
      <c r="G265" s="835" t="s">
        <v>3473</v>
      </c>
      <c r="H265" s="835" t="s">
        <v>3474</v>
      </c>
      <c r="I265" s="849">
        <v>18.389999389648438</v>
      </c>
      <c r="J265" s="849">
        <v>12</v>
      </c>
      <c r="K265" s="850">
        <v>220.69999694824219</v>
      </c>
    </row>
    <row r="266" spans="1:11" ht="14.4" customHeight="1" x14ac:dyDescent="0.3">
      <c r="A266" s="831" t="s">
        <v>576</v>
      </c>
      <c r="B266" s="832" t="s">
        <v>577</v>
      </c>
      <c r="C266" s="835" t="s">
        <v>3024</v>
      </c>
      <c r="D266" s="863" t="s">
        <v>3025</v>
      </c>
      <c r="E266" s="835" t="s">
        <v>3089</v>
      </c>
      <c r="F266" s="863" t="s">
        <v>3090</v>
      </c>
      <c r="G266" s="835" t="s">
        <v>3275</v>
      </c>
      <c r="H266" s="835" t="s">
        <v>3276</v>
      </c>
      <c r="I266" s="849">
        <v>211.75</v>
      </c>
      <c r="J266" s="849">
        <v>5</v>
      </c>
      <c r="K266" s="850">
        <v>1058.75</v>
      </c>
    </row>
    <row r="267" spans="1:11" ht="14.4" customHeight="1" x14ac:dyDescent="0.3">
      <c r="A267" s="831" t="s">
        <v>576</v>
      </c>
      <c r="B267" s="832" t="s">
        <v>577</v>
      </c>
      <c r="C267" s="835" t="s">
        <v>3024</v>
      </c>
      <c r="D267" s="863" t="s">
        <v>3025</v>
      </c>
      <c r="E267" s="835" t="s">
        <v>3089</v>
      </c>
      <c r="F267" s="863" t="s">
        <v>3090</v>
      </c>
      <c r="G267" s="835" t="s">
        <v>3475</v>
      </c>
      <c r="H267" s="835" t="s">
        <v>3476</v>
      </c>
      <c r="I267" s="849">
        <v>211.75</v>
      </c>
      <c r="J267" s="849">
        <v>5</v>
      </c>
      <c r="K267" s="850">
        <v>1058.75</v>
      </c>
    </row>
    <row r="268" spans="1:11" ht="14.4" customHeight="1" x14ac:dyDescent="0.3">
      <c r="A268" s="831" t="s">
        <v>576</v>
      </c>
      <c r="B268" s="832" t="s">
        <v>577</v>
      </c>
      <c r="C268" s="835" t="s">
        <v>3024</v>
      </c>
      <c r="D268" s="863" t="s">
        <v>3025</v>
      </c>
      <c r="E268" s="835" t="s">
        <v>3089</v>
      </c>
      <c r="F268" s="863" t="s">
        <v>3090</v>
      </c>
      <c r="G268" s="835" t="s">
        <v>3285</v>
      </c>
      <c r="H268" s="835" t="s">
        <v>3286</v>
      </c>
      <c r="I268" s="849">
        <v>35.090000152587891</v>
      </c>
      <c r="J268" s="849">
        <v>60</v>
      </c>
      <c r="K268" s="850">
        <v>2105.39990234375</v>
      </c>
    </row>
    <row r="269" spans="1:11" ht="14.4" customHeight="1" x14ac:dyDescent="0.3">
      <c r="A269" s="831" t="s">
        <v>576</v>
      </c>
      <c r="B269" s="832" t="s">
        <v>577</v>
      </c>
      <c r="C269" s="835" t="s">
        <v>3024</v>
      </c>
      <c r="D269" s="863" t="s">
        <v>3025</v>
      </c>
      <c r="E269" s="835" t="s">
        <v>3089</v>
      </c>
      <c r="F269" s="863" t="s">
        <v>3090</v>
      </c>
      <c r="G269" s="835" t="s">
        <v>3477</v>
      </c>
      <c r="H269" s="835" t="s">
        <v>3478</v>
      </c>
      <c r="I269" s="849">
        <v>35.090000152587891</v>
      </c>
      <c r="J269" s="849">
        <v>36</v>
      </c>
      <c r="K269" s="850">
        <v>1263.239990234375</v>
      </c>
    </row>
    <row r="270" spans="1:11" ht="14.4" customHeight="1" x14ac:dyDescent="0.3">
      <c r="A270" s="831" t="s">
        <v>576</v>
      </c>
      <c r="B270" s="832" t="s">
        <v>577</v>
      </c>
      <c r="C270" s="835" t="s">
        <v>3024</v>
      </c>
      <c r="D270" s="863" t="s">
        <v>3025</v>
      </c>
      <c r="E270" s="835" t="s">
        <v>3089</v>
      </c>
      <c r="F270" s="863" t="s">
        <v>3090</v>
      </c>
      <c r="G270" s="835" t="s">
        <v>3291</v>
      </c>
      <c r="H270" s="835" t="s">
        <v>3292</v>
      </c>
      <c r="I270" s="849">
        <v>22.870000839233398</v>
      </c>
      <c r="J270" s="849">
        <v>60</v>
      </c>
      <c r="K270" s="850">
        <v>1372.199951171875</v>
      </c>
    </row>
    <row r="271" spans="1:11" ht="14.4" customHeight="1" x14ac:dyDescent="0.3">
      <c r="A271" s="831" t="s">
        <v>576</v>
      </c>
      <c r="B271" s="832" t="s">
        <v>577</v>
      </c>
      <c r="C271" s="835" t="s">
        <v>3024</v>
      </c>
      <c r="D271" s="863" t="s">
        <v>3025</v>
      </c>
      <c r="E271" s="835" t="s">
        <v>3089</v>
      </c>
      <c r="F271" s="863" t="s">
        <v>3090</v>
      </c>
      <c r="G271" s="835" t="s">
        <v>3293</v>
      </c>
      <c r="H271" s="835" t="s">
        <v>3294</v>
      </c>
      <c r="I271" s="849">
        <v>22.870000839233398</v>
      </c>
      <c r="J271" s="849">
        <v>84</v>
      </c>
      <c r="K271" s="850">
        <v>1921.1199951171875</v>
      </c>
    </row>
    <row r="272" spans="1:11" ht="14.4" customHeight="1" x14ac:dyDescent="0.3">
      <c r="A272" s="831" t="s">
        <v>576</v>
      </c>
      <c r="B272" s="832" t="s">
        <v>577</v>
      </c>
      <c r="C272" s="835" t="s">
        <v>600</v>
      </c>
      <c r="D272" s="863" t="s">
        <v>601</v>
      </c>
      <c r="E272" s="835" t="s">
        <v>3479</v>
      </c>
      <c r="F272" s="863" t="s">
        <v>3480</v>
      </c>
      <c r="G272" s="835" t="s">
        <v>3481</v>
      </c>
      <c r="H272" s="835" t="s">
        <v>3482</v>
      </c>
      <c r="I272" s="849">
        <v>52541.224609375</v>
      </c>
      <c r="J272" s="849">
        <v>2</v>
      </c>
      <c r="K272" s="850">
        <v>105082.44921875</v>
      </c>
    </row>
    <row r="273" spans="1:11" ht="14.4" customHeight="1" x14ac:dyDescent="0.3">
      <c r="A273" s="831" t="s">
        <v>576</v>
      </c>
      <c r="B273" s="832" t="s">
        <v>577</v>
      </c>
      <c r="C273" s="835" t="s">
        <v>600</v>
      </c>
      <c r="D273" s="863" t="s">
        <v>601</v>
      </c>
      <c r="E273" s="835" t="s">
        <v>3479</v>
      </c>
      <c r="F273" s="863" t="s">
        <v>3480</v>
      </c>
      <c r="G273" s="835" t="s">
        <v>3483</v>
      </c>
      <c r="H273" s="835" t="s">
        <v>3484</v>
      </c>
      <c r="I273" s="849">
        <v>6655</v>
      </c>
      <c r="J273" s="849">
        <v>6</v>
      </c>
      <c r="K273" s="850">
        <v>39930</v>
      </c>
    </row>
    <row r="274" spans="1:11" ht="14.4" customHeight="1" x14ac:dyDescent="0.3">
      <c r="A274" s="831" t="s">
        <v>576</v>
      </c>
      <c r="B274" s="832" t="s">
        <v>577</v>
      </c>
      <c r="C274" s="835" t="s">
        <v>600</v>
      </c>
      <c r="D274" s="863" t="s">
        <v>601</v>
      </c>
      <c r="E274" s="835" t="s">
        <v>3479</v>
      </c>
      <c r="F274" s="863" t="s">
        <v>3480</v>
      </c>
      <c r="G274" s="835" t="s">
        <v>3485</v>
      </c>
      <c r="H274" s="835" t="s">
        <v>3486</v>
      </c>
      <c r="I274" s="849">
        <v>5868</v>
      </c>
      <c r="J274" s="849">
        <v>2</v>
      </c>
      <c r="K274" s="850">
        <v>11736</v>
      </c>
    </row>
    <row r="275" spans="1:11" ht="14.4" customHeight="1" x14ac:dyDescent="0.3">
      <c r="A275" s="831" t="s">
        <v>576</v>
      </c>
      <c r="B275" s="832" t="s">
        <v>577</v>
      </c>
      <c r="C275" s="835" t="s">
        <v>600</v>
      </c>
      <c r="D275" s="863" t="s">
        <v>601</v>
      </c>
      <c r="E275" s="835" t="s">
        <v>3479</v>
      </c>
      <c r="F275" s="863" t="s">
        <v>3480</v>
      </c>
      <c r="G275" s="835" t="s">
        <v>3485</v>
      </c>
      <c r="H275" s="835" t="s">
        <v>3487</v>
      </c>
      <c r="I275" s="849">
        <v>5868.5</v>
      </c>
      <c r="J275" s="849">
        <v>2</v>
      </c>
      <c r="K275" s="850">
        <v>11737</v>
      </c>
    </row>
    <row r="276" spans="1:11" ht="14.4" customHeight="1" x14ac:dyDescent="0.3">
      <c r="A276" s="831" t="s">
        <v>576</v>
      </c>
      <c r="B276" s="832" t="s">
        <v>577</v>
      </c>
      <c r="C276" s="835" t="s">
        <v>600</v>
      </c>
      <c r="D276" s="863" t="s">
        <v>601</v>
      </c>
      <c r="E276" s="835" t="s">
        <v>3089</v>
      </c>
      <c r="F276" s="863" t="s">
        <v>3090</v>
      </c>
      <c r="G276" s="835" t="s">
        <v>3488</v>
      </c>
      <c r="H276" s="835" t="s">
        <v>3489</v>
      </c>
      <c r="I276" s="849">
        <v>6343</v>
      </c>
      <c r="J276" s="849">
        <v>4</v>
      </c>
      <c r="K276" s="850">
        <v>25371.990234375</v>
      </c>
    </row>
    <row r="277" spans="1:11" ht="14.4" customHeight="1" x14ac:dyDescent="0.3">
      <c r="A277" s="831" t="s">
        <v>576</v>
      </c>
      <c r="B277" s="832" t="s">
        <v>577</v>
      </c>
      <c r="C277" s="835" t="s">
        <v>600</v>
      </c>
      <c r="D277" s="863" t="s">
        <v>601</v>
      </c>
      <c r="E277" s="835" t="s">
        <v>3490</v>
      </c>
      <c r="F277" s="863" t="s">
        <v>3491</v>
      </c>
      <c r="G277" s="835" t="s">
        <v>3492</v>
      </c>
      <c r="H277" s="835" t="s">
        <v>3493</v>
      </c>
      <c r="I277" s="849">
        <v>631.3499755859375</v>
      </c>
      <c r="J277" s="849">
        <v>84</v>
      </c>
      <c r="K277" s="850">
        <v>53033.4013671875</v>
      </c>
    </row>
    <row r="278" spans="1:11" ht="14.4" customHeight="1" x14ac:dyDescent="0.3">
      <c r="A278" s="831" t="s">
        <v>576</v>
      </c>
      <c r="B278" s="832" t="s">
        <v>577</v>
      </c>
      <c r="C278" s="835" t="s">
        <v>600</v>
      </c>
      <c r="D278" s="863" t="s">
        <v>601</v>
      </c>
      <c r="E278" s="835" t="s">
        <v>3490</v>
      </c>
      <c r="F278" s="863" t="s">
        <v>3491</v>
      </c>
      <c r="G278" s="835" t="s">
        <v>3494</v>
      </c>
      <c r="H278" s="835" t="s">
        <v>3495</v>
      </c>
      <c r="I278" s="849">
        <v>631.3499755859375</v>
      </c>
      <c r="J278" s="849">
        <v>24</v>
      </c>
      <c r="K278" s="850">
        <v>15152.400390625</v>
      </c>
    </row>
    <row r="279" spans="1:11" ht="14.4" customHeight="1" x14ac:dyDescent="0.3">
      <c r="A279" s="831" t="s">
        <v>576</v>
      </c>
      <c r="B279" s="832" t="s">
        <v>577</v>
      </c>
      <c r="C279" s="835" t="s">
        <v>600</v>
      </c>
      <c r="D279" s="863" t="s">
        <v>601</v>
      </c>
      <c r="E279" s="835" t="s">
        <v>3490</v>
      </c>
      <c r="F279" s="863" t="s">
        <v>3491</v>
      </c>
      <c r="G279" s="835" t="s">
        <v>3494</v>
      </c>
      <c r="H279" s="835" t="s">
        <v>3496</v>
      </c>
      <c r="I279" s="849">
        <v>631.3499755859375</v>
      </c>
      <c r="J279" s="849">
        <v>60</v>
      </c>
      <c r="K279" s="850">
        <v>37881.0009765625</v>
      </c>
    </row>
    <row r="280" spans="1:11" ht="14.4" customHeight="1" x14ac:dyDescent="0.3">
      <c r="A280" s="831" t="s">
        <v>576</v>
      </c>
      <c r="B280" s="832" t="s">
        <v>577</v>
      </c>
      <c r="C280" s="835" t="s">
        <v>600</v>
      </c>
      <c r="D280" s="863" t="s">
        <v>601</v>
      </c>
      <c r="E280" s="835" t="s">
        <v>3415</v>
      </c>
      <c r="F280" s="863" t="s">
        <v>3416</v>
      </c>
      <c r="G280" s="835" t="s">
        <v>3417</v>
      </c>
      <c r="H280" s="835" t="s">
        <v>3418</v>
      </c>
      <c r="I280" s="849">
        <v>1035</v>
      </c>
      <c r="J280" s="849">
        <v>15</v>
      </c>
      <c r="K280" s="850">
        <v>15525</v>
      </c>
    </row>
    <row r="281" spans="1:11" ht="14.4" customHeight="1" x14ac:dyDescent="0.3">
      <c r="A281" s="831" t="s">
        <v>576</v>
      </c>
      <c r="B281" s="832" t="s">
        <v>577</v>
      </c>
      <c r="C281" s="835" t="s">
        <v>600</v>
      </c>
      <c r="D281" s="863" t="s">
        <v>601</v>
      </c>
      <c r="E281" s="835" t="s">
        <v>3415</v>
      </c>
      <c r="F281" s="863" t="s">
        <v>3416</v>
      </c>
      <c r="G281" s="835" t="s">
        <v>3497</v>
      </c>
      <c r="H281" s="835" t="s">
        <v>3498</v>
      </c>
      <c r="I281" s="849">
        <v>1545.5999755859375</v>
      </c>
      <c r="J281" s="849">
        <v>2</v>
      </c>
      <c r="K281" s="850">
        <v>3091.199951171875</v>
      </c>
    </row>
    <row r="282" spans="1:11" ht="14.4" customHeight="1" x14ac:dyDescent="0.3">
      <c r="A282" s="831" t="s">
        <v>576</v>
      </c>
      <c r="B282" s="832" t="s">
        <v>577</v>
      </c>
      <c r="C282" s="835" t="s">
        <v>600</v>
      </c>
      <c r="D282" s="863" t="s">
        <v>601</v>
      </c>
      <c r="E282" s="835" t="s">
        <v>3415</v>
      </c>
      <c r="F282" s="863" t="s">
        <v>3416</v>
      </c>
      <c r="G282" s="835" t="s">
        <v>3499</v>
      </c>
      <c r="H282" s="835" t="s">
        <v>3500</v>
      </c>
      <c r="I282" s="849">
        <v>1545.5999755859375</v>
      </c>
      <c r="J282" s="849">
        <v>2</v>
      </c>
      <c r="K282" s="850">
        <v>3091.199951171875</v>
      </c>
    </row>
    <row r="283" spans="1:11" ht="14.4" customHeight="1" x14ac:dyDescent="0.3">
      <c r="A283" s="831" t="s">
        <v>576</v>
      </c>
      <c r="B283" s="832" t="s">
        <v>577</v>
      </c>
      <c r="C283" s="835" t="s">
        <v>600</v>
      </c>
      <c r="D283" s="863" t="s">
        <v>601</v>
      </c>
      <c r="E283" s="835" t="s">
        <v>3415</v>
      </c>
      <c r="F283" s="863" t="s">
        <v>3416</v>
      </c>
      <c r="G283" s="835" t="s">
        <v>3501</v>
      </c>
      <c r="H283" s="835" t="s">
        <v>3502</v>
      </c>
      <c r="I283" s="849">
        <v>1545.5999755859375</v>
      </c>
      <c r="J283" s="849">
        <v>7</v>
      </c>
      <c r="K283" s="850">
        <v>10819.199829101563</v>
      </c>
    </row>
    <row r="284" spans="1:11" ht="14.4" customHeight="1" x14ac:dyDescent="0.3">
      <c r="A284" s="831" t="s">
        <v>576</v>
      </c>
      <c r="B284" s="832" t="s">
        <v>577</v>
      </c>
      <c r="C284" s="835" t="s">
        <v>600</v>
      </c>
      <c r="D284" s="863" t="s">
        <v>601</v>
      </c>
      <c r="E284" s="835" t="s">
        <v>3415</v>
      </c>
      <c r="F284" s="863" t="s">
        <v>3416</v>
      </c>
      <c r="G284" s="835" t="s">
        <v>3449</v>
      </c>
      <c r="H284" s="835" t="s">
        <v>3450</v>
      </c>
      <c r="I284" s="849">
        <v>1545.5999755859375</v>
      </c>
      <c r="J284" s="849">
        <v>1</v>
      </c>
      <c r="K284" s="850">
        <v>1545.5999755859375</v>
      </c>
    </row>
    <row r="285" spans="1:11" ht="14.4" customHeight="1" x14ac:dyDescent="0.3">
      <c r="A285" s="831" t="s">
        <v>576</v>
      </c>
      <c r="B285" s="832" t="s">
        <v>577</v>
      </c>
      <c r="C285" s="835" t="s">
        <v>600</v>
      </c>
      <c r="D285" s="863" t="s">
        <v>601</v>
      </c>
      <c r="E285" s="835" t="s">
        <v>3415</v>
      </c>
      <c r="F285" s="863" t="s">
        <v>3416</v>
      </c>
      <c r="G285" s="835" t="s">
        <v>3503</v>
      </c>
      <c r="H285" s="835" t="s">
        <v>3504</v>
      </c>
      <c r="I285" s="849">
        <v>1545.5999755859375</v>
      </c>
      <c r="J285" s="849">
        <v>1</v>
      </c>
      <c r="K285" s="850">
        <v>1545.5999755859375</v>
      </c>
    </row>
    <row r="286" spans="1:11" ht="14.4" customHeight="1" x14ac:dyDescent="0.3">
      <c r="A286" s="831" t="s">
        <v>576</v>
      </c>
      <c r="B286" s="832" t="s">
        <v>577</v>
      </c>
      <c r="C286" s="835" t="s">
        <v>600</v>
      </c>
      <c r="D286" s="863" t="s">
        <v>601</v>
      </c>
      <c r="E286" s="835" t="s">
        <v>3415</v>
      </c>
      <c r="F286" s="863" t="s">
        <v>3416</v>
      </c>
      <c r="G286" s="835" t="s">
        <v>3505</v>
      </c>
      <c r="H286" s="835" t="s">
        <v>3506</v>
      </c>
      <c r="I286" s="849">
        <v>1040</v>
      </c>
      <c r="J286" s="849">
        <v>1</v>
      </c>
      <c r="K286" s="850">
        <v>1040</v>
      </c>
    </row>
    <row r="287" spans="1:11" ht="14.4" customHeight="1" x14ac:dyDescent="0.3">
      <c r="A287" s="831" t="s">
        <v>576</v>
      </c>
      <c r="B287" s="832" t="s">
        <v>577</v>
      </c>
      <c r="C287" s="835" t="s">
        <v>600</v>
      </c>
      <c r="D287" s="863" t="s">
        <v>601</v>
      </c>
      <c r="E287" s="835" t="s">
        <v>3465</v>
      </c>
      <c r="F287" s="863" t="s">
        <v>3466</v>
      </c>
      <c r="G287" s="835" t="s">
        <v>3507</v>
      </c>
      <c r="H287" s="835" t="s">
        <v>3508</v>
      </c>
      <c r="I287" s="849">
        <v>9074.172607421875</v>
      </c>
      <c r="J287" s="849">
        <v>7</v>
      </c>
      <c r="K287" s="850">
        <v>83070.750244140625</v>
      </c>
    </row>
    <row r="288" spans="1:11" ht="14.4" customHeight="1" x14ac:dyDescent="0.3">
      <c r="A288" s="831" t="s">
        <v>576</v>
      </c>
      <c r="B288" s="832" t="s">
        <v>577</v>
      </c>
      <c r="C288" s="835" t="s">
        <v>600</v>
      </c>
      <c r="D288" s="863" t="s">
        <v>601</v>
      </c>
      <c r="E288" s="835" t="s">
        <v>3465</v>
      </c>
      <c r="F288" s="863" t="s">
        <v>3466</v>
      </c>
      <c r="G288" s="835" t="s">
        <v>3509</v>
      </c>
      <c r="H288" s="835" t="s">
        <v>3510</v>
      </c>
      <c r="I288" s="849">
        <v>7096.64990234375</v>
      </c>
      <c r="J288" s="849">
        <v>1</v>
      </c>
      <c r="K288" s="850">
        <v>12523.499755859375</v>
      </c>
    </row>
    <row r="289" spans="1:11" ht="14.4" customHeight="1" x14ac:dyDescent="0.3">
      <c r="A289" s="831" t="s">
        <v>576</v>
      </c>
      <c r="B289" s="832" t="s">
        <v>577</v>
      </c>
      <c r="C289" s="835" t="s">
        <v>600</v>
      </c>
      <c r="D289" s="863" t="s">
        <v>601</v>
      </c>
      <c r="E289" s="835" t="s">
        <v>3465</v>
      </c>
      <c r="F289" s="863" t="s">
        <v>3466</v>
      </c>
      <c r="G289" s="835" t="s">
        <v>3511</v>
      </c>
      <c r="H289" s="835" t="s">
        <v>3512</v>
      </c>
      <c r="I289" s="849">
        <v>9601.3499755859375</v>
      </c>
      <c r="J289" s="849">
        <v>18</v>
      </c>
      <c r="K289" s="850">
        <v>223753.19946289063</v>
      </c>
    </row>
    <row r="290" spans="1:11" ht="14.4" customHeight="1" thickBot="1" x14ac:dyDescent="0.35">
      <c r="A290" s="839" t="s">
        <v>576</v>
      </c>
      <c r="B290" s="840" t="s">
        <v>577</v>
      </c>
      <c r="C290" s="843" t="s">
        <v>600</v>
      </c>
      <c r="D290" s="864" t="s">
        <v>601</v>
      </c>
      <c r="E290" s="843" t="s">
        <v>3465</v>
      </c>
      <c r="F290" s="864" t="s">
        <v>3466</v>
      </c>
      <c r="G290" s="843" t="s">
        <v>3513</v>
      </c>
      <c r="H290" s="843" t="s">
        <v>3514</v>
      </c>
      <c r="I290" s="851">
        <v>1493.8699951171875</v>
      </c>
      <c r="J290" s="851">
        <v>12</v>
      </c>
      <c r="K290" s="852">
        <v>17926.400390625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7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299</v>
      </c>
      <c r="Q3" s="602"/>
      <c r="R3" s="602"/>
      <c r="S3" s="603"/>
    </row>
    <row r="4" spans="1:19" ht="15" thickBot="1" x14ac:dyDescent="0.35">
      <c r="A4" s="615">
        <v>2018</v>
      </c>
      <c r="B4" s="616"/>
      <c r="C4" s="617" t="s">
        <v>298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297</v>
      </c>
      <c r="J4" s="613" t="s">
        <v>227</v>
      </c>
      <c r="K4" s="591" t="s">
        <v>296</v>
      </c>
      <c r="L4" s="592"/>
      <c r="M4" s="592"/>
      <c r="N4" s="593"/>
      <c r="O4" s="594" t="s">
        <v>295</v>
      </c>
      <c r="P4" s="583" t="s">
        <v>294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293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292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61.625</v>
      </c>
      <c r="D6" s="491"/>
      <c r="E6" s="491"/>
      <c r="F6" s="490"/>
      <c r="G6" s="492">
        <f ca="1">SUM(Tabulka[05 h_vram])/2</f>
        <v>34711.199999999997</v>
      </c>
      <c r="H6" s="491">
        <f ca="1">SUM(Tabulka[06 h_naduv])/2</f>
        <v>2531.65</v>
      </c>
      <c r="I6" s="491">
        <f ca="1">SUM(Tabulka[07 h_nadzk])/2</f>
        <v>911.2</v>
      </c>
      <c r="J6" s="490">
        <f ca="1">SUM(Tabulka[08 h_oon])/2</f>
        <v>65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68832</v>
      </c>
      <c r="N6" s="491">
        <f ca="1">SUM(Tabulka[12 m_oc])/2</f>
        <v>68832</v>
      </c>
      <c r="O6" s="490">
        <f ca="1">SUM(Tabulka[13 m_sk])/2</f>
        <v>11894373</v>
      </c>
      <c r="P6" s="489">
        <f ca="1">SUM(Tabulka[14_vzsk])/2</f>
        <v>3160</v>
      </c>
      <c r="Q6" s="489">
        <f ca="1">SUM(Tabulka[15_vzpl])/2</f>
        <v>21446.015995751673</v>
      </c>
      <c r="R6" s="488">
        <f ca="1">IF(Q6=0,0,P6/Q6)</f>
        <v>0.14734671468239027</v>
      </c>
      <c r="S6" s="487">
        <f ca="1">Q6-P6</f>
        <v>18286.015995751673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18.625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11000.2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1803.3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734.7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6509939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2940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18112.682662418338</v>
      </c>
      <c r="R8" s="471">
        <f ca="1">IF(Tabulka[[#This Row],[15_vzpl]]=0,"",Tabulka[[#This Row],[14_vzsk]]/Tabulka[[#This Row],[15_vzpl]])</f>
        <v>0.16231720362992669</v>
      </c>
      <c r="S8" s="470">
        <f ca="1">IF(Tabulka[[#This Row],[15_vzpl]]-Tabulka[[#This Row],[14_vzsk]]=0,"",Tabulka[[#This Row],[15_vzpl]]-Tabulka[[#This Row],[14_vzsk]])</f>
        <v>15172.682662418338</v>
      </c>
    </row>
    <row r="9" spans="1:19" x14ac:dyDescent="0.3">
      <c r="A9" s="469">
        <v>99</v>
      </c>
      <c r="B9" s="468" t="s">
        <v>3524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1.4749999999999999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834.4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61.7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67.599999999999994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239889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2940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18112.682662418338</v>
      </c>
      <c r="R9" s="471">
        <f ca="1">IF(Tabulka[[#This Row],[15_vzpl]]=0,"",Tabulka[[#This Row],[14_vzsk]]/Tabulka[[#This Row],[15_vzpl]])</f>
        <v>0.16231720362992669</v>
      </c>
      <c r="S9" s="470">
        <f ca="1">IF(Tabulka[[#This Row],[15_vzpl]]-Tabulka[[#This Row],[14_vzsk]]=0,"",Tabulka[[#This Row],[15_vzpl]]-Tabulka[[#This Row],[14_vzsk]])</f>
        <v>15172.682662418338</v>
      </c>
    </row>
    <row r="10" spans="1:19" x14ac:dyDescent="0.3">
      <c r="A10" s="469">
        <v>100</v>
      </c>
      <c r="B10" s="468" t="s">
        <v>3525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0.6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368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96455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3526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16.55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9797.7999999999993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1709.6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655.1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6173595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3516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38.5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20801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704.85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176.5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66582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66582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4878282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3333.3333333333335</v>
      </c>
      <c r="R12" s="471">
        <f ca="1">IF(Tabulka[[#This Row],[15_vzpl]]=0,"",Tabulka[[#This Row],[14_vzsk]]/Tabulka[[#This Row],[15_vzpl]])</f>
        <v>6.6000000000000003E-2</v>
      </c>
      <c r="S12" s="470">
        <f ca="1">IF(Tabulka[[#This Row],[15_vzpl]]-Tabulka[[#This Row],[14_vzsk]]=0,"",Tabulka[[#This Row],[15_vzpl]]-Tabulka[[#This Row],[14_vzsk]])</f>
        <v>3113.3333333333335</v>
      </c>
    </row>
    <row r="13" spans="1:19" x14ac:dyDescent="0.3">
      <c r="A13" s="469">
        <v>303</v>
      </c>
      <c r="B13" s="468" t="s">
        <v>3527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14.5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7506.25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268.5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176.5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10962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10962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1917220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3333.3333333333335</v>
      </c>
      <c r="R13" s="471">
        <f ca="1">IF(Tabulka[[#This Row],[15_vzpl]]=0,"",Tabulka[[#This Row],[14_vzsk]]/Tabulka[[#This Row],[15_vzpl]])</f>
        <v>6.6000000000000003E-2</v>
      </c>
      <c r="S13" s="470">
        <f ca="1">IF(Tabulka[[#This Row],[15_vzpl]]-Tabulka[[#This Row],[14_vzsk]]=0,"",Tabulka[[#This Row],[15_vzpl]]-Tabulka[[#This Row],[14_vzsk]])</f>
        <v>3113.3333333333335</v>
      </c>
    </row>
    <row r="14" spans="1:19" x14ac:dyDescent="0.3">
      <c r="A14" s="469">
        <v>304</v>
      </c>
      <c r="B14" s="468" t="s">
        <v>3528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13.25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8087.5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17636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17636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2142526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305</v>
      </c>
      <c r="B15" s="468" t="s">
        <v>3529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3.75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83117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642</v>
      </c>
      <c r="B16" s="468" t="s">
        <v>3530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9.75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5007.25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112.6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37984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37984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735419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 t="s">
        <v>3517</v>
      </c>
      <c r="B17" s="468"/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2576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411383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30</v>
      </c>
      <c r="B18" s="468" t="s">
        <v>3531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2576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411383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 t="s">
        <v>3521</v>
      </c>
      <c r="B19" s="468"/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334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23.5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94769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>
        <v>309</v>
      </c>
      <c r="B20" s="468" t="s">
        <v>3521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0.25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14.5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44963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>
        <v>310</v>
      </c>
      <c r="B21" s="468" t="s">
        <v>3521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0.25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49806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t="s">
        <v>301</v>
      </c>
    </row>
    <row r="23" spans="1:19" x14ac:dyDescent="0.3">
      <c r="A23" s="222" t="s">
        <v>201</v>
      </c>
    </row>
    <row r="24" spans="1:19" x14ac:dyDescent="0.3">
      <c r="A24" s="223" t="s">
        <v>271</v>
      </c>
    </row>
    <row r="25" spans="1:19" x14ac:dyDescent="0.3">
      <c r="A25" s="461" t="s">
        <v>270</v>
      </c>
    </row>
    <row r="26" spans="1:19" x14ac:dyDescent="0.3">
      <c r="A26" s="374" t="s">
        <v>233</v>
      </c>
    </row>
    <row r="27" spans="1:19" x14ac:dyDescent="0.3">
      <c r="A27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1">
    <cfRule type="cellIs" dxfId="25" priority="3" operator="lessThan">
      <formula>0</formula>
    </cfRule>
  </conditionalFormatting>
  <conditionalFormatting sqref="R6:R21">
    <cfRule type="cellIs" dxfId="24" priority="4" operator="greaterThan">
      <formula>1</formula>
    </cfRule>
  </conditionalFormatting>
  <conditionalFormatting sqref="A8:S21">
    <cfRule type="expression" dxfId="23" priority="2">
      <formula>$B8=""</formula>
    </cfRule>
  </conditionalFormatting>
  <conditionalFormatting sqref="P8:S21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53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3523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2018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18.75</v>
      </c>
      <c r="F4" s="498"/>
      <c r="G4" s="498"/>
      <c r="H4" s="498"/>
      <c r="I4" s="498">
        <v>2980.9999999999995</v>
      </c>
      <c r="J4" s="498">
        <v>423.5</v>
      </c>
      <c r="K4" s="498">
        <v>181.2</v>
      </c>
      <c r="L4" s="498">
        <v>8</v>
      </c>
      <c r="M4" s="498"/>
      <c r="N4" s="498"/>
      <c r="O4" s="498"/>
      <c r="P4" s="498"/>
      <c r="Q4" s="498">
        <v>1607887</v>
      </c>
      <c r="R4" s="498">
        <v>1500</v>
      </c>
      <c r="S4" s="498">
        <v>4528.1706656045844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1.7</v>
      </c>
      <c r="I5">
        <v>235.2</v>
      </c>
      <c r="J5">
        <v>14</v>
      </c>
      <c r="K5">
        <v>20.6</v>
      </c>
      <c r="Q5">
        <v>69436</v>
      </c>
      <c r="R5">
        <v>1500</v>
      </c>
      <c r="S5">
        <v>4528.1706656045844</v>
      </c>
    </row>
    <row r="6" spans="1:19" x14ac:dyDescent="0.3">
      <c r="A6" s="505" t="s">
        <v>213</v>
      </c>
      <c r="B6" s="504">
        <v>3</v>
      </c>
      <c r="C6">
        <v>1</v>
      </c>
      <c r="D6">
        <v>101</v>
      </c>
      <c r="E6">
        <v>17.05</v>
      </c>
      <c r="I6">
        <v>2745.7999999999997</v>
      </c>
      <c r="J6">
        <v>409.5</v>
      </c>
      <c r="K6">
        <v>160.6</v>
      </c>
      <c r="L6">
        <v>8</v>
      </c>
      <c r="Q6">
        <v>1538451</v>
      </c>
    </row>
    <row r="7" spans="1:19" x14ac:dyDescent="0.3">
      <c r="A7" s="503" t="s">
        <v>214</v>
      </c>
      <c r="B7" s="502">
        <v>4</v>
      </c>
      <c r="C7">
        <v>1</v>
      </c>
      <c r="D7" t="s">
        <v>3516</v>
      </c>
      <c r="E7">
        <v>38.75</v>
      </c>
      <c r="I7">
        <v>6021.25</v>
      </c>
      <c r="J7">
        <v>166.5</v>
      </c>
      <c r="K7">
        <v>133.5</v>
      </c>
      <c r="O7">
        <v>750</v>
      </c>
      <c r="P7">
        <v>750</v>
      </c>
      <c r="Q7">
        <v>1268485</v>
      </c>
      <c r="S7">
        <v>833.33333333333337</v>
      </c>
    </row>
    <row r="8" spans="1:19" x14ac:dyDescent="0.3">
      <c r="A8" s="505" t="s">
        <v>215</v>
      </c>
      <c r="B8" s="504">
        <v>5</v>
      </c>
      <c r="C8">
        <v>1</v>
      </c>
      <c r="D8">
        <v>303</v>
      </c>
      <c r="E8">
        <v>14.75</v>
      </c>
      <c r="I8">
        <v>2211</v>
      </c>
      <c r="J8">
        <v>71.5</v>
      </c>
      <c r="K8">
        <v>133.5</v>
      </c>
      <c r="Q8">
        <v>518076</v>
      </c>
      <c r="S8">
        <v>833.33333333333337</v>
      </c>
    </row>
    <row r="9" spans="1:19" x14ac:dyDescent="0.3">
      <c r="A9" s="503" t="s">
        <v>216</v>
      </c>
      <c r="B9" s="502">
        <v>6</v>
      </c>
      <c r="C9">
        <v>1</v>
      </c>
      <c r="D9">
        <v>304</v>
      </c>
      <c r="E9">
        <v>13</v>
      </c>
      <c r="I9">
        <v>2188.5</v>
      </c>
      <c r="J9">
        <v>57</v>
      </c>
      <c r="O9">
        <v>750</v>
      </c>
      <c r="P9">
        <v>750</v>
      </c>
      <c r="Q9">
        <v>517375</v>
      </c>
    </row>
    <row r="10" spans="1:19" x14ac:dyDescent="0.3">
      <c r="A10" s="505" t="s">
        <v>217</v>
      </c>
      <c r="B10" s="504">
        <v>7</v>
      </c>
      <c r="C10">
        <v>1</v>
      </c>
      <c r="D10">
        <v>305</v>
      </c>
      <c r="E10">
        <v>1</v>
      </c>
      <c r="I10">
        <v>184</v>
      </c>
      <c r="Q10">
        <v>48007</v>
      </c>
    </row>
    <row r="11" spans="1:19" x14ac:dyDescent="0.3">
      <c r="A11" s="503" t="s">
        <v>218</v>
      </c>
      <c r="B11" s="502">
        <v>8</v>
      </c>
      <c r="C11">
        <v>1</v>
      </c>
      <c r="D11">
        <v>642</v>
      </c>
      <c r="E11">
        <v>10</v>
      </c>
      <c r="I11">
        <v>1437.75</v>
      </c>
      <c r="J11">
        <v>38</v>
      </c>
      <c r="Q11">
        <v>185027</v>
      </c>
    </row>
    <row r="12" spans="1:19" x14ac:dyDescent="0.3">
      <c r="A12" s="505" t="s">
        <v>219</v>
      </c>
      <c r="B12" s="504">
        <v>9</v>
      </c>
      <c r="C12">
        <v>1</v>
      </c>
      <c r="D12" t="s">
        <v>3517</v>
      </c>
      <c r="E12">
        <v>4</v>
      </c>
      <c r="I12">
        <v>680</v>
      </c>
      <c r="Q12">
        <v>103409</v>
      </c>
    </row>
    <row r="13" spans="1:19" x14ac:dyDescent="0.3">
      <c r="A13" s="503" t="s">
        <v>220</v>
      </c>
      <c r="B13" s="502">
        <v>10</v>
      </c>
      <c r="C13">
        <v>1</v>
      </c>
      <c r="D13">
        <v>30</v>
      </c>
      <c r="E13">
        <v>4</v>
      </c>
      <c r="I13">
        <v>680</v>
      </c>
      <c r="Q13">
        <v>103409</v>
      </c>
    </row>
    <row r="14" spans="1:19" x14ac:dyDescent="0.3">
      <c r="A14" s="505" t="s">
        <v>221</v>
      </c>
      <c r="B14" s="504">
        <v>11</v>
      </c>
      <c r="C14" t="s">
        <v>3518</v>
      </c>
      <c r="E14">
        <v>61.5</v>
      </c>
      <c r="I14">
        <v>9682.25</v>
      </c>
      <c r="J14">
        <v>590</v>
      </c>
      <c r="K14">
        <v>314.7</v>
      </c>
      <c r="L14">
        <v>8</v>
      </c>
      <c r="O14">
        <v>750</v>
      </c>
      <c r="P14">
        <v>750</v>
      </c>
      <c r="Q14">
        <v>2979781</v>
      </c>
      <c r="R14">
        <v>1500</v>
      </c>
      <c r="S14">
        <v>5361.5039989379175</v>
      </c>
    </row>
    <row r="15" spans="1:19" x14ac:dyDescent="0.3">
      <c r="A15" s="503" t="s">
        <v>222</v>
      </c>
      <c r="B15" s="502">
        <v>12</v>
      </c>
      <c r="C15">
        <v>2</v>
      </c>
      <c r="D15" t="s">
        <v>272</v>
      </c>
      <c r="E15">
        <v>19.25</v>
      </c>
      <c r="I15">
        <v>2596</v>
      </c>
      <c r="J15">
        <v>393</v>
      </c>
      <c r="K15">
        <v>169.9</v>
      </c>
      <c r="O15">
        <v>750</v>
      </c>
      <c r="P15">
        <v>750</v>
      </c>
      <c r="Q15">
        <v>1588736</v>
      </c>
      <c r="R15">
        <v>220</v>
      </c>
      <c r="S15">
        <v>4528.1706656045844</v>
      </c>
    </row>
    <row r="16" spans="1:19" x14ac:dyDescent="0.3">
      <c r="A16" s="501" t="s">
        <v>210</v>
      </c>
      <c r="B16" s="500">
        <v>2018</v>
      </c>
      <c r="C16">
        <v>2</v>
      </c>
      <c r="D16">
        <v>99</v>
      </c>
      <c r="E16">
        <v>1.7</v>
      </c>
      <c r="I16">
        <v>220.8</v>
      </c>
      <c r="J16">
        <v>8</v>
      </c>
      <c r="K16">
        <v>16</v>
      </c>
      <c r="Q16">
        <v>60960</v>
      </c>
      <c r="R16">
        <v>220</v>
      </c>
      <c r="S16">
        <v>4528.1706656045844</v>
      </c>
    </row>
    <row r="17" spans="3:19" x14ac:dyDescent="0.3">
      <c r="C17">
        <v>2</v>
      </c>
      <c r="D17">
        <v>100</v>
      </c>
      <c r="E17">
        <v>0.5</v>
      </c>
      <c r="I17">
        <v>60</v>
      </c>
      <c r="Q17">
        <v>12393</v>
      </c>
    </row>
    <row r="18" spans="3:19" x14ac:dyDescent="0.3">
      <c r="C18">
        <v>2</v>
      </c>
      <c r="D18">
        <v>101</v>
      </c>
      <c r="E18">
        <v>17.05</v>
      </c>
      <c r="I18">
        <v>2315.1999999999998</v>
      </c>
      <c r="J18">
        <v>385</v>
      </c>
      <c r="K18">
        <v>153.9</v>
      </c>
      <c r="O18">
        <v>750</v>
      </c>
      <c r="P18">
        <v>750</v>
      </c>
      <c r="Q18">
        <v>1515383</v>
      </c>
    </row>
    <row r="19" spans="3:19" x14ac:dyDescent="0.3">
      <c r="C19">
        <v>2</v>
      </c>
      <c r="D19" t="s">
        <v>3516</v>
      </c>
      <c r="E19">
        <v>37.75</v>
      </c>
      <c r="I19">
        <v>4405.75</v>
      </c>
      <c r="J19">
        <v>168</v>
      </c>
      <c r="O19">
        <v>7876</v>
      </c>
      <c r="P19">
        <v>7876</v>
      </c>
      <c r="Q19">
        <v>1124447</v>
      </c>
      <c r="R19">
        <v>220</v>
      </c>
      <c r="S19">
        <v>833.33333333333337</v>
      </c>
    </row>
    <row r="20" spans="3:19" x14ac:dyDescent="0.3">
      <c r="C20">
        <v>2</v>
      </c>
      <c r="D20">
        <v>303</v>
      </c>
      <c r="E20">
        <v>14.75</v>
      </c>
      <c r="I20">
        <v>1548</v>
      </c>
      <c r="J20">
        <v>75.75</v>
      </c>
      <c r="Q20">
        <v>421299</v>
      </c>
      <c r="R20">
        <v>220</v>
      </c>
      <c r="S20">
        <v>833.33333333333337</v>
      </c>
    </row>
    <row r="21" spans="3:19" x14ac:dyDescent="0.3">
      <c r="C21">
        <v>2</v>
      </c>
      <c r="D21">
        <v>304</v>
      </c>
      <c r="E21">
        <v>13</v>
      </c>
      <c r="I21">
        <v>1900</v>
      </c>
      <c r="J21">
        <v>60</v>
      </c>
      <c r="Q21">
        <v>514298</v>
      </c>
    </row>
    <row r="22" spans="3:19" x14ac:dyDescent="0.3">
      <c r="C22">
        <v>2</v>
      </c>
      <c r="D22">
        <v>305</v>
      </c>
      <c r="E22">
        <v>1</v>
      </c>
      <c r="I22">
        <v>16</v>
      </c>
      <c r="J22">
        <v>3.75</v>
      </c>
      <c r="Q22">
        <v>32135</v>
      </c>
    </row>
    <row r="23" spans="3:19" x14ac:dyDescent="0.3">
      <c r="C23">
        <v>2</v>
      </c>
      <c r="D23">
        <v>642</v>
      </c>
      <c r="E23">
        <v>9</v>
      </c>
      <c r="I23">
        <v>941.75</v>
      </c>
      <c r="J23">
        <v>28.5</v>
      </c>
      <c r="O23">
        <v>7876</v>
      </c>
      <c r="P23">
        <v>7876</v>
      </c>
      <c r="Q23">
        <v>156715</v>
      </c>
    </row>
    <row r="24" spans="3:19" x14ac:dyDescent="0.3">
      <c r="C24">
        <v>2</v>
      </c>
      <c r="D24" t="s">
        <v>3517</v>
      </c>
      <c r="E24">
        <v>4</v>
      </c>
      <c r="I24">
        <v>588</v>
      </c>
      <c r="Q24">
        <v>102189</v>
      </c>
    </row>
    <row r="25" spans="3:19" x14ac:dyDescent="0.3">
      <c r="C25">
        <v>2</v>
      </c>
      <c r="D25">
        <v>30</v>
      </c>
      <c r="E25">
        <v>4</v>
      </c>
      <c r="I25">
        <v>588</v>
      </c>
      <c r="Q25">
        <v>102189</v>
      </c>
    </row>
    <row r="26" spans="3:19" x14ac:dyDescent="0.3">
      <c r="C26" t="s">
        <v>3519</v>
      </c>
      <c r="E26">
        <v>61</v>
      </c>
      <c r="I26">
        <v>7589.75</v>
      </c>
      <c r="J26">
        <v>561</v>
      </c>
      <c r="K26">
        <v>169.9</v>
      </c>
      <c r="O26">
        <v>8626</v>
      </c>
      <c r="P26">
        <v>8626</v>
      </c>
      <c r="Q26">
        <v>2815372</v>
      </c>
      <c r="R26">
        <v>440</v>
      </c>
      <c r="S26">
        <v>5361.5039989379175</v>
      </c>
    </row>
    <row r="27" spans="3:19" x14ac:dyDescent="0.3">
      <c r="C27">
        <v>3</v>
      </c>
      <c r="D27" t="s">
        <v>272</v>
      </c>
      <c r="E27">
        <v>18.25</v>
      </c>
      <c r="I27">
        <v>2781.6</v>
      </c>
      <c r="J27">
        <v>483.3</v>
      </c>
      <c r="K27">
        <v>207</v>
      </c>
      <c r="L27">
        <v>33</v>
      </c>
      <c r="O27">
        <v>750</v>
      </c>
      <c r="P27">
        <v>750</v>
      </c>
      <c r="Q27">
        <v>1653902</v>
      </c>
      <c r="R27">
        <v>1000</v>
      </c>
      <c r="S27">
        <v>4528.1706656045844</v>
      </c>
    </row>
    <row r="28" spans="3:19" x14ac:dyDescent="0.3">
      <c r="C28">
        <v>3</v>
      </c>
      <c r="D28">
        <v>99</v>
      </c>
      <c r="E28">
        <v>1.7</v>
      </c>
      <c r="I28">
        <v>256.8</v>
      </c>
      <c r="J28">
        <v>39.700000000000003</v>
      </c>
      <c r="K28">
        <v>24</v>
      </c>
      <c r="Q28">
        <v>80147</v>
      </c>
      <c r="R28">
        <v>1000</v>
      </c>
      <c r="S28">
        <v>4528.1706656045844</v>
      </c>
    </row>
    <row r="29" spans="3:19" x14ac:dyDescent="0.3">
      <c r="C29">
        <v>3</v>
      </c>
      <c r="D29">
        <v>100</v>
      </c>
      <c r="E29">
        <v>0.5</v>
      </c>
      <c r="I29">
        <v>80</v>
      </c>
      <c r="Q29">
        <v>18175</v>
      </c>
    </row>
    <row r="30" spans="3:19" x14ac:dyDescent="0.3">
      <c r="C30">
        <v>3</v>
      </c>
      <c r="D30">
        <v>101</v>
      </c>
      <c r="E30">
        <v>16.05</v>
      </c>
      <c r="I30">
        <v>2444.7999999999997</v>
      </c>
      <c r="J30">
        <v>443.6</v>
      </c>
      <c r="K30">
        <v>183</v>
      </c>
      <c r="L30">
        <v>33</v>
      </c>
      <c r="O30">
        <v>750</v>
      </c>
      <c r="P30">
        <v>750</v>
      </c>
      <c r="Q30">
        <v>1555580</v>
      </c>
    </row>
    <row r="31" spans="3:19" x14ac:dyDescent="0.3">
      <c r="C31">
        <v>3</v>
      </c>
      <c r="D31" t="s">
        <v>3516</v>
      </c>
      <c r="E31">
        <v>39.75</v>
      </c>
      <c r="I31">
        <v>5113.25</v>
      </c>
      <c r="J31">
        <v>242.25</v>
      </c>
      <c r="K31">
        <v>43</v>
      </c>
      <c r="O31">
        <v>29396</v>
      </c>
      <c r="P31">
        <v>29396</v>
      </c>
      <c r="Q31">
        <v>1309304</v>
      </c>
      <c r="S31">
        <v>833.33333333333337</v>
      </c>
    </row>
    <row r="32" spans="3:19" x14ac:dyDescent="0.3">
      <c r="C32">
        <v>3</v>
      </c>
      <c r="D32">
        <v>303</v>
      </c>
      <c r="E32">
        <v>14.75</v>
      </c>
      <c r="I32">
        <v>1882</v>
      </c>
      <c r="J32">
        <v>85.75</v>
      </c>
      <c r="K32">
        <v>43</v>
      </c>
      <c r="O32">
        <v>6962</v>
      </c>
      <c r="P32">
        <v>6962</v>
      </c>
      <c r="Q32">
        <v>539822</v>
      </c>
      <c r="S32">
        <v>833.33333333333337</v>
      </c>
    </row>
    <row r="33" spans="3:19" x14ac:dyDescent="0.3">
      <c r="C33">
        <v>3</v>
      </c>
      <c r="D33">
        <v>304</v>
      </c>
      <c r="E33">
        <v>14</v>
      </c>
      <c r="I33">
        <v>1951.5</v>
      </c>
      <c r="J33">
        <v>123.5</v>
      </c>
      <c r="O33">
        <v>6962</v>
      </c>
      <c r="P33">
        <v>6962</v>
      </c>
      <c r="Q33">
        <v>580620</v>
      </c>
    </row>
    <row r="34" spans="3:19" x14ac:dyDescent="0.3">
      <c r="C34">
        <v>3</v>
      </c>
      <c r="D34">
        <v>305</v>
      </c>
      <c r="E34">
        <v>1</v>
      </c>
      <c r="Q34">
        <v>2975</v>
      </c>
    </row>
    <row r="35" spans="3:19" x14ac:dyDescent="0.3">
      <c r="C35">
        <v>3</v>
      </c>
      <c r="D35">
        <v>642</v>
      </c>
      <c r="E35">
        <v>10</v>
      </c>
      <c r="I35">
        <v>1279.75</v>
      </c>
      <c r="J35">
        <v>33</v>
      </c>
      <c r="O35">
        <v>15472</v>
      </c>
      <c r="P35">
        <v>15472</v>
      </c>
      <c r="Q35">
        <v>185887</v>
      </c>
    </row>
    <row r="36" spans="3:19" x14ac:dyDescent="0.3">
      <c r="C36">
        <v>3</v>
      </c>
      <c r="D36" t="s">
        <v>3517</v>
      </c>
      <c r="E36">
        <v>4</v>
      </c>
      <c r="I36">
        <v>664</v>
      </c>
      <c r="Q36">
        <v>102959</v>
      </c>
    </row>
    <row r="37" spans="3:19" x14ac:dyDescent="0.3">
      <c r="C37">
        <v>3</v>
      </c>
      <c r="D37">
        <v>30</v>
      </c>
      <c r="E37">
        <v>4</v>
      </c>
      <c r="I37">
        <v>664</v>
      </c>
      <c r="Q37">
        <v>102959</v>
      </c>
    </row>
    <row r="38" spans="3:19" x14ac:dyDescent="0.3">
      <c r="C38" t="s">
        <v>3520</v>
      </c>
      <c r="E38">
        <v>62</v>
      </c>
      <c r="I38">
        <v>8558.85</v>
      </c>
      <c r="J38">
        <v>725.55</v>
      </c>
      <c r="K38">
        <v>250</v>
      </c>
      <c r="L38">
        <v>33</v>
      </c>
      <c r="O38">
        <v>30146</v>
      </c>
      <c r="P38">
        <v>30146</v>
      </c>
      <c r="Q38">
        <v>3066165</v>
      </c>
      <c r="R38">
        <v>1000</v>
      </c>
      <c r="S38">
        <v>5361.5039989379175</v>
      </c>
    </row>
    <row r="39" spans="3:19" x14ac:dyDescent="0.3">
      <c r="C39">
        <v>4</v>
      </c>
      <c r="D39" t="s">
        <v>272</v>
      </c>
      <c r="E39">
        <v>18.25</v>
      </c>
      <c r="I39">
        <v>2641.6</v>
      </c>
      <c r="J39">
        <v>503.5</v>
      </c>
      <c r="K39">
        <v>176.6</v>
      </c>
      <c r="L39">
        <v>24</v>
      </c>
      <c r="O39">
        <v>750</v>
      </c>
      <c r="P39">
        <v>750</v>
      </c>
      <c r="Q39">
        <v>1659414</v>
      </c>
      <c r="R39">
        <v>220</v>
      </c>
      <c r="S39">
        <v>4528.1706656045844</v>
      </c>
    </row>
    <row r="40" spans="3:19" x14ac:dyDescent="0.3">
      <c r="C40">
        <v>4</v>
      </c>
      <c r="D40">
        <v>99</v>
      </c>
      <c r="E40">
        <v>0.8</v>
      </c>
      <c r="I40">
        <v>121.6</v>
      </c>
      <c r="K40">
        <v>7</v>
      </c>
      <c r="Q40">
        <v>29346</v>
      </c>
      <c r="R40">
        <v>220</v>
      </c>
      <c r="S40">
        <v>4528.1706656045844</v>
      </c>
    </row>
    <row r="41" spans="3:19" x14ac:dyDescent="0.3">
      <c r="C41">
        <v>4</v>
      </c>
      <c r="D41">
        <v>100</v>
      </c>
      <c r="E41">
        <v>1.4</v>
      </c>
      <c r="I41">
        <v>228</v>
      </c>
      <c r="J41">
        <v>32</v>
      </c>
      <c r="K41">
        <v>12</v>
      </c>
      <c r="Q41">
        <v>65887</v>
      </c>
    </row>
    <row r="42" spans="3:19" x14ac:dyDescent="0.3">
      <c r="C42">
        <v>4</v>
      </c>
      <c r="D42">
        <v>101</v>
      </c>
      <c r="E42">
        <v>16.05</v>
      </c>
      <c r="I42">
        <v>2292</v>
      </c>
      <c r="J42">
        <v>471.5</v>
      </c>
      <c r="K42">
        <v>157.6</v>
      </c>
      <c r="L42">
        <v>24</v>
      </c>
      <c r="O42">
        <v>750</v>
      </c>
      <c r="P42">
        <v>750</v>
      </c>
      <c r="Q42">
        <v>1564181</v>
      </c>
    </row>
    <row r="43" spans="3:19" x14ac:dyDescent="0.3">
      <c r="C43">
        <v>4</v>
      </c>
      <c r="D43" t="s">
        <v>3516</v>
      </c>
      <c r="E43">
        <v>37.75</v>
      </c>
      <c r="I43">
        <v>5260.75</v>
      </c>
      <c r="J43">
        <v>128.1</v>
      </c>
      <c r="O43">
        <v>28560</v>
      </c>
      <c r="P43">
        <v>28560</v>
      </c>
      <c r="Q43">
        <v>1176046</v>
      </c>
      <c r="S43">
        <v>833.33333333333337</v>
      </c>
    </row>
    <row r="44" spans="3:19" x14ac:dyDescent="0.3">
      <c r="C44">
        <v>4</v>
      </c>
      <c r="D44">
        <v>303</v>
      </c>
      <c r="E44">
        <v>13.75</v>
      </c>
      <c r="I44">
        <v>1865.25</v>
      </c>
      <c r="J44">
        <v>35.5</v>
      </c>
      <c r="O44">
        <v>4000</v>
      </c>
      <c r="P44">
        <v>4000</v>
      </c>
      <c r="Q44">
        <v>438023</v>
      </c>
      <c r="S44">
        <v>833.33333333333337</v>
      </c>
    </row>
    <row r="45" spans="3:19" x14ac:dyDescent="0.3">
      <c r="C45">
        <v>4</v>
      </c>
      <c r="D45">
        <v>304</v>
      </c>
      <c r="E45">
        <v>13</v>
      </c>
      <c r="I45">
        <v>2047.5</v>
      </c>
      <c r="J45">
        <v>79.5</v>
      </c>
      <c r="O45">
        <v>9924</v>
      </c>
      <c r="P45">
        <v>9924</v>
      </c>
      <c r="Q45">
        <v>530233</v>
      </c>
    </row>
    <row r="46" spans="3:19" x14ac:dyDescent="0.3">
      <c r="C46">
        <v>4</v>
      </c>
      <c r="D46">
        <v>305</v>
      </c>
      <c r="E46">
        <v>1</v>
      </c>
    </row>
    <row r="47" spans="3:19" x14ac:dyDescent="0.3">
      <c r="C47">
        <v>4</v>
      </c>
      <c r="D47">
        <v>642</v>
      </c>
      <c r="E47">
        <v>10</v>
      </c>
      <c r="I47">
        <v>1348</v>
      </c>
      <c r="J47">
        <v>13.1</v>
      </c>
      <c r="O47">
        <v>14636</v>
      </c>
      <c r="P47">
        <v>14636</v>
      </c>
      <c r="Q47">
        <v>207790</v>
      </c>
    </row>
    <row r="48" spans="3:19" x14ac:dyDescent="0.3">
      <c r="C48">
        <v>4</v>
      </c>
      <c r="D48" t="s">
        <v>3517</v>
      </c>
      <c r="E48">
        <v>4</v>
      </c>
      <c r="I48">
        <v>644</v>
      </c>
      <c r="Q48">
        <v>102826</v>
      </c>
    </row>
    <row r="49" spans="3:19" x14ac:dyDescent="0.3">
      <c r="C49">
        <v>4</v>
      </c>
      <c r="D49">
        <v>30</v>
      </c>
      <c r="E49">
        <v>4</v>
      </c>
      <c r="I49">
        <v>644</v>
      </c>
      <c r="Q49">
        <v>102826</v>
      </c>
    </row>
    <row r="50" spans="3:19" x14ac:dyDescent="0.3">
      <c r="C50">
        <v>4</v>
      </c>
      <c r="D50" t="s">
        <v>3521</v>
      </c>
      <c r="E50">
        <v>2</v>
      </c>
      <c r="I50">
        <v>334</v>
      </c>
      <c r="J50">
        <v>23.5</v>
      </c>
      <c r="Q50">
        <v>94769</v>
      </c>
    </row>
    <row r="51" spans="3:19" x14ac:dyDescent="0.3">
      <c r="C51">
        <v>4</v>
      </c>
      <c r="D51">
        <v>309</v>
      </c>
      <c r="E51">
        <v>1</v>
      </c>
      <c r="I51">
        <v>166</v>
      </c>
      <c r="J51">
        <v>14.5</v>
      </c>
      <c r="Q51">
        <v>44963</v>
      </c>
    </row>
    <row r="52" spans="3:19" x14ac:dyDescent="0.3">
      <c r="C52">
        <v>4</v>
      </c>
      <c r="D52">
        <v>310</v>
      </c>
      <c r="E52">
        <v>1</v>
      </c>
      <c r="I52">
        <v>168</v>
      </c>
      <c r="J52">
        <v>9</v>
      </c>
      <c r="Q52">
        <v>49806</v>
      </c>
    </row>
    <row r="53" spans="3:19" x14ac:dyDescent="0.3">
      <c r="C53" t="s">
        <v>3522</v>
      </c>
      <c r="E53">
        <v>62</v>
      </c>
      <c r="I53">
        <v>8880.35</v>
      </c>
      <c r="J53">
        <v>655.1</v>
      </c>
      <c r="K53">
        <v>176.6</v>
      </c>
      <c r="L53">
        <v>24</v>
      </c>
      <c r="O53">
        <v>29310</v>
      </c>
      <c r="P53">
        <v>29310</v>
      </c>
      <c r="Q53">
        <v>3033055</v>
      </c>
      <c r="R53">
        <v>220</v>
      </c>
      <c r="S53">
        <v>5361.5039989379175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2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3538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4346680.6499999994</v>
      </c>
      <c r="C3" s="344">
        <f t="shared" ref="C3:Z3" si="0">SUBTOTAL(9,C6:C1048576)</f>
        <v>12</v>
      </c>
      <c r="D3" s="344"/>
      <c r="E3" s="344">
        <f>SUBTOTAL(9,E6:E1048576)/4</f>
        <v>4599298.2500000009</v>
      </c>
      <c r="F3" s="344"/>
      <c r="G3" s="344">
        <f t="shared" si="0"/>
        <v>12</v>
      </c>
      <c r="H3" s="344">
        <f>SUBTOTAL(9,H6:H1048576)/4</f>
        <v>4521581.5700000012</v>
      </c>
      <c r="I3" s="347">
        <f>IF(B3&lt;&gt;0,H3/B3,"")</f>
        <v>1.0402378122717624</v>
      </c>
      <c r="J3" s="345">
        <f>IF(E3&lt;&gt;0,H3/E3,"")</f>
        <v>0.98310249177687059</v>
      </c>
      <c r="K3" s="346">
        <f t="shared" si="0"/>
        <v>1198642.6599999999</v>
      </c>
      <c r="L3" s="346"/>
      <c r="M3" s="344">
        <f t="shared" si="0"/>
        <v>2.7456518740231575</v>
      </c>
      <c r="N3" s="344">
        <f t="shared" si="0"/>
        <v>1353558.8199999998</v>
      </c>
      <c r="O3" s="344"/>
      <c r="P3" s="344">
        <f t="shared" si="0"/>
        <v>4</v>
      </c>
      <c r="Q3" s="344">
        <f t="shared" si="0"/>
        <v>1684681.5200000005</v>
      </c>
      <c r="R3" s="347">
        <f>IF(K3&lt;&gt;0,Q3/K3,"")</f>
        <v>1.4054910410080019</v>
      </c>
      <c r="S3" s="347">
        <f>IF(N3&lt;&gt;0,Q3/N3,"")</f>
        <v>1.2446311864008988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2017</v>
      </c>
      <c r="F5" s="867"/>
      <c r="G5" s="867"/>
      <c r="H5" s="867">
        <v>2018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2017</v>
      </c>
      <c r="O5" s="867"/>
      <c r="P5" s="867"/>
      <c r="Q5" s="867">
        <v>2018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2017</v>
      </c>
      <c r="X5" s="867"/>
      <c r="Y5" s="867"/>
      <c r="Z5" s="867">
        <v>2018</v>
      </c>
      <c r="AA5" s="868" t="s">
        <v>257</v>
      </c>
      <c r="AB5" s="869" t="s">
        <v>2</v>
      </c>
    </row>
    <row r="6" spans="1:28" ht="14.4" customHeight="1" x14ac:dyDescent="0.3">
      <c r="A6" s="870" t="s">
        <v>3532</v>
      </c>
      <c r="B6" s="871">
        <v>4303932.6500000004</v>
      </c>
      <c r="C6" s="872">
        <v>1</v>
      </c>
      <c r="D6" s="872">
        <v>0.94748850252371264</v>
      </c>
      <c r="E6" s="871">
        <v>4542464.2500000009</v>
      </c>
      <c r="F6" s="872">
        <v>1.0554217780336317</v>
      </c>
      <c r="G6" s="872">
        <v>1</v>
      </c>
      <c r="H6" s="871">
        <v>4495322.5700000012</v>
      </c>
      <c r="I6" s="872">
        <v>1.0444686140709012</v>
      </c>
      <c r="J6" s="872">
        <v>0.98962200307905568</v>
      </c>
      <c r="K6" s="871">
        <v>598878.63</v>
      </c>
      <c r="L6" s="872">
        <v>1</v>
      </c>
      <c r="M6" s="872">
        <v>0.88608567841363683</v>
      </c>
      <c r="N6" s="871">
        <v>675869.8899999999</v>
      </c>
      <c r="O6" s="872">
        <v>1.1285590370790153</v>
      </c>
      <c r="P6" s="872">
        <v>1</v>
      </c>
      <c r="Q6" s="871">
        <v>841431.24000000022</v>
      </c>
      <c r="R6" s="872">
        <v>1.4050112958614005</v>
      </c>
      <c r="S6" s="872">
        <v>1.2449603872721722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" customHeight="1" x14ac:dyDescent="0.3">
      <c r="A7" s="884" t="s">
        <v>3533</v>
      </c>
      <c r="B7" s="874">
        <v>3684350.6500000008</v>
      </c>
      <c r="C7" s="875">
        <v>1</v>
      </c>
      <c r="D7" s="875">
        <v>0.94624267475557644</v>
      </c>
      <c r="E7" s="874">
        <v>3893663.5900000008</v>
      </c>
      <c r="F7" s="875">
        <v>1.0568113515471171</v>
      </c>
      <c r="G7" s="875">
        <v>1</v>
      </c>
      <c r="H7" s="874">
        <v>3882380.2400000012</v>
      </c>
      <c r="I7" s="875">
        <v>1.053748844453771</v>
      </c>
      <c r="J7" s="875">
        <v>0.99710212509653418</v>
      </c>
      <c r="K7" s="874">
        <v>598878.63</v>
      </c>
      <c r="L7" s="875">
        <v>1</v>
      </c>
      <c r="M7" s="875">
        <v>0.88608567841363683</v>
      </c>
      <c r="N7" s="874">
        <v>675869.8899999999</v>
      </c>
      <c r="O7" s="875">
        <v>1.1285590370790153</v>
      </c>
      <c r="P7" s="875">
        <v>1</v>
      </c>
      <c r="Q7" s="874">
        <v>839261.2100000002</v>
      </c>
      <c r="R7" s="875">
        <v>1.4013878070753671</v>
      </c>
      <c r="S7" s="875">
        <v>1.2417496657529754</v>
      </c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x14ac:dyDescent="0.3">
      <c r="A8" s="884" t="s">
        <v>3534</v>
      </c>
      <c r="B8" s="874">
        <v>573195</v>
      </c>
      <c r="C8" s="875">
        <v>1</v>
      </c>
      <c r="D8" s="875">
        <v>0.96353486303615721</v>
      </c>
      <c r="E8" s="874">
        <v>594887.65999999992</v>
      </c>
      <c r="F8" s="875">
        <v>1.0378451661301999</v>
      </c>
      <c r="G8" s="875">
        <v>1</v>
      </c>
      <c r="H8" s="874">
        <v>611581.32999999996</v>
      </c>
      <c r="I8" s="875">
        <v>1.0669690593951446</v>
      </c>
      <c r="J8" s="875">
        <v>1.0280618865081184</v>
      </c>
      <c r="K8" s="874"/>
      <c r="L8" s="875"/>
      <c r="M8" s="875"/>
      <c r="N8" s="874"/>
      <c r="O8" s="875"/>
      <c r="P8" s="875"/>
      <c r="Q8" s="874"/>
      <c r="R8" s="875"/>
      <c r="S8" s="875"/>
      <c r="T8" s="874"/>
      <c r="U8" s="875"/>
      <c r="V8" s="875"/>
      <c r="W8" s="874"/>
      <c r="X8" s="875"/>
      <c r="Y8" s="875"/>
      <c r="Z8" s="874"/>
      <c r="AA8" s="875"/>
      <c r="AB8" s="876"/>
    </row>
    <row r="9" spans="1:28" ht="14.4" customHeight="1" x14ac:dyDescent="0.3">
      <c r="A9" s="884" t="s">
        <v>3535</v>
      </c>
      <c r="B9" s="874">
        <v>46387</v>
      </c>
      <c r="C9" s="875">
        <v>1</v>
      </c>
      <c r="D9" s="875">
        <v>0.86040472613284369</v>
      </c>
      <c r="E9" s="874">
        <v>53913</v>
      </c>
      <c r="F9" s="875">
        <v>1.1622437320801087</v>
      </c>
      <c r="G9" s="875">
        <v>1</v>
      </c>
      <c r="H9" s="874">
        <v>1361</v>
      </c>
      <c r="I9" s="875">
        <v>2.9340116843081035E-2</v>
      </c>
      <c r="J9" s="875">
        <v>2.5244375197076771E-2</v>
      </c>
      <c r="K9" s="874"/>
      <c r="L9" s="875"/>
      <c r="M9" s="875"/>
      <c r="N9" s="874"/>
      <c r="O9" s="875"/>
      <c r="P9" s="875"/>
      <c r="Q9" s="874">
        <v>2170.0300000000002</v>
      </c>
      <c r="R9" s="875"/>
      <c r="S9" s="875"/>
      <c r="T9" s="874"/>
      <c r="U9" s="875"/>
      <c r="V9" s="875"/>
      <c r="W9" s="874"/>
      <c r="X9" s="875"/>
      <c r="Y9" s="875"/>
      <c r="Z9" s="874"/>
      <c r="AA9" s="875"/>
      <c r="AB9" s="876"/>
    </row>
    <row r="10" spans="1:28" ht="14.4" customHeight="1" x14ac:dyDescent="0.3">
      <c r="A10" s="877" t="s">
        <v>3536</v>
      </c>
      <c r="B10" s="878">
        <v>42748</v>
      </c>
      <c r="C10" s="879">
        <v>1</v>
      </c>
      <c r="D10" s="879">
        <v>0.75215539993665759</v>
      </c>
      <c r="E10" s="878">
        <v>56834</v>
      </c>
      <c r="F10" s="879">
        <v>1.3295124918124825</v>
      </c>
      <c r="G10" s="879">
        <v>1</v>
      </c>
      <c r="H10" s="878">
        <v>26259</v>
      </c>
      <c r="I10" s="879">
        <v>0.61427435201646863</v>
      </c>
      <c r="J10" s="879">
        <v>0.46202977091177816</v>
      </c>
      <c r="K10" s="878">
        <v>442.7</v>
      </c>
      <c r="L10" s="879">
        <v>1</v>
      </c>
      <c r="M10" s="879">
        <v>0.48674025859794179</v>
      </c>
      <c r="N10" s="878">
        <v>909.52</v>
      </c>
      <c r="O10" s="879">
        <v>2.054483849107748</v>
      </c>
      <c r="P10" s="879">
        <v>1</v>
      </c>
      <c r="Q10" s="878">
        <v>909.52</v>
      </c>
      <c r="R10" s="879">
        <v>2.054483849107748</v>
      </c>
      <c r="S10" s="879">
        <v>1</v>
      </c>
      <c r="T10" s="878"/>
      <c r="U10" s="879"/>
      <c r="V10" s="879"/>
      <c r="W10" s="878"/>
      <c r="X10" s="879"/>
      <c r="Y10" s="879"/>
      <c r="Z10" s="878"/>
      <c r="AA10" s="879"/>
      <c r="AB10" s="880"/>
    </row>
    <row r="11" spans="1:28" ht="14.4" customHeight="1" thickBot="1" x14ac:dyDescent="0.35">
      <c r="A11" s="885" t="s">
        <v>3537</v>
      </c>
      <c r="B11" s="881">
        <v>42748</v>
      </c>
      <c r="C11" s="882">
        <v>1</v>
      </c>
      <c r="D11" s="882">
        <v>0.75215539993665759</v>
      </c>
      <c r="E11" s="881">
        <v>56834</v>
      </c>
      <c r="F11" s="882">
        <v>1.3295124918124825</v>
      </c>
      <c r="G11" s="882">
        <v>1</v>
      </c>
      <c r="H11" s="881">
        <v>26259</v>
      </c>
      <c r="I11" s="882">
        <v>0.61427435201646863</v>
      </c>
      <c r="J11" s="882">
        <v>0.46202977091177816</v>
      </c>
      <c r="K11" s="881">
        <v>442.7</v>
      </c>
      <c r="L11" s="882">
        <v>1</v>
      </c>
      <c r="M11" s="882">
        <v>0.48674025859794179</v>
      </c>
      <c r="N11" s="881">
        <v>909.52</v>
      </c>
      <c r="O11" s="882">
        <v>2.054483849107748</v>
      </c>
      <c r="P11" s="882">
        <v>1</v>
      </c>
      <c r="Q11" s="881">
        <v>909.52</v>
      </c>
      <c r="R11" s="882">
        <v>2.054483849107748</v>
      </c>
      <c r="S11" s="882">
        <v>1</v>
      </c>
      <c r="T11" s="881"/>
      <c r="U11" s="882"/>
      <c r="V11" s="882"/>
      <c r="W11" s="881"/>
      <c r="X11" s="882"/>
      <c r="Y11" s="882"/>
      <c r="Z11" s="881"/>
      <c r="AA11" s="882"/>
      <c r="AB11" s="883"/>
    </row>
    <row r="12" spans="1:28" ht="14.4" customHeight="1" thickBot="1" x14ac:dyDescent="0.35"/>
    <row r="13" spans="1:28" ht="14.4" customHeight="1" x14ac:dyDescent="0.3">
      <c r="A13" s="870" t="s">
        <v>597</v>
      </c>
      <c r="B13" s="871">
        <v>3728496.67</v>
      </c>
      <c r="C13" s="872">
        <v>1</v>
      </c>
      <c r="D13" s="872">
        <v>0.90108502116343325</v>
      </c>
      <c r="E13" s="871">
        <v>4137785.6499999994</v>
      </c>
      <c r="F13" s="872">
        <v>1.1097731917781222</v>
      </c>
      <c r="G13" s="872">
        <v>1</v>
      </c>
      <c r="H13" s="871">
        <v>4074747.2900000005</v>
      </c>
      <c r="I13" s="872">
        <v>1.0928660129392045</v>
      </c>
      <c r="J13" s="873">
        <v>0.98476519439811994</v>
      </c>
    </row>
    <row r="14" spans="1:28" ht="14.4" customHeight="1" x14ac:dyDescent="0.3">
      <c r="A14" s="884" t="s">
        <v>3539</v>
      </c>
      <c r="B14" s="874">
        <v>86840.33</v>
      </c>
      <c r="C14" s="875">
        <v>1</v>
      </c>
      <c r="D14" s="875">
        <v>0.64512381776346583</v>
      </c>
      <c r="E14" s="874">
        <v>134610.33000000002</v>
      </c>
      <c r="F14" s="875">
        <v>1.5500900330526153</v>
      </c>
      <c r="G14" s="875">
        <v>1</v>
      </c>
      <c r="H14" s="874">
        <v>165187.67000000001</v>
      </c>
      <c r="I14" s="875">
        <v>1.9021999340628946</v>
      </c>
      <c r="J14" s="876">
        <v>1.2271544836120674</v>
      </c>
    </row>
    <row r="15" spans="1:28" ht="14.4" customHeight="1" x14ac:dyDescent="0.3">
      <c r="A15" s="884" t="s">
        <v>3540</v>
      </c>
      <c r="B15" s="874">
        <v>3641656.34</v>
      </c>
      <c r="C15" s="875">
        <v>1</v>
      </c>
      <c r="D15" s="875">
        <v>0.90969194424390099</v>
      </c>
      <c r="E15" s="874">
        <v>4003175.3199999994</v>
      </c>
      <c r="F15" s="875">
        <v>1.0992732279619772</v>
      </c>
      <c r="G15" s="875">
        <v>1</v>
      </c>
      <c r="H15" s="874">
        <v>3909559.6200000006</v>
      </c>
      <c r="I15" s="875">
        <v>1.0735663266896844</v>
      </c>
      <c r="J15" s="876">
        <v>0.976614639001122</v>
      </c>
    </row>
    <row r="16" spans="1:28" ht="14.4" customHeight="1" x14ac:dyDescent="0.3">
      <c r="A16" s="877" t="s">
        <v>3024</v>
      </c>
      <c r="B16" s="878">
        <v>618183.98</v>
      </c>
      <c r="C16" s="879">
        <v>1</v>
      </c>
      <c r="D16" s="879">
        <v>1.3394736785084522</v>
      </c>
      <c r="E16" s="878">
        <v>461512.60000000003</v>
      </c>
      <c r="F16" s="879">
        <v>0.746561889229158</v>
      </c>
      <c r="G16" s="879">
        <v>1</v>
      </c>
      <c r="H16" s="878">
        <v>446834.28</v>
      </c>
      <c r="I16" s="879">
        <v>0.72281763108775487</v>
      </c>
      <c r="J16" s="880">
        <v>0.96819519120388042</v>
      </c>
    </row>
    <row r="17" spans="1:10" ht="14.4" customHeight="1" x14ac:dyDescent="0.3">
      <c r="A17" s="884" t="s">
        <v>3539</v>
      </c>
      <c r="B17" s="874">
        <v>28525.990000000005</v>
      </c>
      <c r="C17" s="875">
        <v>1</v>
      </c>
      <c r="D17" s="875">
        <v>1.2400814317237687</v>
      </c>
      <c r="E17" s="874">
        <v>23003.32</v>
      </c>
      <c r="F17" s="875">
        <v>0.80639865610273287</v>
      </c>
      <c r="G17" s="875">
        <v>1</v>
      </c>
      <c r="H17" s="874">
        <v>22762.67</v>
      </c>
      <c r="I17" s="875">
        <v>0.79796248964540739</v>
      </c>
      <c r="J17" s="876">
        <v>0.98953846662133982</v>
      </c>
    </row>
    <row r="18" spans="1:10" ht="14.4" customHeight="1" thickBot="1" x14ac:dyDescent="0.35">
      <c r="A18" s="885" t="s">
        <v>3540</v>
      </c>
      <c r="B18" s="881">
        <v>589657.99</v>
      </c>
      <c r="C18" s="882">
        <v>1</v>
      </c>
      <c r="D18" s="882">
        <v>1.3446875970332941</v>
      </c>
      <c r="E18" s="881">
        <v>438509.28</v>
      </c>
      <c r="F18" s="882">
        <v>0.74366715526062832</v>
      </c>
      <c r="G18" s="882">
        <v>1</v>
      </c>
      <c r="H18" s="881">
        <v>424071.61000000004</v>
      </c>
      <c r="I18" s="882">
        <v>0.7191823348310773</v>
      </c>
      <c r="J18" s="883">
        <v>0.9670755656527954</v>
      </c>
    </row>
    <row r="19" spans="1:10" ht="14.4" customHeight="1" x14ac:dyDescent="0.3">
      <c r="A19" s="804" t="s">
        <v>301</v>
      </c>
    </row>
    <row r="20" spans="1:10" ht="14.4" customHeight="1" x14ac:dyDescent="0.3">
      <c r="A20" s="805" t="s">
        <v>1375</v>
      </c>
    </row>
    <row r="21" spans="1:10" ht="14.4" customHeight="1" x14ac:dyDescent="0.3">
      <c r="A21" s="804" t="s">
        <v>3541</v>
      </c>
    </row>
    <row r="22" spans="1:10" ht="14.4" customHeight="1" x14ac:dyDescent="0.3">
      <c r="A22" s="804" t="s">
        <v>3542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3545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19772</v>
      </c>
      <c r="C3" s="404">
        <f t="shared" si="0"/>
        <v>22059</v>
      </c>
      <c r="D3" s="438">
        <f t="shared" si="0"/>
        <v>22039</v>
      </c>
      <c r="E3" s="346">
        <f t="shared" si="0"/>
        <v>4346680.6499999994</v>
      </c>
      <c r="F3" s="344">
        <f t="shared" si="0"/>
        <v>4599298.2500000009</v>
      </c>
      <c r="G3" s="405">
        <f t="shared" si="0"/>
        <v>4521581.57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2017</v>
      </c>
      <c r="D5" s="886">
        <v>2018</v>
      </c>
      <c r="E5" s="866">
        <v>2015</v>
      </c>
      <c r="F5" s="867">
        <v>2017</v>
      </c>
      <c r="G5" s="886">
        <v>2018</v>
      </c>
    </row>
    <row r="6" spans="1:7" ht="14.4" customHeight="1" x14ac:dyDescent="0.3">
      <c r="A6" s="856" t="s">
        <v>3539</v>
      </c>
      <c r="B6" s="225">
        <v>842</v>
      </c>
      <c r="C6" s="225">
        <v>1025</v>
      </c>
      <c r="D6" s="225">
        <v>1902</v>
      </c>
      <c r="E6" s="887">
        <v>115366.32</v>
      </c>
      <c r="F6" s="887">
        <v>157613.65000000002</v>
      </c>
      <c r="G6" s="888">
        <v>187950.33999999997</v>
      </c>
    </row>
    <row r="7" spans="1:7" ht="14.4" customHeight="1" x14ac:dyDescent="0.3">
      <c r="A7" s="857" t="s">
        <v>1377</v>
      </c>
      <c r="B7" s="849">
        <v>1761</v>
      </c>
      <c r="C7" s="849">
        <v>1862</v>
      </c>
      <c r="D7" s="849">
        <v>1748</v>
      </c>
      <c r="E7" s="889">
        <v>409339.01</v>
      </c>
      <c r="F7" s="889">
        <v>457355.66000000003</v>
      </c>
      <c r="G7" s="890">
        <v>470932.99</v>
      </c>
    </row>
    <row r="8" spans="1:7" ht="14.4" customHeight="1" x14ac:dyDescent="0.3">
      <c r="A8" s="857" t="s">
        <v>1378</v>
      </c>
      <c r="B8" s="849">
        <v>97</v>
      </c>
      <c r="C8" s="849">
        <v>72</v>
      </c>
      <c r="D8" s="849">
        <v>67</v>
      </c>
      <c r="E8" s="889">
        <v>14246</v>
      </c>
      <c r="F8" s="889">
        <v>12302.66</v>
      </c>
      <c r="G8" s="890">
        <v>8468.01</v>
      </c>
    </row>
    <row r="9" spans="1:7" ht="14.4" customHeight="1" x14ac:dyDescent="0.3">
      <c r="A9" s="857" t="s">
        <v>1379</v>
      </c>
      <c r="B9" s="849">
        <v>680</v>
      </c>
      <c r="C9" s="849">
        <v>686</v>
      </c>
      <c r="D9" s="849">
        <v>518</v>
      </c>
      <c r="E9" s="889">
        <v>134527.66999999998</v>
      </c>
      <c r="F9" s="889">
        <v>110406.67</v>
      </c>
      <c r="G9" s="890">
        <v>93436</v>
      </c>
    </row>
    <row r="10" spans="1:7" ht="14.4" customHeight="1" x14ac:dyDescent="0.3">
      <c r="A10" s="857" t="s">
        <v>1380</v>
      </c>
      <c r="B10" s="849">
        <v>216</v>
      </c>
      <c r="C10" s="849">
        <v>225</v>
      </c>
      <c r="D10" s="849">
        <v>281</v>
      </c>
      <c r="E10" s="889">
        <v>39635.660000000003</v>
      </c>
      <c r="F10" s="889">
        <v>25803.33</v>
      </c>
      <c r="G10" s="890">
        <v>44388.67</v>
      </c>
    </row>
    <row r="11" spans="1:7" ht="14.4" customHeight="1" x14ac:dyDescent="0.3">
      <c r="A11" s="857" t="s">
        <v>1381</v>
      </c>
      <c r="B11" s="849">
        <v>1198</v>
      </c>
      <c r="C11" s="849">
        <v>1709</v>
      </c>
      <c r="D11" s="849">
        <v>1256</v>
      </c>
      <c r="E11" s="889">
        <v>373014.33</v>
      </c>
      <c r="F11" s="889">
        <v>465081.33</v>
      </c>
      <c r="G11" s="890">
        <v>336757.31999999995</v>
      </c>
    </row>
    <row r="12" spans="1:7" ht="14.4" customHeight="1" x14ac:dyDescent="0.3">
      <c r="A12" s="857" t="s">
        <v>1382</v>
      </c>
      <c r="B12" s="849">
        <v>466</v>
      </c>
      <c r="C12" s="849">
        <v>591</v>
      </c>
      <c r="D12" s="849">
        <v>677</v>
      </c>
      <c r="E12" s="889">
        <v>132559.97999999998</v>
      </c>
      <c r="F12" s="889">
        <v>110410.33</v>
      </c>
      <c r="G12" s="890">
        <v>112422.67</v>
      </c>
    </row>
    <row r="13" spans="1:7" ht="14.4" customHeight="1" x14ac:dyDescent="0.3">
      <c r="A13" s="857" t="s">
        <v>1384</v>
      </c>
      <c r="B13" s="849">
        <v>1100</v>
      </c>
      <c r="C13" s="849">
        <v>1051</v>
      </c>
      <c r="D13" s="849">
        <v>924</v>
      </c>
      <c r="E13" s="889">
        <v>195317</v>
      </c>
      <c r="F13" s="889">
        <v>168953.97999999995</v>
      </c>
      <c r="G13" s="890">
        <v>151910.65000000002</v>
      </c>
    </row>
    <row r="14" spans="1:7" ht="14.4" customHeight="1" x14ac:dyDescent="0.3">
      <c r="A14" s="857" t="s">
        <v>1385</v>
      </c>
      <c r="B14" s="849">
        <v>1519</v>
      </c>
      <c r="C14" s="849">
        <v>1644</v>
      </c>
      <c r="D14" s="849">
        <v>1497</v>
      </c>
      <c r="E14" s="889">
        <v>407612.33</v>
      </c>
      <c r="F14" s="889">
        <v>326475.67000000004</v>
      </c>
      <c r="G14" s="890">
        <v>303023</v>
      </c>
    </row>
    <row r="15" spans="1:7" ht="14.4" customHeight="1" x14ac:dyDescent="0.3">
      <c r="A15" s="857" t="s">
        <v>1386</v>
      </c>
      <c r="B15" s="849">
        <v>944</v>
      </c>
      <c r="C15" s="849">
        <v>988</v>
      </c>
      <c r="D15" s="849">
        <v>1020</v>
      </c>
      <c r="E15" s="889">
        <v>238205.31999999998</v>
      </c>
      <c r="F15" s="889">
        <v>244400</v>
      </c>
      <c r="G15" s="890">
        <v>322732.32</v>
      </c>
    </row>
    <row r="16" spans="1:7" ht="14.4" customHeight="1" x14ac:dyDescent="0.3">
      <c r="A16" s="857" t="s">
        <v>3543</v>
      </c>
      <c r="B16" s="849">
        <v>434</v>
      </c>
      <c r="C16" s="849"/>
      <c r="D16" s="849"/>
      <c r="E16" s="889">
        <v>112108.33</v>
      </c>
      <c r="F16" s="889"/>
      <c r="G16" s="890"/>
    </row>
    <row r="17" spans="1:7" ht="14.4" customHeight="1" x14ac:dyDescent="0.3">
      <c r="A17" s="857" t="s">
        <v>1387</v>
      </c>
      <c r="B17" s="849"/>
      <c r="C17" s="849">
        <v>1036</v>
      </c>
      <c r="D17" s="849">
        <v>430</v>
      </c>
      <c r="E17" s="889"/>
      <c r="F17" s="889">
        <v>317999.32000000007</v>
      </c>
      <c r="G17" s="890">
        <v>198631.99000000002</v>
      </c>
    </row>
    <row r="18" spans="1:7" ht="14.4" customHeight="1" x14ac:dyDescent="0.3">
      <c r="A18" s="857" t="s">
        <v>1388</v>
      </c>
      <c r="B18" s="849">
        <v>2227</v>
      </c>
      <c r="C18" s="849">
        <v>2294</v>
      </c>
      <c r="D18" s="849">
        <v>2976</v>
      </c>
      <c r="E18" s="889">
        <v>367556.34</v>
      </c>
      <c r="F18" s="889">
        <v>351541.01</v>
      </c>
      <c r="G18" s="890">
        <v>374746.99</v>
      </c>
    </row>
    <row r="19" spans="1:7" ht="14.4" customHeight="1" x14ac:dyDescent="0.3">
      <c r="A19" s="857" t="s">
        <v>1389</v>
      </c>
      <c r="B19" s="849">
        <v>604</v>
      </c>
      <c r="C19" s="849">
        <v>644</v>
      </c>
      <c r="D19" s="849">
        <v>64</v>
      </c>
      <c r="E19" s="889">
        <v>89503.67</v>
      </c>
      <c r="F19" s="889">
        <v>81388</v>
      </c>
      <c r="G19" s="890">
        <v>8285.01</v>
      </c>
    </row>
    <row r="20" spans="1:7" ht="14.4" customHeight="1" x14ac:dyDescent="0.3">
      <c r="A20" s="857" t="s">
        <v>1390</v>
      </c>
      <c r="B20" s="849">
        <v>2459</v>
      </c>
      <c r="C20" s="849">
        <v>2658</v>
      </c>
      <c r="D20" s="849">
        <v>2829</v>
      </c>
      <c r="E20" s="889">
        <v>417134.67000000004</v>
      </c>
      <c r="F20" s="889">
        <v>399954.00000000006</v>
      </c>
      <c r="G20" s="890">
        <v>495772.9800000001</v>
      </c>
    </row>
    <row r="21" spans="1:7" ht="14.4" customHeight="1" x14ac:dyDescent="0.3">
      <c r="A21" s="857" t="s">
        <v>1391</v>
      </c>
      <c r="B21" s="849"/>
      <c r="C21" s="849"/>
      <c r="D21" s="849">
        <v>265</v>
      </c>
      <c r="E21" s="889"/>
      <c r="F21" s="889"/>
      <c r="G21" s="890">
        <v>105423.34</v>
      </c>
    </row>
    <row r="22" spans="1:7" ht="14.4" customHeight="1" x14ac:dyDescent="0.3">
      <c r="A22" s="857" t="s">
        <v>1392</v>
      </c>
      <c r="B22" s="849"/>
      <c r="C22" s="849">
        <v>233</v>
      </c>
      <c r="D22" s="849">
        <v>362</v>
      </c>
      <c r="E22" s="889"/>
      <c r="F22" s="889">
        <v>77472.990000000005</v>
      </c>
      <c r="G22" s="890">
        <v>174283</v>
      </c>
    </row>
    <row r="23" spans="1:7" ht="14.4" customHeight="1" x14ac:dyDescent="0.3">
      <c r="A23" s="857" t="s">
        <v>1393</v>
      </c>
      <c r="B23" s="849">
        <v>381</v>
      </c>
      <c r="C23" s="849">
        <v>463</v>
      </c>
      <c r="D23" s="849">
        <v>306</v>
      </c>
      <c r="E23" s="889">
        <v>128972</v>
      </c>
      <c r="F23" s="889">
        <v>96198.34</v>
      </c>
      <c r="G23" s="890">
        <v>68084.66</v>
      </c>
    </row>
    <row r="24" spans="1:7" ht="14.4" customHeight="1" x14ac:dyDescent="0.3">
      <c r="A24" s="857" t="s">
        <v>1394</v>
      </c>
      <c r="B24" s="849">
        <v>399</v>
      </c>
      <c r="C24" s="849">
        <v>432</v>
      </c>
      <c r="D24" s="849">
        <v>331</v>
      </c>
      <c r="E24" s="889">
        <v>66468</v>
      </c>
      <c r="F24" s="889">
        <v>81421.990000000005</v>
      </c>
      <c r="G24" s="890">
        <v>53505.33</v>
      </c>
    </row>
    <row r="25" spans="1:7" ht="14.4" customHeight="1" x14ac:dyDescent="0.3">
      <c r="A25" s="857" t="s">
        <v>1395</v>
      </c>
      <c r="B25" s="849">
        <v>501</v>
      </c>
      <c r="C25" s="849">
        <v>387</v>
      </c>
      <c r="D25" s="849">
        <v>494</v>
      </c>
      <c r="E25" s="889">
        <v>105708.33</v>
      </c>
      <c r="F25" s="889">
        <v>48694.33</v>
      </c>
      <c r="G25" s="890">
        <v>53978.33</v>
      </c>
    </row>
    <row r="26" spans="1:7" ht="14.4" customHeight="1" x14ac:dyDescent="0.3">
      <c r="A26" s="857" t="s">
        <v>3544</v>
      </c>
      <c r="B26" s="849">
        <v>543</v>
      </c>
      <c r="C26" s="849"/>
      <c r="D26" s="849"/>
      <c r="E26" s="889">
        <v>168708.33000000002</v>
      </c>
      <c r="F26" s="889"/>
      <c r="G26" s="890"/>
    </row>
    <row r="27" spans="1:7" ht="14.4" customHeight="1" x14ac:dyDescent="0.3">
      <c r="A27" s="857" t="s">
        <v>1396</v>
      </c>
      <c r="B27" s="849"/>
      <c r="C27" s="849"/>
      <c r="D27" s="849">
        <v>27</v>
      </c>
      <c r="E27" s="889"/>
      <c r="F27" s="889"/>
      <c r="G27" s="890">
        <v>4573.66</v>
      </c>
    </row>
    <row r="28" spans="1:7" ht="14.4" customHeight="1" x14ac:dyDescent="0.3">
      <c r="A28" s="857" t="s">
        <v>1397</v>
      </c>
      <c r="B28" s="849">
        <v>1047</v>
      </c>
      <c r="C28" s="849">
        <v>1104</v>
      </c>
      <c r="D28" s="849">
        <v>1292</v>
      </c>
      <c r="E28" s="889">
        <v>187837.34</v>
      </c>
      <c r="F28" s="889">
        <v>176131.66</v>
      </c>
      <c r="G28" s="890">
        <v>204460.33</v>
      </c>
    </row>
    <row r="29" spans="1:7" ht="14.4" customHeight="1" x14ac:dyDescent="0.3">
      <c r="A29" s="857" t="s">
        <v>1398</v>
      </c>
      <c r="B29" s="849">
        <v>2056</v>
      </c>
      <c r="C29" s="849">
        <v>2182</v>
      </c>
      <c r="D29" s="849">
        <v>2270</v>
      </c>
      <c r="E29" s="889">
        <v>543226.00999999989</v>
      </c>
      <c r="F29" s="889">
        <v>634860</v>
      </c>
      <c r="G29" s="890">
        <v>571874.31999999995</v>
      </c>
    </row>
    <row r="30" spans="1:7" ht="14.4" customHeight="1" x14ac:dyDescent="0.3">
      <c r="A30" s="857" t="s">
        <v>1399</v>
      </c>
      <c r="B30" s="849">
        <v>298</v>
      </c>
      <c r="C30" s="849">
        <v>423</v>
      </c>
      <c r="D30" s="849">
        <v>336</v>
      </c>
      <c r="E30" s="889">
        <v>99634.01</v>
      </c>
      <c r="F30" s="889">
        <v>125061</v>
      </c>
      <c r="G30" s="890">
        <v>109471</v>
      </c>
    </row>
    <row r="31" spans="1:7" ht="14.4" customHeight="1" thickBot="1" x14ac:dyDescent="0.35">
      <c r="A31" s="893" t="s">
        <v>1400</v>
      </c>
      <c r="B31" s="851"/>
      <c r="C31" s="851">
        <v>350</v>
      </c>
      <c r="D31" s="851">
        <v>167</v>
      </c>
      <c r="E31" s="891"/>
      <c r="F31" s="891">
        <v>129772.33</v>
      </c>
      <c r="G31" s="892">
        <v>66468.66</v>
      </c>
    </row>
    <row r="32" spans="1:7" ht="14.4" customHeight="1" x14ac:dyDescent="0.3">
      <c r="A32" s="804" t="s">
        <v>301</v>
      </c>
    </row>
    <row r="33" spans="1:1" ht="14.4" customHeight="1" x14ac:dyDescent="0.3">
      <c r="A33" s="805" t="s">
        <v>1375</v>
      </c>
    </row>
    <row r="34" spans="1:1" ht="14.4" customHeight="1" x14ac:dyDescent="0.3">
      <c r="A34" s="804" t="s">
        <v>3541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9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3787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19970.899999999998</v>
      </c>
      <c r="H3" s="208">
        <f t="shared" si="0"/>
        <v>4946001.9800000014</v>
      </c>
      <c r="I3" s="78"/>
      <c r="J3" s="78"/>
      <c r="K3" s="208">
        <f t="shared" si="0"/>
        <v>22307.269999999997</v>
      </c>
      <c r="L3" s="208">
        <f t="shared" si="0"/>
        <v>5276077.6599999992</v>
      </c>
      <c r="M3" s="78"/>
      <c r="N3" s="78"/>
      <c r="O3" s="208">
        <f t="shared" si="0"/>
        <v>22406.49</v>
      </c>
      <c r="P3" s="208">
        <f t="shared" si="0"/>
        <v>5363922.33</v>
      </c>
      <c r="Q3" s="79">
        <f>IF(L3=0,0,P3/L3)</f>
        <v>1.0166496165638321</v>
      </c>
      <c r="R3" s="209">
        <f>IF(O3=0,0,P3/O3)</f>
        <v>239.39145890320168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2017</v>
      </c>
      <c r="L4" s="635"/>
      <c r="M4" s="206"/>
      <c r="N4" s="206"/>
      <c r="O4" s="634">
        <v>2018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/>
      <c r="B6" s="825" t="s">
        <v>3546</v>
      </c>
      <c r="C6" s="825" t="s">
        <v>3024</v>
      </c>
      <c r="D6" s="825" t="s">
        <v>3547</v>
      </c>
      <c r="E6" s="825" t="s">
        <v>3548</v>
      </c>
      <c r="F6" s="825" t="s">
        <v>3549</v>
      </c>
      <c r="G6" s="225"/>
      <c r="H6" s="225"/>
      <c r="I6" s="825"/>
      <c r="J6" s="825"/>
      <c r="K6" s="225"/>
      <c r="L6" s="225"/>
      <c r="M6" s="825"/>
      <c r="N6" s="825"/>
      <c r="O6" s="225">
        <v>1</v>
      </c>
      <c r="P6" s="225">
        <v>2170.0300000000002</v>
      </c>
      <c r="Q6" s="830"/>
      <c r="R6" s="848">
        <v>2170.0300000000002</v>
      </c>
    </row>
    <row r="7" spans="1:18" ht="14.4" customHeight="1" x14ac:dyDescent="0.3">
      <c r="A7" s="831"/>
      <c r="B7" s="832" t="s">
        <v>3546</v>
      </c>
      <c r="C7" s="832" t="s">
        <v>3024</v>
      </c>
      <c r="D7" s="832" t="s">
        <v>3550</v>
      </c>
      <c r="E7" s="832" t="s">
        <v>3551</v>
      </c>
      <c r="F7" s="832" t="s">
        <v>3552</v>
      </c>
      <c r="G7" s="849"/>
      <c r="H7" s="849"/>
      <c r="I7" s="832"/>
      <c r="J7" s="832"/>
      <c r="K7" s="849">
        <v>33</v>
      </c>
      <c r="L7" s="849">
        <v>8283</v>
      </c>
      <c r="M7" s="832">
        <v>1</v>
      </c>
      <c r="N7" s="832">
        <v>251</v>
      </c>
      <c r="O7" s="849"/>
      <c r="P7" s="849"/>
      <c r="Q7" s="837"/>
      <c r="R7" s="850"/>
    </row>
    <row r="8" spans="1:18" ht="14.4" customHeight="1" x14ac:dyDescent="0.3">
      <c r="A8" s="831"/>
      <c r="B8" s="832" t="s">
        <v>3546</v>
      </c>
      <c r="C8" s="832" t="s">
        <v>3024</v>
      </c>
      <c r="D8" s="832" t="s">
        <v>3550</v>
      </c>
      <c r="E8" s="832" t="s">
        <v>3553</v>
      </c>
      <c r="F8" s="832" t="s">
        <v>3554</v>
      </c>
      <c r="G8" s="849"/>
      <c r="H8" s="849"/>
      <c r="I8" s="832"/>
      <c r="J8" s="832"/>
      <c r="K8" s="849">
        <v>2</v>
      </c>
      <c r="L8" s="849">
        <v>396</v>
      </c>
      <c r="M8" s="832">
        <v>1</v>
      </c>
      <c r="N8" s="832">
        <v>198</v>
      </c>
      <c r="O8" s="849"/>
      <c r="P8" s="849"/>
      <c r="Q8" s="837"/>
      <c r="R8" s="850"/>
    </row>
    <row r="9" spans="1:18" ht="14.4" customHeight="1" x14ac:dyDescent="0.3">
      <c r="A9" s="831"/>
      <c r="B9" s="832" t="s">
        <v>3546</v>
      </c>
      <c r="C9" s="832" t="s">
        <v>3024</v>
      </c>
      <c r="D9" s="832" t="s">
        <v>3550</v>
      </c>
      <c r="E9" s="832" t="s">
        <v>3555</v>
      </c>
      <c r="F9" s="832" t="s">
        <v>3556</v>
      </c>
      <c r="G9" s="849"/>
      <c r="H9" s="849"/>
      <c r="I9" s="832"/>
      <c r="J9" s="832"/>
      <c r="K9" s="849">
        <v>1</v>
      </c>
      <c r="L9" s="849">
        <v>868</v>
      </c>
      <c r="M9" s="832">
        <v>1</v>
      </c>
      <c r="N9" s="832">
        <v>868</v>
      </c>
      <c r="O9" s="849"/>
      <c r="P9" s="849"/>
      <c r="Q9" s="837"/>
      <c r="R9" s="850"/>
    </row>
    <row r="10" spans="1:18" ht="14.4" customHeight="1" x14ac:dyDescent="0.3">
      <c r="A10" s="831"/>
      <c r="B10" s="832" t="s">
        <v>3546</v>
      </c>
      <c r="C10" s="832" t="s">
        <v>3024</v>
      </c>
      <c r="D10" s="832" t="s">
        <v>3550</v>
      </c>
      <c r="E10" s="832" t="s">
        <v>3557</v>
      </c>
      <c r="F10" s="832" t="s">
        <v>3558</v>
      </c>
      <c r="G10" s="849">
        <v>9</v>
      </c>
      <c r="H10" s="849">
        <v>5319</v>
      </c>
      <c r="I10" s="832">
        <v>0.59898648648648645</v>
      </c>
      <c r="J10" s="832">
        <v>591</v>
      </c>
      <c r="K10" s="849">
        <v>15</v>
      </c>
      <c r="L10" s="849">
        <v>8880</v>
      </c>
      <c r="M10" s="832">
        <v>1</v>
      </c>
      <c r="N10" s="832">
        <v>592</v>
      </c>
      <c r="O10" s="849">
        <v>1</v>
      </c>
      <c r="P10" s="849">
        <v>593</v>
      </c>
      <c r="Q10" s="837">
        <v>6.6779279279279277E-2</v>
      </c>
      <c r="R10" s="850">
        <v>593</v>
      </c>
    </row>
    <row r="11" spans="1:18" ht="14.4" customHeight="1" x14ac:dyDescent="0.3">
      <c r="A11" s="831"/>
      <c r="B11" s="832" t="s">
        <v>3546</v>
      </c>
      <c r="C11" s="832" t="s">
        <v>3024</v>
      </c>
      <c r="D11" s="832" t="s">
        <v>3550</v>
      </c>
      <c r="E11" s="832" t="s">
        <v>3559</v>
      </c>
      <c r="F11" s="832" t="s">
        <v>3560</v>
      </c>
      <c r="G11" s="849"/>
      <c r="H11" s="849"/>
      <c r="I11" s="832"/>
      <c r="J11" s="832"/>
      <c r="K11" s="849"/>
      <c r="L11" s="849"/>
      <c r="M11" s="832"/>
      <c r="N11" s="832"/>
      <c r="O11" s="849">
        <v>1</v>
      </c>
      <c r="P11" s="849">
        <v>768</v>
      </c>
      <c r="Q11" s="837"/>
      <c r="R11" s="850">
        <v>768</v>
      </c>
    </row>
    <row r="12" spans="1:18" ht="14.4" customHeight="1" x14ac:dyDescent="0.3">
      <c r="A12" s="831"/>
      <c r="B12" s="832" t="s">
        <v>3546</v>
      </c>
      <c r="C12" s="832" t="s">
        <v>3024</v>
      </c>
      <c r="D12" s="832" t="s">
        <v>3550</v>
      </c>
      <c r="E12" s="832" t="s">
        <v>3561</v>
      </c>
      <c r="F12" s="832" t="s">
        <v>3562</v>
      </c>
      <c r="G12" s="849">
        <v>28</v>
      </c>
      <c r="H12" s="849">
        <v>39620</v>
      </c>
      <c r="I12" s="832">
        <v>1.139750302053967</v>
      </c>
      <c r="J12" s="832">
        <v>1415</v>
      </c>
      <c r="K12" s="849">
        <v>26</v>
      </c>
      <c r="L12" s="849">
        <v>34762</v>
      </c>
      <c r="M12" s="832">
        <v>1</v>
      </c>
      <c r="N12" s="832">
        <v>1337</v>
      </c>
      <c r="O12" s="849"/>
      <c r="P12" s="849"/>
      <c r="Q12" s="837"/>
      <c r="R12" s="850"/>
    </row>
    <row r="13" spans="1:18" ht="14.4" customHeight="1" x14ac:dyDescent="0.3">
      <c r="A13" s="831"/>
      <c r="B13" s="832" t="s">
        <v>3546</v>
      </c>
      <c r="C13" s="832" t="s">
        <v>3024</v>
      </c>
      <c r="D13" s="832" t="s">
        <v>3550</v>
      </c>
      <c r="E13" s="832" t="s">
        <v>3563</v>
      </c>
      <c r="F13" s="832" t="s">
        <v>3564</v>
      </c>
      <c r="G13" s="849">
        <v>4</v>
      </c>
      <c r="H13" s="849">
        <v>1448</v>
      </c>
      <c r="I13" s="832">
        <v>2</v>
      </c>
      <c r="J13" s="832">
        <v>362</v>
      </c>
      <c r="K13" s="849">
        <v>2</v>
      </c>
      <c r="L13" s="849">
        <v>724</v>
      </c>
      <c r="M13" s="832">
        <v>1</v>
      </c>
      <c r="N13" s="832">
        <v>362</v>
      </c>
      <c r="O13" s="849"/>
      <c r="P13" s="849"/>
      <c r="Q13" s="837"/>
      <c r="R13" s="850"/>
    </row>
    <row r="14" spans="1:18" ht="14.4" customHeight="1" x14ac:dyDescent="0.3">
      <c r="A14" s="831" t="s">
        <v>3565</v>
      </c>
      <c r="B14" s="832" t="s">
        <v>3566</v>
      </c>
      <c r="C14" s="832" t="s">
        <v>597</v>
      </c>
      <c r="D14" s="832" t="s">
        <v>3567</v>
      </c>
      <c r="E14" s="832" t="s">
        <v>3568</v>
      </c>
      <c r="F14" s="832" t="s">
        <v>3569</v>
      </c>
      <c r="G14" s="849">
        <v>0.2</v>
      </c>
      <c r="H14" s="849">
        <v>30.21</v>
      </c>
      <c r="I14" s="832">
        <v>0.16672185430463579</v>
      </c>
      <c r="J14" s="832">
        <v>151.04999999999998</v>
      </c>
      <c r="K14" s="849">
        <v>1.2000000000000004</v>
      </c>
      <c r="L14" s="849">
        <v>181.19999999999996</v>
      </c>
      <c r="M14" s="832">
        <v>1</v>
      </c>
      <c r="N14" s="832">
        <v>150.99999999999991</v>
      </c>
      <c r="O14" s="849">
        <v>0.6</v>
      </c>
      <c r="P14" s="849">
        <v>41.82</v>
      </c>
      <c r="Q14" s="837">
        <v>0.23079470198675503</v>
      </c>
      <c r="R14" s="850">
        <v>69.7</v>
      </c>
    </row>
    <row r="15" spans="1:18" ht="14.4" customHeight="1" x14ac:dyDescent="0.3">
      <c r="A15" s="831" t="s">
        <v>3565</v>
      </c>
      <c r="B15" s="832" t="s">
        <v>3566</v>
      </c>
      <c r="C15" s="832" t="s">
        <v>597</v>
      </c>
      <c r="D15" s="832" t="s">
        <v>3567</v>
      </c>
      <c r="E15" s="832" t="s">
        <v>3570</v>
      </c>
      <c r="F15" s="832" t="s">
        <v>3571</v>
      </c>
      <c r="G15" s="849"/>
      <c r="H15" s="849"/>
      <c r="I15" s="832"/>
      <c r="J15" s="832"/>
      <c r="K15" s="849"/>
      <c r="L15" s="849"/>
      <c r="M15" s="832"/>
      <c r="N15" s="832"/>
      <c r="O15" s="849">
        <v>1</v>
      </c>
      <c r="P15" s="849">
        <v>1580.8</v>
      </c>
      <c r="Q15" s="837"/>
      <c r="R15" s="850">
        <v>1580.8</v>
      </c>
    </row>
    <row r="16" spans="1:18" ht="14.4" customHeight="1" x14ac:dyDescent="0.3">
      <c r="A16" s="831" t="s">
        <v>3565</v>
      </c>
      <c r="B16" s="832" t="s">
        <v>3566</v>
      </c>
      <c r="C16" s="832" t="s">
        <v>597</v>
      </c>
      <c r="D16" s="832" t="s">
        <v>3567</v>
      </c>
      <c r="E16" s="832" t="s">
        <v>3572</v>
      </c>
      <c r="F16" s="832" t="s">
        <v>3571</v>
      </c>
      <c r="G16" s="849">
        <v>23</v>
      </c>
      <c r="H16" s="849">
        <v>146568.41999999998</v>
      </c>
      <c r="I16" s="832">
        <v>0.92</v>
      </c>
      <c r="J16" s="832">
        <v>6372.5399999999991</v>
      </c>
      <c r="K16" s="849">
        <v>25</v>
      </c>
      <c r="L16" s="849">
        <v>159313.49999999997</v>
      </c>
      <c r="M16" s="832">
        <v>1</v>
      </c>
      <c r="N16" s="832">
        <v>6372.5399999999991</v>
      </c>
      <c r="O16" s="849">
        <v>32</v>
      </c>
      <c r="P16" s="849">
        <v>151756.79999999999</v>
      </c>
      <c r="Q16" s="837">
        <v>0.95256710824883029</v>
      </c>
      <c r="R16" s="850">
        <v>4742.3999999999996</v>
      </c>
    </row>
    <row r="17" spans="1:18" ht="14.4" customHeight="1" x14ac:dyDescent="0.3">
      <c r="A17" s="831" t="s">
        <v>3565</v>
      </c>
      <c r="B17" s="832" t="s">
        <v>3566</v>
      </c>
      <c r="C17" s="832" t="s">
        <v>597</v>
      </c>
      <c r="D17" s="832" t="s">
        <v>3567</v>
      </c>
      <c r="E17" s="832" t="s">
        <v>3573</v>
      </c>
      <c r="F17" s="832" t="s">
        <v>682</v>
      </c>
      <c r="G17" s="849">
        <v>15</v>
      </c>
      <c r="H17" s="849">
        <v>807.00999999999988</v>
      </c>
      <c r="I17" s="832">
        <v>1.0899501627476664</v>
      </c>
      <c r="J17" s="832">
        <v>53.800666666666658</v>
      </c>
      <c r="K17" s="849">
        <v>12.739999999999997</v>
      </c>
      <c r="L17" s="849">
        <v>740.4100000000002</v>
      </c>
      <c r="M17" s="832">
        <v>1</v>
      </c>
      <c r="N17" s="832">
        <v>58.116954474097362</v>
      </c>
      <c r="O17" s="849"/>
      <c r="P17" s="849"/>
      <c r="Q17" s="837"/>
      <c r="R17" s="850"/>
    </row>
    <row r="18" spans="1:18" ht="14.4" customHeight="1" x14ac:dyDescent="0.3">
      <c r="A18" s="831" t="s">
        <v>3565</v>
      </c>
      <c r="B18" s="832" t="s">
        <v>3566</v>
      </c>
      <c r="C18" s="832" t="s">
        <v>597</v>
      </c>
      <c r="D18" s="832" t="s">
        <v>3567</v>
      </c>
      <c r="E18" s="832" t="s">
        <v>3574</v>
      </c>
      <c r="F18" s="832" t="s">
        <v>1044</v>
      </c>
      <c r="G18" s="849"/>
      <c r="H18" s="849"/>
      <c r="I18" s="832"/>
      <c r="J18" s="832"/>
      <c r="K18" s="849">
        <v>0.2</v>
      </c>
      <c r="L18" s="849">
        <v>77.5</v>
      </c>
      <c r="M18" s="832">
        <v>1</v>
      </c>
      <c r="N18" s="832">
        <v>387.5</v>
      </c>
      <c r="O18" s="849">
        <v>2.3900000000000006</v>
      </c>
      <c r="P18" s="849">
        <v>926.28</v>
      </c>
      <c r="Q18" s="837">
        <v>11.952</v>
      </c>
      <c r="R18" s="850">
        <v>387.56485355648528</v>
      </c>
    </row>
    <row r="19" spans="1:18" ht="14.4" customHeight="1" x14ac:dyDescent="0.3">
      <c r="A19" s="831" t="s">
        <v>3565</v>
      </c>
      <c r="B19" s="832" t="s">
        <v>3566</v>
      </c>
      <c r="C19" s="832" t="s">
        <v>597</v>
      </c>
      <c r="D19" s="832" t="s">
        <v>3567</v>
      </c>
      <c r="E19" s="832" t="s">
        <v>3575</v>
      </c>
      <c r="F19" s="832" t="s">
        <v>620</v>
      </c>
      <c r="G19" s="849"/>
      <c r="H19" s="849"/>
      <c r="I19" s="832"/>
      <c r="J19" s="832"/>
      <c r="K19" s="849">
        <v>0.1</v>
      </c>
      <c r="L19" s="849">
        <v>7.8</v>
      </c>
      <c r="M19" s="832">
        <v>1</v>
      </c>
      <c r="N19" s="832">
        <v>78</v>
      </c>
      <c r="O19" s="849">
        <v>4.7999999999999989</v>
      </c>
      <c r="P19" s="849">
        <v>374.50000000000011</v>
      </c>
      <c r="Q19" s="837">
        <v>48.012820512820525</v>
      </c>
      <c r="R19" s="850">
        <v>78.020833333333371</v>
      </c>
    </row>
    <row r="20" spans="1:18" ht="14.4" customHeight="1" x14ac:dyDescent="0.3">
      <c r="A20" s="831" t="s">
        <v>3565</v>
      </c>
      <c r="B20" s="832" t="s">
        <v>3566</v>
      </c>
      <c r="C20" s="832" t="s">
        <v>597</v>
      </c>
      <c r="D20" s="832" t="s">
        <v>3567</v>
      </c>
      <c r="E20" s="832" t="s">
        <v>3576</v>
      </c>
      <c r="F20" s="832" t="s">
        <v>1352</v>
      </c>
      <c r="G20" s="849">
        <v>3.3000000000000012</v>
      </c>
      <c r="H20" s="849">
        <v>14886.480000000003</v>
      </c>
      <c r="I20" s="832">
        <v>0.43072037294332322</v>
      </c>
      <c r="J20" s="832">
        <v>4511.0545454545445</v>
      </c>
      <c r="K20" s="849">
        <v>7.5999999999999988</v>
      </c>
      <c r="L20" s="849">
        <v>34561.819999999992</v>
      </c>
      <c r="M20" s="832">
        <v>1</v>
      </c>
      <c r="N20" s="832">
        <v>4547.6078947368414</v>
      </c>
      <c r="O20" s="849">
        <v>10.099999999999994</v>
      </c>
      <c r="P20" s="849">
        <v>45930.839999999989</v>
      </c>
      <c r="Q20" s="837">
        <v>1.328947376035174</v>
      </c>
      <c r="R20" s="850">
        <v>4547.6079207920811</v>
      </c>
    </row>
    <row r="21" spans="1:18" ht="14.4" customHeight="1" x14ac:dyDescent="0.3">
      <c r="A21" s="831" t="s">
        <v>3565</v>
      </c>
      <c r="B21" s="832" t="s">
        <v>3566</v>
      </c>
      <c r="C21" s="832" t="s">
        <v>597</v>
      </c>
      <c r="D21" s="832" t="s">
        <v>3567</v>
      </c>
      <c r="E21" s="832" t="s">
        <v>3577</v>
      </c>
      <c r="F21" s="832" t="s">
        <v>1352</v>
      </c>
      <c r="G21" s="849">
        <v>0.1</v>
      </c>
      <c r="H21" s="849">
        <v>909.52</v>
      </c>
      <c r="I21" s="832"/>
      <c r="J21" s="832">
        <v>9095.1999999999989</v>
      </c>
      <c r="K21" s="849"/>
      <c r="L21" s="849"/>
      <c r="M21" s="832"/>
      <c r="N21" s="832"/>
      <c r="O21" s="849"/>
      <c r="P21" s="849"/>
      <c r="Q21" s="837"/>
      <c r="R21" s="850"/>
    </row>
    <row r="22" spans="1:18" ht="14.4" customHeight="1" x14ac:dyDescent="0.3">
      <c r="A22" s="831" t="s">
        <v>3565</v>
      </c>
      <c r="B22" s="832" t="s">
        <v>3566</v>
      </c>
      <c r="C22" s="832" t="s">
        <v>597</v>
      </c>
      <c r="D22" s="832" t="s">
        <v>3567</v>
      </c>
      <c r="E22" s="832" t="s">
        <v>3578</v>
      </c>
      <c r="F22" s="832" t="s">
        <v>3579</v>
      </c>
      <c r="G22" s="849"/>
      <c r="H22" s="849"/>
      <c r="I22" s="832"/>
      <c r="J22" s="832"/>
      <c r="K22" s="849"/>
      <c r="L22" s="849"/>
      <c r="M22" s="832"/>
      <c r="N22" s="832"/>
      <c r="O22" s="849">
        <v>1</v>
      </c>
      <c r="P22" s="849">
        <v>117.31</v>
      </c>
      <c r="Q22" s="837"/>
      <c r="R22" s="850">
        <v>117.31</v>
      </c>
    </row>
    <row r="23" spans="1:18" ht="14.4" customHeight="1" x14ac:dyDescent="0.3">
      <c r="A23" s="831" t="s">
        <v>3565</v>
      </c>
      <c r="B23" s="832" t="s">
        <v>3566</v>
      </c>
      <c r="C23" s="832" t="s">
        <v>597</v>
      </c>
      <c r="D23" s="832" t="s">
        <v>3567</v>
      </c>
      <c r="E23" s="832" t="s">
        <v>3580</v>
      </c>
      <c r="F23" s="832" t="s">
        <v>3581</v>
      </c>
      <c r="G23" s="849">
        <v>20</v>
      </c>
      <c r="H23" s="849">
        <v>123758.20000000003</v>
      </c>
      <c r="I23" s="832"/>
      <c r="J23" s="832">
        <v>6187.9100000000017</v>
      </c>
      <c r="K23" s="849"/>
      <c r="L23" s="849"/>
      <c r="M23" s="832"/>
      <c r="N23" s="832"/>
      <c r="O23" s="849"/>
      <c r="P23" s="849"/>
      <c r="Q23" s="837"/>
      <c r="R23" s="850"/>
    </row>
    <row r="24" spans="1:18" ht="14.4" customHeight="1" x14ac:dyDescent="0.3">
      <c r="A24" s="831" t="s">
        <v>3565</v>
      </c>
      <c r="B24" s="832" t="s">
        <v>3566</v>
      </c>
      <c r="C24" s="832" t="s">
        <v>597</v>
      </c>
      <c r="D24" s="832" t="s">
        <v>3567</v>
      </c>
      <c r="E24" s="832" t="s">
        <v>3582</v>
      </c>
      <c r="F24" s="832" t="s">
        <v>3583</v>
      </c>
      <c r="G24" s="849">
        <v>10</v>
      </c>
      <c r="H24" s="849">
        <v>67116.2</v>
      </c>
      <c r="I24" s="832">
        <v>2</v>
      </c>
      <c r="J24" s="832">
        <v>6711.62</v>
      </c>
      <c r="K24" s="849">
        <v>5</v>
      </c>
      <c r="L24" s="849">
        <v>33558.1</v>
      </c>
      <c r="M24" s="832">
        <v>1</v>
      </c>
      <c r="N24" s="832">
        <v>6711.62</v>
      </c>
      <c r="O24" s="849">
        <v>4</v>
      </c>
      <c r="P24" s="849">
        <v>26846.48</v>
      </c>
      <c r="Q24" s="837">
        <v>0.8</v>
      </c>
      <c r="R24" s="850">
        <v>6711.62</v>
      </c>
    </row>
    <row r="25" spans="1:18" ht="14.4" customHeight="1" x14ac:dyDescent="0.3">
      <c r="A25" s="831" t="s">
        <v>3565</v>
      </c>
      <c r="B25" s="832" t="s">
        <v>3566</v>
      </c>
      <c r="C25" s="832" t="s">
        <v>597</v>
      </c>
      <c r="D25" s="832" t="s">
        <v>3567</v>
      </c>
      <c r="E25" s="832" t="s">
        <v>3584</v>
      </c>
      <c r="F25" s="832" t="s">
        <v>807</v>
      </c>
      <c r="G25" s="849"/>
      <c r="H25" s="849"/>
      <c r="I25" s="832"/>
      <c r="J25" s="832"/>
      <c r="K25" s="849">
        <v>1.6</v>
      </c>
      <c r="L25" s="849">
        <v>7277.84</v>
      </c>
      <c r="M25" s="832">
        <v>1</v>
      </c>
      <c r="N25" s="832">
        <v>4548.6499999999996</v>
      </c>
      <c r="O25" s="849">
        <v>1.4</v>
      </c>
      <c r="P25" s="849">
        <v>6368.11</v>
      </c>
      <c r="Q25" s="837">
        <v>0.87499999999999989</v>
      </c>
      <c r="R25" s="850">
        <v>4548.6499999999996</v>
      </c>
    </row>
    <row r="26" spans="1:18" ht="14.4" customHeight="1" x14ac:dyDescent="0.3">
      <c r="A26" s="831" t="s">
        <v>3565</v>
      </c>
      <c r="B26" s="832" t="s">
        <v>3566</v>
      </c>
      <c r="C26" s="832" t="s">
        <v>597</v>
      </c>
      <c r="D26" s="832" t="s">
        <v>3567</v>
      </c>
      <c r="E26" s="832" t="s">
        <v>3585</v>
      </c>
      <c r="F26" s="832" t="s">
        <v>3586</v>
      </c>
      <c r="G26" s="849">
        <v>8</v>
      </c>
      <c r="H26" s="849">
        <v>24420.75</v>
      </c>
      <c r="I26" s="832">
        <v>0.38696169291967419</v>
      </c>
      <c r="J26" s="832">
        <v>3052.59375</v>
      </c>
      <c r="K26" s="849">
        <v>21</v>
      </c>
      <c r="L26" s="849">
        <v>63108.959999999999</v>
      </c>
      <c r="M26" s="832">
        <v>1</v>
      </c>
      <c r="N26" s="832">
        <v>3005.1885714285713</v>
      </c>
      <c r="O26" s="849">
        <v>28</v>
      </c>
      <c r="P26" s="849">
        <v>83707.760000000009</v>
      </c>
      <c r="Q26" s="837">
        <v>1.3264005618219665</v>
      </c>
      <c r="R26" s="850">
        <v>2989.5628571428574</v>
      </c>
    </row>
    <row r="27" spans="1:18" ht="14.4" customHeight="1" x14ac:dyDescent="0.3">
      <c r="A27" s="831" t="s">
        <v>3565</v>
      </c>
      <c r="B27" s="832" t="s">
        <v>3566</v>
      </c>
      <c r="C27" s="832" t="s">
        <v>597</v>
      </c>
      <c r="D27" s="832" t="s">
        <v>3567</v>
      </c>
      <c r="E27" s="832" t="s">
        <v>3587</v>
      </c>
      <c r="F27" s="832" t="s">
        <v>3586</v>
      </c>
      <c r="G27" s="849"/>
      <c r="H27" s="849"/>
      <c r="I27" s="832"/>
      <c r="J27" s="832"/>
      <c r="K27" s="849">
        <v>1</v>
      </c>
      <c r="L27" s="849">
        <v>0</v>
      </c>
      <c r="M27" s="832"/>
      <c r="N27" s="832">
        <v>0</v>
      </c>
      <c r="O27" s="849"/>
      <c r="P27" s="849"/>
      <c r="Q27" s="837"/>
      <c r="R27" s="850"/>
    </row>
    <row r="28" spans="1:18" ht="14.4" customHeight="1" x14ac:dyDescent="0.3">
      <c r="A28" s="831" t="s">
        <v>3565</v>
      </c>
      <c r="B28" s="832" t="s">
        <v>3566</v>
      </c>
      <c r="C28" s="832" t="s">
        <v>597</v>
      </c>
      <c r="D28" s="832" t="s">
        <v>3567</v>
      </c>
      <c r="E28" s="832" t="s">
        <v>3588</v>
      </c>
      <c r="F28" s="832" t="s">
        <v>3589</v>
      </c>
      <c r="G28" s="849">
        <v>22</v>
      </c>
      <c r="H28" s="849">
        <v>83597.36</v>
      </c>
      <c r="I28" s="832">
        <v>1</v>
      </c>
      <c r="J28" s="832">
        <v>3799.88</v>
      </c>
      <c r="K28" s="849">
        <v>22</v>
      </c>
      <c r="L28" s="849">
        <v>83597.36</v>
      </c>
      <c r="M28" s="832">
        <v>1</v>
      </c>
      <c r="N28" s="832">
        <v>3799.88</v>
      </c>
      <c r="O28" s="849">
        <v>33</v>
      </c>
      <c r="P28" s="849">
        <v>125396.04000000002</v>
      </c>
      <c r="Q28" s="837">
        <v>1.5000000000000002</v>
      </c>
      <c r="R28" s="850">
        <v>3799.8800000000006</v>
      </c>
    </row>
    <row r="29" spans="1:18" ht="14.4" customHeight="1" x14ac:dyDescent="0.3">
      <c r="A29" s="831" t="s">
        <v>3565</v>
      </c>
      <c r="B29" s="832" t="s">
        <v>3566</v>
      </c>
      <c r="C29" s="832" t="s">
        <v>597</v>
      </c>
      <c r="D29" s="832" t="s">
        <v>3567</v>
      </c>
      <c r="E29" s="832" t="s">
        <v>3590</v>
      </c>
      <c r="F29" s="832" t="s">
        <v>807</v>
      </c>
      <c r="G29" s="849"/>
      <c r="H29" s="849"/>
      <c r="I29" s="832"/>
      <c r="J29" s="832"/>
      <c r="K29" s="849"/>
      <c r="L29" s="849"/>
      <c r="M29" s="832"/>
      <c r="N29" s="832"/>
      <c r="O29" s="849">
        <v>4</v>
      </c>
      <c r="P29" s="849">
        <v>1819.44</v>
      </c>
      <c r="Q29" s="837"/>
      <c r="R29" s="850">
        <v>454.86</v>
      </c>
    </row>
    <row r="30" spans="1:18" ht="14.4" customHeight="1" x14ac:dyDescent="0.3">
      <c r="A30" s="831" t="s">
        <v>3565</v>
      </c>
      <c r="B30" s="832" t="s">
        <v>3566</v>
      </c>
      <c r="C30" s="832" t="s">
        <v>597</v>
      </c>
      <c r="D30" s="832" t="s">
        <v>3567</v>
      </c>
      <c r="E30" s="832" t="s">
        <v>3591</v>
      </c>
      <c r="F30" s="832" t="s">
        <v>3589</v>
      </c>
      <c r="G30" s="849"/>
      <c r="H30" s="849"/>
      <c r="I30" s="832"/>
      <c r="J30" s="832"/>
      <c r="K30" s="849"/>
      <c r="L30" s="849"/>
      <c r="M30" s="832"/>
      <c r="N30" s="832"/>
      <c r="O30" s="849">
        <v>0.5</v>
      </c>
      <c r="P30" s="849">
        <v>3640.36</v>
      </c>
      <c r="Q30" s="837"/>
      <c r="R30" s="850">
        <v>7280.72</v>
      </c>
    </row>
    <row r="31" spans="1:18" ht="14.4" customHeight="1" x14ac:dyDescent="0.3">
      <c r="A31" s="831" t="s">
        <v>3565</v>
      </c>
      <c r="B31" s="832" t="s">
        <v>3566</v>
      </c>
      <c r="C31" s="832" t="s">
        <v>597</v>
      </c>
      <c r="D31" s="832" t="s">
        <v>3567</v>
      </c>
      <c r="E31" s="832" t="s">
        <v>3592</v>
      </c>
      <c r="F31" s="832" t="s">
        <v>807</v>
      </c>
      <c r="G31" s="849"/>
      <c r="H31" s="849"/>
      <c r="I31" s="832"/>
      <c r="J31" s="832"/>
      <c r="K31" s="849">
        <v>0.4</v>
      </c>
      <c r="L31" s="849">
        <v>909.73</v>
      </c>
      <c r="M31" s="832">
        <v>1</v>
      </c>
      <c r="N31" s="832">
        <v>2274.3249999999998</v>
      </c>
      <c r="O31" s="849">
        <v>0.8</v>
      </c>
      <c r="P31" s="849">
        <v>1819.46</v>
      </c>
      <c r="Q31" s="837">
        <v>2</v>
      </c>
      <c r="R31" s="850">
        <v>2274.3249999999998</v>
      </c>
    </row>
    <row r="32" spans="1:18" ht="14.4" customHeight="1" x14ac:dyDescent="0.3">
      <c r="A32" s="831" t="s">
        <v>3565</v>
      </c>
      <c r="B32" s="832" t="s">
        <v>3566</v>
      </c>
      <c r="C32" s="832" t="s">
        <v>597</v>
      </c>
      <c r="D32" s="832" t="s">
        <v>3567</v>
      </c>
      <c r="E32" s="832" t="s">
        <v>3593</v>
      </c>
      <c r="F32" s="832" t="s">
        <v>1071</v>
      </c>
      <c r="G32" s="849"/>
      <c r="H32" s="849"/>
      <c r="I32" s="832"/>
      <c r="J32" s="832"/>
      <c r="K32" s="849">
        <v>4</v>
      </c>
      <c r="L32" s="849">
        <v>11679.2</v>
      </c>
      <c r="M32" s="832">
        <v>1</v>
      </c>
      <c r="N32" s="832">
        <v>2919.8</v>
      </c>
      <c r="O32" s="849">
        <v>2</v>
      </c>
      <c r="P32" s="849">
        <v>6302.14</v>
      </c>
      <c r="Q32" s="837">
        <v>0.53960373998219058</v>
      </c>
      <c r="R32" s="850">
        <v>3151.07</v>
      </c>
    </row>
    <row r="33" spans="1:18" ht="14.4" customHeight="1" x14ac:dyDescent="0.3">
      <c r="A33" s="831" t="s">
        <v>3565</v>
      </c>
      <c r="B33" s="832" t="s">
        <v>3566</v>
      </c>
      <c r="C33" s="832" t="s">
        <v>597</v>
      </c>
      <c r="D33" s="832" t="s">
        <v>3567</v>
      </c>
      <c r="E33" s="832" t="s">
        <v>3594</v>
      </c>
      <c r="F33" s="832" t="s">
        <v>3595</v>
      </c>
      <c r="G33" s="849">
        <v>6</v>
      </c>
      <c r="H33" s="849">
        <v>17820</v>
      </c>
      <c r="I33" s="832"/>
      <c r="J33" s="832">
        <v>2970</v>
      </c>
      <c r="K33" s="849"/>
      <c r="L33" s="849"/>
      <c r="M33" s="832"/>
      <c r="N33" s="832"/>
      <c r="O33" s="849">
        <v>4</v>
      </c>
      <c r="P33" s="849">
        <v>12003.92</v>
      </c>
      <c r="Q33" s="837"/>
      <c r="R33" s="850">
        <v>3000.98</v>
      </c>
    </row>
    <row r="34" spans="1:18" ht="14.4" customHeight="1" x14ac:dyDescent="0.3">
      <c r="A34" s="831" t="s">
        <v>3565</v>
      </c>
      <c r="B34" s="832" t="s">
        <v>3566</v>
      </c>
      <c r="C34" s="832" t="s">
        <v>597</v>
      </c>
      <c r="D34" s="832" t="s">
        <v>3567</v>
      </c>
      <c r="E34" s="832" t="s">
        <v>3596</v>
      </c>
      <c r="F34" s="832" t="s">
        <v>1348</v>
      </c>
      <c r="G34" s="849"/>
      <c r="H34" s="849"/>
      <c r="I34" s="832"/>
      <c r="J34" s="832"/>
      <c r="K34" s="849">
        <v>18</v>
      </c>
      <c r="L34" s="849">
        <v>91464.840000000011</v>
      </c>
      <c r="M34" s="832">
        <v>1</v>
      </c>
      <c r="N34" s="832">
        <v>5081.380000000001</v>
      </c>
      <c r="O34" s="849">
        <v>9</v>
      </c>
      <c r="P34" s="849">
        <v>42681.599999999999</v>
      </c>
      <c r="Q34" s="837">
        <v>0.46664488780606833</v>
      </c>
      <c r="R34" s="850">
        <v>4742.3999999999996</v>
      </c>
    </row>
    <row r="35" spans="1:18" ht="14.4" customHeight="1" x14ac:dyDescent="0.3">
      <c r="A35" s="831" t="s">
        <v>3565</v>
      </c>
      <c r="B35" s="832" t="s">
        <v>3566</v>
      </c>
      <c r="C35" s="832" t="s">
        <v>597</v>
      </c>
      <c r="D35" s="832" t="s">
        <v>3567</v>
      </c>
      <c r="E35" s="832" t="s">
        <v>3597</v>
      </c>
      <c r="F35" s="832" t="s">
        <v>627</v>
      </c>
      <c r="G35" s="849"/>
      <c r="H35" s="849"/>
      <c r="I35" s="832"/>
      <c r="J35" s="832"/>
      <c r="K35" s="849">
        <v>0.33</v>
      </c>
      <c r="L35" s="849">
        <v>261.89</v>
      </c>
      <c r="M35" s="832">
        <v>1</v>
      </c>
      <c r="N35" s="832">
        <v>793.60606060606051</v>
      </c>
      <c r="O35" s="849"/>
      <c r="P35" s="849"/>
      <c r="Q35" s="837"/>
      <c r="R35" s="850"/>
    </row>
    <row r="36" spans="1:18" ht="14.4" customHeight="1" x14ac:dyDescent="0.3">
      <c r="A36" s="831" t="s">
        <v>3565</v>
      </c>
      <c r="B36" s="832" t="s">
        <v>3566</v>
      </c>
      <c r="C36" s="832" t="s">
        <v>597</v>
      </c>
      <c r="D36" s="832" t="s">
        <v>3567</v>
      </c>
      <c r="E36" s="832" t="s">
        <v>3598</v>
      </c>
      <c r="F36" s="832" t="s">
        <v>3599</v>
      </c>
      <c r="G36" s="849"/>
      <c r="H36" s="849"/>
      <c r="I36" s="832"/>
      <c r="J36" s="832"/>
      <c r="K36" s="849"/>
      <c r="L36" s="849"/>
      <c r="M36" s="832"/>
      <c r="N36" s="832"/>
      <c r="O36" s="849">
        <v>12</v>
      </c>
      <c r="P36" s="849">
        <v>34733.039999999994</v>
      </c>
      <c r="Q36" s="837"/>
      <c r="R36" s="850">
        <v>2894.4199999999996</v>
      </c>
    </row>
    <row r="37" spans="1:18" ht="14.4" customHeight="1" x14ac:dyDescent="0.3">
      <c r="A37" s="831" t="s">
        <v>3565</v>
      </c>
      <c r="B37" s="832" t="s">
        <v>3566</v>
      </c>
      <c r="C37" s="832" t="s">
        <v>597</v>
      </c>
      <c r="D37" s="832" t="s">
        <v>3547</v>
      </c>
      <c r="E37" s="832" t="s">
        <v>3600</v>
      </c>
      <c r="F37" s="832" t="s">
        <v>3601</v>
      </c>
      <c r="G37" s="849"/>
      <c r="H37" s="849"/>
      <c r="I37" s="832"/>
      <c r="J37" s="832"/>
      <c r="K37" s="849">
        <v>1</v>
      </c>
      <c r="L37" s="849">
        <v>1732.8</v>
      </c>
      <c r="M37" s="832">
        <v>1</v>
      </c>
      <c r="N37" s="832">
        <v>1732.8</v>
      </c>
      <c r="O37" s="849"/>
      <c r="P37" s="849"/>
      <c r="Q37" s="837"/>
      <c r="R37" s="850"/>
    </row>
    <row r="38" spans="1:18" ht="14.4" customHeight="1" x14ac:dyDescent="0.3">
      <c r="A38" s="831" t="s">
        <v>3565</v>
      </c>
      <c r="B38" s="832" t="s">
        <v>3566</v>
      </c>
      <c r="C38" s="832" t="s">
        <v>597</v>
      </c>
      <c r="D38" s="832" t="s">
        <v>3547</v>
      </c>
      <c r="E38" s="832" t="s">
        <v>3602</v>
      </c>
      <c r="F38" s="832" t="s">
        <v>3603</v>
      </c>
      <c r="G38" s="849">
        <v>6</v>
      </c>
      <c r="H38" s="849">
        <v>15750.660000000002</v>
      </c>
      <c r="I38" s="832">
        <v>0.33333333333333337</v>
      </c>
      <c r="J38" s="832">
        <v>2625.11</v>
      </c>
      <c r="K38" s="849">
        <v>18</v>
      </c>
      <c r="L38" s="849">
        <v>47251.98</v>
      </c>
      <c r="M38" s="832">
        <v>1</v>
      </c>
      <c r="N38" s="832">
        <v>2625.11</v>
      </c>
      <c r="O38" s="849">
        <v>19</v>
      </c>
      <c r="P38" s="849">
        <v>49877.090000000004</v>
      </c>
      <c r="Q38" s="837">
        <v>1.0555555555555556</v>
      </c>
      <c r="R38" s="850">
        <v>2625.11</v>
      </c>
    </row>
    <row r="39" spans="1:18" ht="14.4" customHeight="1" x14ac:dyDescent="0.3">
      <c r="A39" s="831" t="s">
        <v>3565</v>
      </c>
      <c r="B39" s="832" t="s">
        <v>3566</v>
      </c>
      <c r="C39" s="832" t="s">
        <v>597</v>
      </c>
      <c r="D39" s="832" t="s">
        <v>3547</v>
      </c>
      <c r="E39" s="832" t="s">
        <v>3604</v>
      </c>
      <c r="F39" s="832" t="s">
        <v>3605</v>
      </c>
      <c r="G39" s="849"/>
      <c r="H39" s="849"/>
      <c r="I39" s="832"/>
      <c r="J39" s="832"/>
      <c r="K39" s="849">
        <v>2</v>
      </c>
      <c r="L39" s="849">
        <v>2093.46</v>
      </c>
      <c r="M39" s="832">
        <v>1</v>
      </c>
      <c r="N39" s="832">
        <v>1046.73</v>
      </c>
      <c r="O39" s="849">
        <v>1</v>
      </c>
      <c r="P39" s="849">
        <v>1046.73</v>
      </c>
      <c r="Q39" s="837">
        <v>0.5</v>
      </c>
      <c r="R39" s="850">
        <v>1046.73</v>
      </c>
    </row>
    <row r="40" spans="1:18" ht="14.4" customHeight="1" x14ac:dyDescent="0.3">
      <c r="A40" s="831" t="s">
        <v>3565</v>
      </c>
      <c r="B40" s="832" t="s">
        <v>3566</v>
      </c>
      <c r="C40" s="832" t="s">
        <v>597</v>
      </c>
      <c r="D40" s="832" t="s">
        <v>3547</v>
      </c>
      <c r="E40" s="832" t="s">
        <v>3606</v>
      </c>
      <c r="F40" s="832" t="s">
        <v>3607</v>
      </c>
      <c r="G40" s="849"/>
      <c r="H40" s="849"/>
      <c r="I40" s="832"/>
      <c r="J40" s="832"/>
      <c r="K40" s="849">
        <v>2</v>
      </c>
      <c r="L40" s="849">
        <v>1448.84</v>
      </c>
      <c r="M40" s="832">
        <v>1</v>
      </c>
      <c r="N40" s="832">
        <v>724.42</v>
      </c>
      <c r="O40" s="849">
        <v>1</v>
      </c>
      <c r="P40" s="849">
        <v>724.42</v>
      </c>
      <c r="Q40" s="837">
        <v>0.5</v>
      </c>
      <c r="R40" s="850">
        <v>724.42</v>
      </c>
    </row>
    <row r="41" spans="1:18" ht="14.4" customHeight="1" x14ac:dyDescent="0.3">
      <c r="A41" s="831" t="s">
        <v>3565</v>
      </c>
      <c r="B41" s="832" t="s">
        <v>3566</v>
      </c>
      <c r="C41" s="832" t="s">
        <v>597</v>
      </c>
      <c r="D41" s="832" t="s">
        <v>3547</v>
      </c>
      <c r="E41" s="832" t="s">
        <v>3608</v>
      </c>
      <c r="F41" s="832" t="s">
        <v>3609</v>
      </c>
      <c r="G41" s="849"/>
      <c r="H41" s="849"/>
      <c r="I41" s="832"/>
      <c r="J41" s="832"/>
      <c r="K41" s="849"/>
      <c r="L41" s="849"/>
      <c r="M41" s="832"/>
      <c r="N41" s="832"/>
      <c r="O41" s="849">
        <v>2</v>
      </c>
      <c r="P41" s="849">
        <v>478.8</v>
      </c>
      <c r="Q41" s="837"/>
      <c r="R41" s="850">
        <v>239.4</v>
      </c>
    </row>
    <row r="42" spans="1:18" ht="14.4" customHeight="1" x14ac:dyDescent="0.3">
      <c r="A42" s="831" t="s">
        <v>3565</v>
      </c>
      <c r="B42" s="832" t="s">
        <v>3566</v>
      </c>
      <c r="C42" s="832" t="s">
        <v>597</v>
      </c>
      <c r="D42" s="832" t="s">
        <v>3547</v>
      </c>
      <c r="E42" s="832" t="s">
        <v>3610</v>
      </c>
      <c r="F42" s="832" t="s">
        <v>3611</v>
      </c>
      <c r="G42" s="849">
        <v>1</v>
      </c>
      <c r="H42" s="849">
        <v>901.64</v>
      </c>
      <c r="I42" s="832">
        <v>1</v>
      </c>
      <c r="J42" s="832">
        <v>901.64</v>
      </c>
      <c r="K42" s="849">
        <v>1</v>
      </c>
      <c r="L42" s="849">
        <v>901.64</v>
      </c>
      <c r="M42" s="832">
        <v>1</v>
      </c>
      <c r="N42" s="832">
        <v>901.64</v>
      </c>
      <c r="O42" s="849">
        <v>5</v>
      </c>
      <c r="P42" s="849">
        <v>4508.2</v>
      </c>
      <c r="Q42" s="837">
        <v>5</v>
      </c>
      <c r="R42" s="850">
        <v>901.64</v>
      </c>
    </row>
    <row r="43" spans="1:18" ht="14.4" customHeight="1" x14ac:dyDescent="0.3">
      <c r="A43" s="831" t="s">
        <v>3565</v>
      </c>
      <c r="B43" s="832" t="s">
        <v>3566</v>
      </c>
      <c r="C43" s="832" t="s">
        <v>597</v>
      </c>
      <c r="D43" s="832" t="s">
        <v>3547</v>
      </c>
      <c r="E43" s="832" t="s">
        <v>3612</v>
      </c>
      <c r="F43" s="832" t="s">
        <v>3613</v>
      </c>
      <c r="G43" s="849">
        <v>5</v>
      </c>
      <c r="H43" s="849">
        <v>2043.7</v>
      </c>
      <c r="I43" s="832">
        <v>0.41666666666666674</v>
      </c>
      <c r="J43" s="832">
        <v>408.74</v>
      </c>
      <c r="K43" s="849">
        <v>12</v>
      </c>
      <c r="L43" s="849">
        <v>4904.8799999999992</v>
      </c>
      <c r="M43" s="832">
        <v>1</v>
      </c>
      <c r="N43" s="832">
        <v>408.73999999999995</v>
      </c>
      <c r="O43" s="849">
        <v>22</v>
      </c>
      <c r="P43" s="849">
        <v>8992.279999999997</v>
      </c>
      <c r="Q43" s="837">
        <v>1.833333333333333</v>
      </c>
      <c r="R43" s="850">
        <v>408.73999999999984</v>
      </c>
    </row>
    <row r="44" spans="1:18" ht="14.4" customHeight="1" x14ac:dyDescent="0.3">
      <c r="A44" s="831" t="s">
        <v>3565</v>
      </c>
      <c r="B44" s="832" t="s">
        <v>3566</v>
      </c>
      <c r="C44" s="832" t="s">
        <v>597</v>
      </c>
      <c r="D44" s="832" t="s">
        <v>3547</v>
      </c>
      <c r="E44" s="832" t="s">
        <v>3614</v>
      </c>
      <c r="F44" s="832" t="s">
        <v>3615</v>
      </c>
      <c r="G44" s="849">
        <v>15</v>
      </c>
      <c r="H44" s="849">
        <v>3036</v>
      </c>
      <c r="I44" s="832">
        <v>0.9375</v>
      </c>
      <c r="J44" s="832">
        <v>202.4</v>
      </c>
      <c r="K44" s="849">
        <v>16</v>
      </c>
      <c r="L44" s="849">
        <v>3238.4</v>
      </c>
      <c r="M44" s="832">
        <v>1</v>
      </c>
      <c r="N44" s="832">
        <v>202.4</v>
      </c>
      <c r="O44" s="849">
        <v>16</v>
      </c>
      <c r="P44" s="849">
        <v>3065.2399999999993</v>
      </c>
      <c r="Q44" s="837">
        <v>0.94652915019762818</v>
      </c>
      <c r="R44" s="850">
        <v>191.57749999999996</v>
      </c>
    </row>
    <row r="45" spans="1:18" ht="14.4" customHeight="1" x14ac:dyDescent="0.3">
      <c r="A45" s="831" t="s">
        <v>3565</v>
      </c>
      <c r="B45" s="832" t="s">
        <v>3566</v>
      </c>
      <c r="C45" s="832" t="s">
        <v>597</v>
      </c>
      <c r="D45" s="832" t="s">
        <v>3547</v>
      </c>
      <c r="E45" s="832" t="s">
        <v>3616</v>
      </c>
      <c r="F45" s="832" t="s">
        <v>3617</v>
      </c>
      <c r="G45" s="849">
        <v>16</v>
      </c>
      <c r="H45" s="849">
        <v>16688</v>
      </c>
      <c r="I45" s="832">
        <v>1.0666666666666667</v>
      </c>
      <c r="J45" s="832">
        <v>1043</v>
      </c>
      <c r="K45" s="849">
        <v>15</v>
      </c>
      <c r="L45" s="849">
        <v>15645</v>
      </c>
      <c r="M45" s="832">
        <v>1</v>
      </c>
      <c r="N45" s="832">
        <v>1043</v>
      </c>
      <c r="O45" s="849">
        <v>17</v>
      </c>
      <c r="P45" s="849">
        <v>17731</v>
      </c>
      <c r="Q45" s="837">
        <v>1.1333333333333333</v>
      </c>
      <c r="R45" s="850">
        <v>1043</v>
      </c>
    </row>
    <row r="46" spans="1:18" ht="14.4" customHeight="1" x14ac:dyDescent="0.3">
      <c r="A46" s="831" t="s">
        <v>3565</v>
      </c>
      <c r="B46" s="832" t="s">
        <v>3566</v>
      </c>
      <c r="C46" s="832" t="s">
        <v>597</v>
      </c>
      <c r="D46" s="832" t="s">
        <v>3547</v>
      </c>
      <c r="E46" s="832" t="s">
        <v>3618</v>
      </c>
      <c r="F46" s="832" t="s">
        <v>3619</v>
      </c>
      <c r="G46" s="849">
        <v>2</v>
      </c>
      <c r="H46" s="849">
        <v>3330</v>
      </c>
      <c r="I46" s="832">
        <v>0.66666666666666663</v>
      </c>
      <c r="J46" s="832">
        <v>1665</v>
      </c>
      <c r="K46" s="849">
        <v>3</v>
      </c>
      <c r="L46" s="849">
        <v>4995</v>
      </c>
      <c r="M46" s="832">
        <v>1</v>
      </c>
      <c r="N46" s="832">
        <v>1665</v>
      </c>
      <c r="O46" s="849">
        <v>14</v>
      </c>
      <c r="P46" s="849">
        <v>23310</v>
      </c>
      <c r="Q46" s="837">
        <v>4.666666666666667</v>
      </c>
      <c r="R46" s="850">
        <v>1665</v>
      </c>
    </row>
    <row r="47" spans="1:18" ht="14.4" customHeight="1" x14ac:dyDescent="0.3">
      <c r="A47" s="831" t="s">
        <v>3565</v>
      </c>
      <c r="B47" s="832" t="s">
        <v>3566</v>
      </c>
      <c r="C47" s="832" t="s">
        <v>597</v>
      </c>
      <c r="D47" s="832" t="s">
        <v>3547</v>
      </c>
      <c r="E47" s="832" t="s">
        <v>3548</v>
      </c>
      <c r="F47" s="832" t="s">
        <v>3549</v>
      </c>
      <c r="G47" s="849">
        <v>5</v>
      </c>
      <c r="H47" s="849">
        <v>12180</v>
      </c>
      <c r="I47" s="832">
        <v>0.55555555555555558</v>
      </c>
      <c r="J47" s="832">
        <v>2436</v>
      </c>
      <c r="K47" s="849">
        <v>9</v>
      </c>
      <c r="L47" s="849">
        <v>21924</v>
      </c>
      <c r="M47" s="832">
        <v>1</v>
      </c>
      <c r="N47" s="832">
        <v>2436</v>
      </c>
      <c r="O47" s="849">
        <v>16</v>
      </c>
      <c r="P47" s="849">
        <v>35518.39</v>
      </c>
      <c r="Q47" s="837">
        <v>1.6200688742930123</v>
      </c>
      <c r="R47" s="850">
        <v>2219.899375</v>
      </c>
    </row>
    <row r="48" spans="1:18" ht="14.4" customHeight="1" x14ac:dyDescent="0.3">
      <c r="A48" s="831" t="s">
        <v>3565</v>
      </c>
      <c r="B48" s="832" t="s">
        <v>3566</v>
      </c>
      <c r="C48" s="832" t="s">
        <v>597</v>
      </c>
      <c r="D48" s="832" t="s">
        <v>3547</v>
      </c>
      <c r="E48" s="832" t="s">
        <v>3620</v>
      </c>
      <c r="F48" s="832" t="s">
        <v>3621</v>
      </c>
      <c r="G48" s="849"/>
      <c r="H48" s="849"/>
      <c r="I48" s="832"/>
      <c r="J48" s="832"/>
      <c r="K48" s="849">
        <v>2</v>
      </c>
      <c r="L48" s="849">
        <v>1480</v>
      </c>
      <c r="M48" s="832">
        <v>1</v>
      </c>
      <c r="N48" s="832">
        <v>740</v>
      </c>
      <c r="O48" s="849">
        <v>5</v>
      </c>
      <c r="P48" s="849">
        <v>3700</v>
      </c>
      <c r="Q48" s="837">
        <v>2.5</v>
      </c>
      <c r="R48" s="850">
        <v>740</v>
      </c>
    </row>
    <row r="49" spans="1:18" ht="14.4" customHeight="1" x14ac:dyDescent="0.3">
      <c r="A49" s="831" t="s">
        <v>3565</v>
      </c>
      <c r="B49" s="832" t="s">
        <v>3566</v>
      </c>
      <c r="C49" s="832" t="s">
        <v>597</v>
      </c>
      <c r="D49" s="832" t="s">
        <v>3547</v>
      </c>
      <c r="E49" s="832" t="s">
        <v>3622</v>
      </c>
      <c r="F49" s="832" t="s">
        <v>3623</v>
      </c>
      <c r="G49" s="849">
        <v>1</v>
      </c>
      <c r="H49" s="849">
        <v>3501.87</v>
      </c>
      <c r="I49" s="832">
        <v>1</v>
      </c>
      <c r="J49" s="832">
        <v>3501.87</v>
      </c>
      <c r="K49" s="849">
        <v>1</v>
      </c>
      <c r="L49" s="849">
        <v>3501.87</v>
      </c>
      <c r="M49" s="832">
        <v>1</v>
      </c>
      <c r="N49" s="832">
        <v>3501.87</v>
      </c>
      <c r="O49" s="849"/>
      <c r="P49" s="849"/>
      <c r="Q49" s="837"/>
      <c r="R49" s="850"/>
    </row>
    <row r="50" spans="1:18" ht="14.4" customHeight="1" x14ac:dyDescent="0.3">
      <c r="A50" s="831" t="s">
        <v>3565</v>
      </c>
      <c r="B50" s="832" t="s">
        <v>3566</v>
      </c>
      <c r="C50" s="832" t="s">
        <v>597</v>
      </c>
      <c r="D50" s="832" t="s">
        <v>3547</v>
      </c>
      <c r="E50" s="832" t="s">
        <v>3624</v>
      </c>
      <c r="F50" s="832" t="s">
        <v>3625</v>
      </c>
      <c r="G50" s="849">
        <v>1</v>
      </c>
      <c r="H50" s="849">
        <v>1396.5</v>
      </c>
      <c r="I50" s="832">
        <v>0.14285714285714285</v>
      </c>
      <c r="J50" s="832">
        <v>1396.5</v>
      </c>
      <c r="K50" s="849">
        <v>7</v>
      </c>
      <c r="L50" s="849">
        <v>9775.5</v>
      </c>
      <c r="M50" s="832">
        <v>1</v>
      </c>
      <c r="N50" s="832">
        <v>1396.5</v>
      </c>
      <c r="O50" s="849">
        <v>29</v>
      </c>
      <c r="P50" s="849">
        <v>40498.5</v>
      </c>
      <c r="Q50" s="837">
        <v>4.1428571428571432</v>
      </c>
      <c r="R50" s="850">
        <v>1396.5</v>
      </c>
    </row>
    <row r="51" spans="1:18" ht="14.4" customHeight="1" x14ac:dyDescent="0.3">
      <c r="A51" s="831" t="s">
        <v>3565</v>
      </c>
      <c r="B51" s="832" t="s">
        <v>3566</v>
      </c>
      <c r="C51" s="832" t="s">
        <v>597</v>
      </c>
      <c r="D51" s="832" t="s">
        <v>3547</v>
      </c>
      <c r="E51" s="832" t="s">
        <v>3626</v>
      </c>
      <c r="F51" s="832" t="s">
        <v>3627</v>
      </c>
      <c r="G51" s="849"/>
      <c r="H51" s="849"/>
      <c r="I51" s="832"/>
      <c r="J51" s="832"/>
      <c r="K51" s="849"/>
      <c r="L51" s="849"/>
      <c r="M51" s="832"/>
      <c r="N51" s="832"/>
      <c r="O51" s="849">
        <v>5</v>
      </c>
      <c r="P51" s="849">
        <v>7000</v>
      </c>
      <c r="Q51" s="837"/>
      <c r="R51" s="850">
        <v>1400</v>
      </c>
    </row>
    <row r="52" spans="1:18" ht="14.4" customHeight="1" x14ac:dyDescent="0.3">
      <c r="A52" s="831" t="s">
        <v>3565</v>
      </c>
      <c r="B52" s="832" t="s">
        <v>3566</v>
      </c>
      <c r="C52" s="832" t="s">
        <v>597</v>
      </c>
      <c r="D52" s="832" t="s">
        <v>3547</v>
      </c>
      <c r="E52" s="832" t="s">
        <v>3628</v>
      </c>
      <c r="F52" s="832"/>
      <c r="G52" s="849">
        <v>1</v>
      </c>
      <c r="H52" s="849">
        <v>848.78</v>
      </c>
      <c r="I52" s="832"/>
      <c r="J52" s="832">
        <v>848.78</v>
      </c>
      <c r="K52" s="849"/>
      <c r="L52" s="849"/>
      <c r="M52" s="832"/>
      <c r="N52" s="832"/>
      <c r="O52" s="849"/>
      <c r="P52" s="849"/>
      <c r="Q52" s="837"/>
      <c r="R52" s="850"/>
    </row>
    <row r="53" spans="1:18" ht="14.4" customHeight="1" x14ac:dyDescent="0.3">
      <c r="A53" s="831" t="s">
        <v>3565</v>
      </c>
      <c r="B53" s="832" t="s">
        <v>3566</v>
      </c>
      <c r="C53" s="832" t="s">
        <v>597</v>
      </c>
      <c r="D53" s="832" t="s">
        <v>3547</v>
      </c>
      <c r="E53" s="832" t="s">
        <v>3629</v>
      </c>
      <c r="F53" s="832" t="s">
        <v>3630</v>
      </c>
      <c r="G53" s="849"/>
      <c r="H53" s="849"/>
      <c r="I53" s="832"/>
      <c r="J53" s="832"/>
      <c r="K53" s="849"/>
      <c r="L53" s="849"/>
      <c r="M53" s="832"/>
      <c r="N53" s="832"/>
      <c r="O53" s="849">
        <v>8</v>
      </c>
      <c r="P53" s="849">
        <v>8877.6</v>
      </c>
      <c r="Q53" s="837"/>
      <c r="R53" s="850">
        <v>1109.7</v>
      </c>
    </row>
    <row r="54" spans="1:18" ht="14.4" customHeight="1" x14ac:dyDescent="0.3">
      <c r="A54" s="831" t="s">
        <v>3565</v>
      </c>
      <c r="B54" s="832" t="s">
        <v>3566</v>
      </c>
      <c r="C54" s="832" t="s">
        <v>597</v>
      </c>
      <c r="D54" s="832" t="s">
        <v>3547</v>
      </c>
      <c r="E54" s="832" t="s">
        <v>3631</v>
      </c>
      <c r="F54" s="832" t="s">
        <v>3632</v>
      </c>
      <c r="G54" s="849"/>
      <c r="H54" s="849"/>
      <c r="I54" s="832"/>
      <c r="J54" s="832"/>
      <c r="K54" s="849">
        <v>1</v>
      </c>
      <c r="L54" s="849">
        <v>1109.7</v>
      </c>
      <c r="M54" s="832">
        <v>1</v>
      </c>
      <c r="N54" s="832">
        <v>1109.7</v>
      </c>
      <c r="O54" s="849">
        <v>8</v>
      </c>
      <c r="P54" s="849">
        <v>8877.6</v>
      </c>
      <c r="Q54" s="837">
        <v>8</v>
      </c>
      <c r="R54" s="850">
        <v>1109.7</v>
      </c>
    </row>
    <row r="55" spans="1:18" ht="14.4" customHeight="1" x14ac:dyDescent="0.3">
      <c r="A55" s="831" t="s">
        <v>3565</v>
      </c>
      <c r="B55" s="832" t="s">
        <v>3566</v>
      </c>
      <c r="C55" s="832" t="s">
        <v>597</v>
      </c>
      <c r="D55" s="832" t="s">
        <v>3547</v>
      </c>
      <c r="E55" s="832" t="s">
        <v>3633</v>
      </c>
      <c r="F55" s="832" t="s">
        <v>3634</v>
      </c>
      <c r="G55" s="849">
        <v>1</v>
      </c>
      <c r="H55" s="849">
        <v>1143.2</v>
      </c>
      <c r="I55" s="832"/>
      <c r="J55" s="832">
        <v>1143.2</v>
      </c>
      <c r="K55" s="849"/>
      <c r="L55" s="849"/>
      <c r="M55" s="832"/>
      <c r="N55" s="832"/>
      <c r="O55" s="849">
        <v>1</v>
      </c>
      <c r="P55" s="849">
        <v>1143.2</v>
      </c>
      <c r="Q55" s="837"/>
      <c r="R55" s="850">
        <v>1143.2</v>
      </c>
    </row>
    <row r="56" spans="1:18" ht="14.4" customHeight="1" x14ac:dyDescent="0.3">
      <c r="A56" s="831" t="s">
        <v>3565</v>
      </c>
      <c r="B56" s="832" t="s">
        <v>3566</v>
      </c>
      <c r="C56" s="832" t="s">
        <v>597</v>
      </c>
      <c r="D56" s="832" t="s">
        <v>3547</v>
      </c>
      <c r="E56" s="832" t="s">
        <v>3635</v>
      </c>
      <c r="F56" s="832" t="s">
        <v>3636</v>
      </c>
      <c r="G56" s="849"/>
      <c r="H56" s="849"/>
      <c r="I56" s="832"/>
      <c r="J56" s="832"/>
      <c r="K56" s="849">
        <v>4</v>
      </c>
      <c r="L56" s="849">
        <v>5264.72</v>
      </c>
      <c r="M56" s="832">
        <v>1</v>
      </c>
      <c r="N56" s="832">
        <v>1316.18</v>
      </c>
      <c r="O56" s="849">
        <v>2</v>
      </c>
      <c r="P56" s="849">
        <v>2632.36</v>
      </c>
      <c r="Q56" s="837">
        <v>0.5</v>
      </c>
      <c r="R56" s="850">
        <v>1316.18</v>
      </c>
    </row>
    <row r="57" spans="1:18" ht="14.4" customHeight="1" x14ac:dyDescent="0.3">
      <c r="A57" s="831" t="s">
        <v>3565</v>
      </c>
      <c r="B57" s="832" t="s">
        <v>3566</v>
      </c>
      <c r="C57" s="832" t="s">
        <v>597</v>
      </c>
      <c r="D57" s="832" t="s">
        <v>3547</v>
      </c>
      <c r="E57" s="832" t="s">
        <v>3637</v>
      </c>
      <c r="F57" s="832" t="s">
        <v>3638</v>
      </c>
      <c r="G57" s="849"/>
      <c r="H57" s="849"/>
      <c r="I57" s="832"/>
      <c r="J57" s="832"/>
      <c r="K57" s="849">
        <v>3</v>
      </c>
      <c r="L57" s="849">
        <v>7894.7999999999993</v>
      </c>
      <c r="M57" s="832">
        <v>1</v>
      </c>
      <c r="N57" s="832">
        <v>2631.6</v>
      </c>
      <c r="O57" s="849">
        <v>6</v>
      </c>
      <c r="P57" s="849">
        <v>15789.6</v>
      </c>
      <c r="Q57" s="837">
        <v>2.0000000000000004</v>
      </c>
      <c r="R57" s="850">
        <v>2631.6</v>
      </c>
    </row>
    <row r="58" spans="1:18" ht="14.4" customHeight="1" x14ac:dyDescent="0.3">
      <c r="A58" s="831" t="s">
        <v>3565</v>
      </c>
      <c r="B58" s="832" t="s">
        <v>3566</v>
      </c>
      <c r="C58" s="832" t="s">
        <v>597</v>
      </c>
      <c r="D58" s="832" t="s">
        <v>3547</v>
      </c>
      <c r="E58" s="832" t="s">
        <v>3639</v>
      </c>
      <c r="F58" s="832" t="s">
        <v>3640</v>
      </c>
      <c r="G58" s="849"/>
      <c r="H58" s="849"/>
      <c r="I58" s="832"/>
      <c r="J58" s="832"/>
      <c r="K58" s="849">
        <v>6</v>
      </c>
      <c r="L58" s="849">
        <v>13200</v>
      </c>
      <c r="M58" s="832">
        <v>1</v>
      </c>
      <c r="N58" s="832">
        <v>2200</v>
      </c>
      <c r="O58" s="849">
        <v>2</v>
      </c>
      <c r="P58" s="849">
        <v>4400</v>
      </c>
      <c r="Q58" s="837">
        <v>0.33333333333333331</v>
      </c>
      <c r="R58" s="850">
        <v>2200</v>
      </c>
    </row>
    <row r="59" spans="1:18" ht="14.4" customHeight="1" x14ac:dyDescent="0.3">
      <c r="A59" s="831" t="s">
        <v>3565</v>
      </c>
      <c r="B59" s="832" t="s">
        <v>3566</v>
      </c>
      <c r="C59" s="832" t="s">
        <v>597</v>
      </c>
      <c r="D59" s="832" t="s">
        <v>3547</v>
      </c>
      <c r="E59" s="832" t="s">
        <v>3641</v>
      </c>
      <c r="F59" s="832" t="s">
        <v>3642</v>
      </c>
      <c r="G59" s="849"/>
      <c r="H59" s="849"/>
      <c r="I59" s="832"/>
      <c r="J59" s="832"/>
      <c r="K59" s="849"/>
      <c r="L59" s="849"/>
      <c r="M59" s="832"/>
      <c r="N59" s="832"/>
      <c r="O59" s="849">
        <v>3</v>
      </c>
      <c r="P59" s="849">
        <v>3377.96</v>
      </c>
      <c r="Q59" s="837"/>
      <c r="R59" s="850">
        <v>1125.9866666666667</v>
      </c>
    </row>
    <row r="60" spans="1:18" ht="14.4" customHeight="1" x14ac:dyDescent="0.3">
      <c r="A60" s="831" t="s">
        <v>3565</v>
      </c>
      <c r="B60" s="832" t="s">
        <v>3566</v>
      </c>
      <c r="C60" s="832" t="s">
        <v>597</v>
      </c>
      <c r="D60" s="832" t="s">
        <v>3547</v>
      </c>
      <c r="E60" s="832" t="s">
        <v>3643</v>
      </c>
      <c r="F60" s="832" t="s">
        <v>3644</v>
      </c>
      <c r="G60" s="849"/>
      <c r="H60" s="849"/>
      <c r="I60" s="832"/>
      <c r="J60" s="832"/>
      <c r="K60" s="849"/>
      <c r="L60" s="849"/>
      <c r="M60" s="832"/>
      <c r="N60" s="832"/>
      <c r="O60" s="849">
        <v>3</v>
      </c>
      <c r="P60" s="849">
        <v>3003.39</v>
      </c>
      <c r="Q60" s="837"/>
      <c r="R60" s="850">
        <v>1001.13</v>
      </c>
    </row>
    <row r="61" spans="1:18" ht="14.4" customHeight="1" x14ac:dyDescent="0.3">
      <c r="A61" s="831" t="s">
        <v>3565</v>
      </c>
      <c r="B61" s="832" t="s">
        <v>3566</v>
      </c>
      <c r="C61" s="832" t="s">
        <v>597</v>
      </c>
      <c r="D61" s="832" t="s">
        <v>3550</v>
      </c>
      <c r="E61" s="832" t="s">
        <v>3645</v>
      </c>
      <c r="F61" s="832" t="s">
        <v>3646</v>
      </c>
      <c r="G61" s="849">
        <v>2</v>
      </c>
      <c r="H61" s="849">
        <v>598</v>
      </c>
      <c r="I61" s="832"/>
      <c r="J61" s="832">
        <v>299</v>
      </c>
      <c r="K61" s="849"/>
      <c r="L61" s="849"/>
      <c r="M61" s="832"/>
      <c r="N61" s="832"/>
      <c r="O61" s="849"/>
      <c r="P61" s="849"/>
      <c r="Q61" s="837"/>
      <c r="R61" s="850"/>
    </row>
    <row r="62" spans="1:18" ht="14.4" customHeight="1" x14ac:dyDescent="0.3">
      <c r="A62" s="831" t="s">
        <v>3565</v>
      </c>
      <c r="B62" s="832" t="s">
        <v>3566</v>
      </c>
      <c r="C62" s="832" t="s">
        <v>597</v>
      </c>
      <c r="D62" s="832" t="s">
        <v>3550</v>
      </c>
      <c r="E62" s="832" t="s">
        <v>3647</v>
      </c>
      <c r="F62" s="832" t="s">
        <v>3648</v>
      </c>
      <c r="G62" s="849">
        <v>250</v>
      </c>
      <c r="H62" s="849">
        <v>51250</v>
      </c>
      <c r="I62" s="832">
        <v>0.84175084175084181</v>
      </c>
      <c r="J62" s="832">
        <v>205</v>
      </c>
      <c r="K62" s="849">
        <v>297</v>
      </c>
      <c r="L62" s="849">
        <v>60885</v>
      </c>
      <c r="M62" s="832">
        <v>1</v>
      </c>
      <c r="N62" s="832">
        <v>205</v>
      </c>
      <c r="O62" s="849">
        <v>219</v>
      </c>
      <c r="P62" s="849">
        <v>45114</v>
      </c>
      <c r="Q62" s="837">
        <v>0.74097068243409703</v>
      </c>
      <c r="R62" s="850">
        <v>206</v>
      </c>
    </row>
    <row r="63" spans="1:18" ht="14.4" customHeight="1" x14ac:dyDescent="0.3">
      <c r="A63" s="831" t="s">
        <v>3565</v>
      </c>
      <c r="B63" s="832" t="s">
        <v>3566</v>
      </c>
      <c r="C63" s="832" t="s">
        <v>597</v>
      </c>
      <c r="D63" s="832" t="s">
        <v>3550</v>
      </c>
      <c r="E63" s="832" t="s">
        <v>3649</v>
      </c>
      <c r="F63" s="832" t="s">
        <v>3650</v>
      </c>
      <c r="G63" s="849">
        <v>81</v>
      </c>
      <c r="H63" s="849">
        <v>6318</v>
      </c>
      <c r="I63" s="832">
        <v>1.0253164556962024</v>
      </c>
      <c r="J63" s="832">
        <v>78</v>
      </c>
      <c r="K63" s="849">
        <v>79</v>
      </c>
      <c r="L63" s="849">
        <v>6162</v>
      </c>
      <c r="M63" s="832">
        <v>1</v>
      </c>
      <c r="N63" s="832">
        <v>78</v>
      </c>
      <c r="O63" s="849">
        <v>76</v>
      </c>
      <c r="P63" s="849">
        <v>5928</v>
      </c>
      <c r="Q63" s="837">
        <v>0.96202531645569622</v>
      </c>
      <c r="R63" s="850">
        <v>78</v>
      </c>
    </row>
    <row r="64" spans="1:18" ht="14.4" customHeight="1" x14ac:dyDescent="0.3">
      <c r="A64" s="831" t="s">
        <v>3565</v>
      </c>
      <c r="B64" s="832" t="s">
        <v>3566</v>
      </c>
      <c r="C64" s="832" t="s">
        <v>597</v>
      </c>
      <c r="D64" s="832" t="s">
        <v>3550</v>
      </c>
      <c r="E64" s="832" t="s">
        <v>3651</v>
      </c>
      <c r="F64" s="832" t="s">
        <v>3652</v>
      </c>
      <c r="G64" s="849">
        <v>1</v>
      </c>
      <c r="H64" s="849">
        <v>115</v>
      </c>
      <c r="I64" s="832"/>
      <c r="J64" s="832">
        <v>115</v>
      </c>
      <c r="K64" s="849"/>
      <c r="L64" s="849"/>
      <c r="M64" s="832"/>
      <c r="N64" s="832"/>
      <c r="O64" s="849">
        <v>0</v>
      </c>
      <c r="P64" s="849">
        <v>0</v>
      </c>
      <c r="Q64" s="837"/>
      <c r="R64" s="850"/>
    </row>
    <row r="65" spans="1:18" ht="14.4" customHeight="1" x14ac:dyDescent="0.3">
      <c r="A65" s="831" t="s">
        <v>3565</v>
      </c>
      <c r="B65" s="832" t="s">
        <v>3566</v>
      </c>
      <c r="C65" s="832" t="s">
        <v>597</v>
      </c>
      <c r="D65" s="832" t="s">
        <v>3550</v>
      </c>
      <c r="E65" s="832" t="s">
        <v>3653</v>
      </c>
      <c r="F65" s="832" t="s">
        <v>3654</v>
      </c>
      <c r="G65" s="849"/>
      <c r="H65" s="849"/>
      <c r="I65" s="832"/>
      <c r="J65" s="832"/>
      <c r="K65" s="849">
        <v>1</v>
      </c>
      <c r="L65" s="849">
        <v>83</v>
      </c>
      <c r="M65" s="832">
        <v>1</v>
      </c>
      <c r="N65" s="832">
        <v>83</v>
      </c>
      <c r="O65" s="849"/>
      <c r="P65" s="849"/>
      <c r="Q65" s="837"/>
      <c r="R65" s="850"/>
    </row>
    <row r="66" spans="1:18" ht="14.4" customHeight="1" x14ac:dyDescent="0.3">
      <c r="A66" s="831" t="s">
        <v>3565</v>
      </c>
      <c r="B66" s="832" t="s">
        <v>3566</v>
      </c>
      <c r="C66" s="832" t="s">
        <v>597</v>
      </c>
      <c r="D66" s="832" t="s">
        <v>3550</v>
      </c>
      <c r="E66" s="832" t="s">
        <v>3655</v>
      </c>
      <c r="F66" s="832" t="s">
        <v>3656</v>
      </c>
      <c r="G66" s="849">
        <v>12</v>
      </c>
      <c r="H66" s="849">
        <v>1272</v>
      </c>
      <c r="I66" s="832">
        <v>0.70588235294117652</v>
      </c>
      <c r="J66" s="832">
        <v>106</v>
      </c>
      <c r="K66" s="849">
        <v>17</v>
      </c>
      <c r="L66" s="849">
        <v>1802</v>
      </c>
      <c r="M66" s="832">
        <v>1</v>
      </c>
      <c r="N66" s="832">
        <v>106</v>
      </c>
      <c r="O66" s="849">
        <v>20</v>
      </c>
      <c r="P66" s="849">
        <v>2120</v>
      </c>
      <c r="Q66" s="837">
        <v>1.1764705882352942</v>
      </c>
      <c r="R66" s="850">
        <v>106</v>
      </c>
    </row>
    <row r="67" spans="1:18" ht="14.4" customHeight="1" x14ac:dyDescent="0.3">
      <c r="A67" s="831" t="s">
        <v>3565</v>
      </c>
      <c r="B67" s="832" t="s">
        <v>3566</v>
      </c>
      <c r="C67" s="832" t="s">
        <v>597</v>
      </c>
      <c r="D67" s="832" t="s">
        <v>3550</v>
      </c>
      <c r="E67" s="832" t="s">
        <v>3657</v>
      </c>
      <c r="F67" s="832" t="s">
        <v>3658</v>
      </c>
      <c r="G67" s="849">
        <v>2507</v>
      </c>
      <c r="H67" s="849">
        <v>92759</v>
      </c>
      <c r="I67" s="832">
        <v>1.1029476462824461</v>
      </c>
      <c r="J67" s="832">
        <v>37</v>
      </c>
      <c r="K67" s="849">
        <v>2273</v>
      </c>
      <c r="L67" s="849">
        <v>84101</v>
      </c>
      <c r="M67" s="832">
        <v>1</v>
      </c>
      <c r="N67" s="832">
        <v>37</v>
      </c>
      <c r="O67" s="849">
        <v>2504</v>
      </c>
      <c r="P67" s="849">
        <v>92648</v>
      </c>
      <c r="Q67" s="837">
        <v>1.1016278046634405</v>
      </c>
      <c r="R67" s="850">
        <v>37</v>
      </c>
    </row>
    <row r="68" spans="1:18" ht="14.4" customHeight="1" x14ac:dyDescent="0.3">
      <c r="A68" s="831" t="s">
        <v>3565</v>
      </c>
      <c r="B68" s="832" t="s">
        <v>3566</v>
      </c>
      <c r="C68" s="832" t="s">
        <v>597</v>
      </c>
      <c r="D68" s="832" t="s">
        <v>3550</v>
      </c>
      <c r="E68" s="832" t="s">
        <v>3659</v>
      </c>
      <c r="F68" s="832" t="s">
        <v>3660</v>
      </c>
      <c r="G68" s="849">
        <v>46</v>
      </c>
      <c r="H68" s="849">
        <v>460</v>
      </c>
      <c r="I68" s="832">
        <v>1.4838709677419355</v>
      </c>
      <c r="J68" s="832">
        <v>10</v>
      </c>
      <c r="K68" s="849">
        <v>31</v>
      </c>
      <c r="L68" s="849">
        <v>310</v>
      </c>
      <c r="M68" s="832">
        <v>1</v>
      </c>
      <c r="N68" s="832">
        <v>10</v>
      </c>
      <c r="O68" s="849">
        <v>9</v>
      </c>
      <c r="P68" s="849">
        <v>90</v>
      </c>
      <c r="Q68" s="837">
        <v>0.29032258064516131</v>
      </c>
      <c r="R68" s="850">
        <v>10</v>
      </c>
    </row>
    <row r="69" spans="1:18" ht="14.4" customHeight="1" x14ac:dyDescent="0.3">
      <c r="A69" s="831" t="s">
        <v>3565</v>
      </c>
      <c r="B69" s="832" t="s">
        <v>3566</v>
      </c>
      <c r="C69" s="832" t="s">
        <v>597</v>
      </c>
      <c r="D69" s="832" t="s">
        <v>3550</v>
      </c>
      <c r="E69" s="832" t="s">
        <v>3661</v>
      </c>
      <c r="F69" s="832" t="s">
        <v>3662</v>
      </c>
      <c r="G69" s="849">
        <v>1</v>
      </c>
      <c r="H69" s="849">
        <v>5</v>
      </c>
      <c r="I69" s="832">
        <v>0.5</v>
      </c>
      <c r="J69" s="832">
        <v>5</v>
      </c>
      <c r="K69" s="849">
        <v>2</v>
      </c>
      <c r="L69" s="849">
        <v>10</v>
      </c>
      <c r="M69" s="832">
        <v>1</v>
      </c>
      <c r="N69" s="832">
        <v>5</v>
      </c>
      <c r="O69" s="849">
        <v>2</v>
      </c>
      <c r="P69" s="849">
        <v>10</v>
      </c>
      <c r="Q69" s="837">
        <v>1</v>
      </c>
      <c r="R69" s="850">
        <v>5</v>
      </c>
    </row>
    <row r="70" spans="1:18" ht="14.4" customHeight="1" x14ac:dyDescent="0.3">
      <c r="A70" s="831" t="s">
        <v>3565</v>
      </c>
      <c r="B70" s="832" t="s">
        <v>3566</v>
      </c>
      <c r="C70" s="832" t="s">
        <v>597</v>
      </c>
      <c r="D70" s="832" t="s">
        <v>3550</v>
      </c>
      <c r="E70" s="832" t="s">
        <v>3663</v>
      </c>
      <c r="F70" s="832" t="s">
        <v>3664</v>
      </c>
      <c r="G70" s="849"/>
      <c r="H70" s="849"/>
      <c r="I70" s="832"/>
      <c r="J70" s="832"/>
      <c r="K70" s="849">
        <v>2</v>
      </c>
      <c r="L70" s="849">
        <v>10</v>
      </c>
      <c r="M70" s="832">
        <v>1</v>
      </c>
      <c r="N70" s="832">
        <v>5</v>
      </c>
      <c r="O70" s="849">
        <v>0</v>
      </c>
      <c r="P70" s="849">
        <v>0</v>
      </c>
      <c r="Q70" s="837">
        <v>0</v>
      </c>
      <c r="R70" s="850"/>
    </row>
    <row r="71" spans="1:18" ht="14.4" customHeight="1" x14ac:dyDescent="0.3">
      <c r="A71" s="831" t="s">
        <v>3565</v>
      </c>
      <c r="B71" s="832" t="s">
        <v>3566</v>
      </c>
      <c r="C71" s="832" t="s">
        <v>597</v>
      </c>
      <c r="D71" s="832" t="s">
        <v>3550</v>
      </c>
      <c r="E71" s="832" t="s">
        <v>3551</v>
      </c>
      <c r="F71" s="832" t="s">
        <v>3552</v>
      </c>
      <c r="G71" s="849">
        <v>3180</v>
      </c>
      <c r="H71" s="849">
        <v>798180</v>
      </c>
      <c r="I71" s="832">
        <v>1.0845839017735335</v>
      </c>
      <c r="J71" s="832">
        <v>251</v>
      </c>
      <c r="K71" s="849">
        <v>2932</v>
      </c>
      <c r="L71" s="849">
        <v>735932</v>
      </c>
      <c r="M71" s="832">
        <v>1</v>
      </c>
      <c r="N71" s="832">
        <v>251</v>
      </c>
      <c r="O71" s="849">
        <v>2643</v>
      </c>
      <c r="P71" s="849">
        <v>666036</v>
      </c>
      <c r="Q71" s="837">
        <v>0.90502383372376793</v>
      </c>
      <c r="R71" s="850">
        <v>252</v>
      </c>
    </row>
    <row r="72" spans="1:18" ht="14.4" customHeight="1" x14ac:dyDescent="0.3">
      <c r="A72" s="831" t="s">
        <v>3565</v>
      </c>
      <c r="B72" s="832" t="s">
        <v>3566</v>
      </c>
      <c r="C72" s="832" t="s">
        <v>597</v>
      </c>
      <c r="D72" s="832" t="s">
        <v>3550</v>
      </c>
      <c r="E72" s="832" t="s">
        <v>3665</v>
      </c>
      <c r="F72" s="832" t="s">
        <v>3666</v>
      </c>
      <c r="G72" s="849">
        <v>1743</v>
      </c>
      <c r="H72" s="849">
        <v>219618</v>
      </c>
      <c r="I72" s="832">
        <v>0.90264111859140339</v>
      </c>
      <c r="J72" s="832">
        <v>126</v>
      </c>
      <c r="K72" s="849">
        <v>1931</v>
      </c>
      <c r="L72" s="849">
        <v>243306</v>
      </c>
      <c r="M72" s="832">
        <v>1</v>
      </c>
      <c r="N72" s="832">
        <v>126</v>
      </c>
      <c r="O72" s="849">
        <v>1925</v>
      </c>
      <c r="P72" s="849">
        <v>244475</v>
      </c>
      <c r="Q72" s="837">
        <v>1.0048046492893723</v>
      </c>
      <c r="R72" s="850">
        <v>127</v>
      </c>
    </row>
    <row r="73" spans="1:18" ht="14.4" customHeight="1" x14ac:dyDescent="0.3">
      <c r="A73" s="831" t="s">
        <v>3565</v>
      </c>
      <c r="B73" s="832" t="s">
        <v>3566</v>
      </c>
      <c r="C73" s="832" t="s">
        <v>597</v>
      </c>
      <c r="D73" s="832" t="s">
        <v>3550</v>
      </c>
      <c r="E73" s="832" t="s">
        <v>3667</v>
      </c>
      <c r="F73" s="832" t="s">
        <v>3668</v>
      </c>
      <c r="G73" s="849">
        <v>23</v>
      </c>
      <c r="H73" s="849">
        <v>7130</v>
      </c>
      <c r="I73" s="832">
        <v>1.2736691675598428</v>
      </c>
      <c r="J73" s="832">
        <v>310</v>
      </c>
      <c r="K73" s="849">
        <v>18</v>
      </c>
      <c r="L73" s="849">
        <v>5598</v>
      </c>
      <c r="M73" s="832">
        <v>1</v>
      </c>
      <c r="N73" s="832">
        <v>311</v>
      </c>
      <c r="O73" s="849">
        <v>17</v>
      </c>
      <c r="P73" s="849">
        <v>5304</v>
      </c>
      <c r="Q73" s="837">
        <v>0.947481243301179</v>
      </c>
      <c r="R73" s="850">
        <v>312</v>
      </c>
    </row>
    <row r="74" spans="1:18" ht="14.4" customHeight="1" x14ac:dyDescent="0.3">
      <c r="A74" s="831" t="s">
        <v>3565</v>
      </c>
      <c r="B74" s="832" t="s">
        <v>3566</v>
      </c>
      <c r="C74" s="832" t="s">
        <v>597</v>
      </c>
      <c r="D74" s="832" t="s">
        <v>3550</v>
      </c>
      <c r="E74" s="832" t="s">
        <v>3669</v>
      </c>
      <c r="F74" s="832" t="s">
        <v>3670</v>
      </c>
      <c r="G74" s="849"/>
      <c r="H74" s="849"/>
      <c r="I74" s="832"/>
      <c r="J74" s="832"/>
      <c r="K74" s="849">
        <v>1</v>
      </c>
      <c r="L74" s="849">
        <v>816</v>
      </c>
      <c r="M74" s="832">
        <v>1</v>
      </c>
      <c r="N74" s="832">
        <v>816</v>
      </c>
      <c r="O74" s="849">
        <v>7</v>
      </c>
      <c r="P74" s="849">
        <v>5719</v>
      </c>
      <c r="Q74" s="837">
        <v>7.0085784313725492</v>
      </c>
      <c r="R74" s="850">
        <v>817</v>
      </c>
    </row>
    <row r="75" spans="1:18" ht="14.4" customHeight="1" x14ac:dyDescent="0.3">
      <c r="A75" s="831" t="s">
        <v>3565</v>
      </c>
      <c r="B75" s="832" t="s">
        <v>3566</v>
      </c>
      <c r="C75" s="832" t="s">
        <v>597</v>
      </c>
      <c r="D75" s="832" t="s">
        <v>3550</v>
      </c>
      <c r="E75" s="832" t="s">
        <v>3671</v>
      </c>
      <c r="F75" s="832" t="s">
        <v>3672</v>
      </c>
      <c r="G75" s="849">
        <v>18</v>
      </c>
      <c r="H75" s="849">
        <v>28674</v>
      </c>
      <c r="I75" s="832">
        <v>1</v>
      </c>
      <c r="J75" s="832">
        <v>1593</v>
      </c>
      <c r="K75" s="849">
        <v>18</v>
      </c>
      <c r="L75" s="849">
        <v>28674</v>
      </c>
      <c r="M75" s="832">
        <v>1</v>
      </c>
      <c r="N75" s="832">
        <v>1593</v>
      </c>
      <c r="O75" s="849">
        <v>27</v>
      </c>
      <c r="P75" s="849">
        <v>43065</v>
      </c>
      <c r="Q75" s="837">
        <v>1.5018832391713748</v>
      </c>
      <c r="R75" s="850">
        <v>1595</v>
      </c>
    </row>
    <row r="76" spans="1:18" ht="14.4" customHeight="1" x14ac:dyDescent="0.3">
      <c r="A76" s="831" t="s">
        <v>3565</v>
      </c>
      <c r="B76" s="832" t="s">
        <v>3566</v>
      </c>
      <c r="C76" s="832" t="s">
        <v>597</v>
      </c>
      <c r="D76" s="832" t="s">
        <v>3550</v>
      </c>
      <c r="E76" s="832" t="s">
        <v>3553</v>
      </c>
      <c r="F76" s="832" t="s">
        <v>3554</v>
      </c>
      <c r="G76" s="849">
        <v>7</v>
      </c>
      <c r="H76" s="849">
        <v>1386</v>
      </c>
      <c r="I76" s="832">
        <v>0.53846153846153844</v>
      </c>
      <c r="J76" s="832">
        <v>198</v>
      </c>
      <c r="K76" s="849">
        <v>13</v>
      </c>
      <c r="L76" s="849">
        <v>2574</v>
      </c>
      <c r="M76" s="832">
        <v>1</v>
      </c>
      <c r="N76" s="832">
        <v>198</v>
      </c>
      <c r="O76" s="849">
        <v>1</v>
      </c>
      <c r="P76" s="849">
        <v>199</v>
      </c>
      <c r="Q76" s="837">
        <v>7.7311577311577312E-2</v>
      </c>
      <c r="R76" s="850">
        <v>199</v>
      </c>
    </row>
    <row r="77" spans="1:18" ht="14.4" customHeight="1" x14ac:dyDescent="0.3">
      <c r="A77" s="831" t="s">
        <v>3565</v>
      </c>
      <c r="B77" s="832" t="s">
        <v>3566</v>
      </c>
      <c r="C77" s="832" t="s">
        <v>597</v>
      </c>
      <c r="D77" s="832" t="s">
        <v>3550</v>
      </c>
      <c r="E77" s="832" t="s">
        <v>3673</v>
      </c>
      <c r="F77" s="832" t="s">
        <v>3674</v>
      </c>
      <c r="G77" s="849">
        <v>154</v>
      </c>
      <c r="H77" s="849">
        <v>51282</v>
      </c>
      <c r="I77" s="832">
        <v>0.93902439024390238</v>
      </c>
      <c r="J77" s="832">
        <v>333</v>
      </c>
      <c r="K77" s="849">
        <v>164</v>
      </c>
      <c r="L77" s="849">
        <v>54612</v>
      </c>
      <c r="M77" s="832">
        <v>1</v>
      </c>
      <c r="N77" s="832">
        <v>333</v>
      </c>
      <c r="O77" s="849">
        <v>137</v>
      </c>
      <c r="P77" s="849">
        <v>45758</v>
      </c>
      <c r="Q77" s="837">
        <v>0.83787445982567932</v>
      </c>
      <c r="R77" s="850">
        <v>334</v>
      </c>
    </row>
    <row r="78" spans="1:18" ht="14.4" customHeight="1" x14ac:dyDescent="0.3">
      <c r="A78" s="831" t="s">
        <v>3565</v>
      </c>
      <c r="B78" s="832" t="s">
        <v>3566</v>
      </c>
      <c r="C78" s="832" t="s">
        <v>597</v>
      </c>
      <c r="D78" s="832" t="s">
        <v>3550</v>
      </c>
      <c r="E78" s="832" t="s">
        <v>3675</v>
      </c>
      <c r="F78" s="832" t="s">
        <v>3676</v>
      </c>
      <c r="G78" s="849">
        <v>15</v>
      </c>
      <c r="H78" s="849">
        <v>2490</v>
      </c>
      <c r="I78" s="832">
        <v>0.375</v>
      </c>
      <c r="J78" s="832">
        <v>166</v>
      </c>
      <c r="K78" s="849">
        <v>40</v>
      </c>
      <c r="L78" s="849">
        <v>6640</v>
      </c>
      <c r="M78" s="832">
        <v>1</v>
      </c>
      <c r="N78" s="832">
        <v>166</v>
      </c>
      <c r="O78" s="849">
        <v>63</v>
      </c>
      <c r="P78" s="849">
        <v>10458</v>
      </c>
      <c r="Q78" s="837">
        <v>1.575</v>
      </c>
      <c r="R78" s="850">
        <v>166</v>
      </c>
    </row>
    <row r="79" spans="1:18" ht="14.4" customHeight="1" x14ac:dyDescent="0.3">
      <c r="A79" s="831" t="s">
        <v>3565</v>
      </c>
      <c r="B79" s="832" t="s">
        <v>3566</v>
      </c>
      <c r="C79" s="832" t="s">
        <v>597</v>
      </c>
      <c r="D79" s="832" t="s">
        <v>3550</v>
      </c>
      <c r="E79" s="832" t="s">
        <v>3677</v>
      </c>
      <c r="F79" s="832" t="s">
        <v>3678</v>
      </c>
      <c r="G79" s="849">
        <v>41</v>
      </c>
      <c r="H79" s="849">
        <v>14391</v>
      </c>
      <c r="I79" s="832">
        <v>1</v>
      </c>
      <c r="J79" s="832">
        <v>351</v>
      </c>
      <c r="K79" s="849">
        <v>41</v>
      </c>
      <c r="L79" s="849">
        <v>14391</v>
      </c>
      <c r="M79" s="832">
        <v>1</v>
      </c>
      <c r="N79" s="832">
        <v>351</v>
      </c>
      <c r="O79" s="849">
        <v>32</v>
      </c>
      <c r="P79" s="849">
        <v>11264</v>
      </c>
      <c r="Q79" s="837">
        <v>0.78271141685775836</v>
      </c>
      <c r="R79" s="850">
        <v>352</v>
      </c>
    </row>
    <row r="80" spans="1:18" ht="14.4" customHeight="1" x14ac:dyDescent="0.3">
      <c r="A80" s="831" t="s">
        <v>3565</v>
      </c>
      <c r="B80" s="832" t="s">
        <v>3566</v>
      </c>
      <c r="C80" s="832" t="s">
        <v>597</v>
      </c>
      <c r="D80" s="832" t="s">
        <v>3550</v>
      </c>
      <c r="E80" s="832" t="s">
        <v>3679</v>
      </c>
      <c r="F80" s="832" t="s">
        <v>3680</v>
      </c>
      <c r="G80" s="849">
        <v>4</v>
      </c>
      <c r="H80" s="849">
        <v>1024</v>
      </c>
      <c r="I80" s="832">
        <v>1.9922178988326849</v>
      </c>
      <c r="J80" s="832">
        <v>256</v>
      </c>
      <c r="K80" s="849">
        <v>2</v>
      </c>
      <c r="L80" s="849">
        <v>514</v>
      </c>
      <c r="M80" s="832">
        <v>1</v>
      </c>
      <c r="N80" s="832">
        <v>257</v>
      </c>
      <c r="O80" s="849">
        <v>1</v>
      </c>
      <c r="P80" s="849">
        <v>257</v>
      </c>
      <c r="Q80" s="837">
        <v>0.5</v>
      </c>
      <c r="R80" s="850">
        <v>257</v>
      </c>
    </row>
    <row r="81" spans="1:18" ht="14.4" customHeight="1" x14ac:dyDescent="0.3">
      <c r="A81" s="831" t="s">
        <v>3565</v>
      </c>
      <c r="B81" s="832" t="s">
        <v>3566</v>
      </c>
      <c r="C81" s="832" t="s">
        <v>597</v>
      </c>
      <c r="D81" s="832" t="s">
        <v>3550</v>
      </c>
      <c r="E81" s="832" t="s">
        <v>3681</v>
      </c>
      <c r="F81" s="832" t="s">
        <v>3682</v>
      </c>
      <c r="G81" s="849"/>
      <c r="H81" s="849"/>
      <c r="I81" s="832"/>
      <c r="J81" s="832"/>
      <c r="K81" s="849">
        <v>1</v>
      </c>
      <c r="L81" s="849">
        <v>335</v>
      </c>
      <c r="M81" s="832">
        <v>1</v>
      </c>
      <c r="N81" s="832">
        <v>335</v>
      </c>
      <c r="O81" s="849">
        <v>1</v>
      </c>
      <c r="P81" s="849">
        <v>335</v>
      </c>
      <c r="Q81" s="837">
        <v>1</v>
      </c>
      <c r="R81" s="850">
        <v>335</v>
      </c>
    </row>
    <row r="82" spans="1:18" ht="14.4" customHeight="1" x14ac:dyDescent="0.3">
      <c r="A82" s="831" t="s">
        <v>3565</v>
      </c>
      <c r="B82" s="832" t="s">
        <v>3566</v>
      </c>
      <c r="C82" s="832" t="s">
        <v>597</v>
      </c>
      <c r="D82" s="832" t="s">
        <v>3550</v>
      </c>
      <c r="E82" s="832" t="s">
        <v>3683</v>
      </c>
      <c r="F82" s="832" t="s">
        <v>3684</v>
      </c>
      <c r="G82" s="849">
        <v>15</v>
      </c>
      <c r="H82" s="849">
        <v>4845</v>
      </c>
      <c r="I82" s="832">
        <v>0.68181818181818177</v>
      </c>
      <c r="J82" s="832">
        <v>323</v>
      </c>
      <c r="K82" s="849">
        <v>22</v>
      </c>
      <c r="L82" s="849">
        <v>7106</v>
      </c>
      <c r="M82" s="832">
        <v>1</v>
      </c>
      <c r="N82" s="832">
        <v>323</v>
      </c>
      <c r="O82" s="849">
        <v>18</v>
      </c>
      <c r="P82" s="849">
        <v>5832</v>
      </c>
      <c r="Q82" s="837">
        <v>0.82071488882634391</v>
      </c>
      <c r="R82" s="850">
        <v>324</v>
      </c>
    </row>
    <row r="83" spans="1:18" ht="14.4" customHeight="1" x14ac:dyDescent="0.3">
      <c r="A83" s="831" t="s">
        <v>3565</v>
      </c>
      <c r="B83" s="832" t="s">
        <v>3566</v>
      </c>
      <c r="C83" s="832" t="s">
        <v>597</v>
      </c>
      <c r="D83" s="832" t="s">
        <v>3550</v>
      </c>
      <c r="E83" s="832" t="s">
        <v>3685</v>
      </c>
      <c r="F83" s="832" t="s">
        <v>3686</v>
      </c>
      <c r="G83" s="849">
        <v>1</v>
      </c>
      <c r="H83" s="849">
        <v>295</v>
      </c>
      <c r="I83" s="832">
        <v>0.3322072072072072</v>
      </c>
      <c r="J83" s="832">
        <v>295</v>
      </c>
      <c r="K83" s="849">
        <v>3</v>
      </c>
      <c r="L83" s="849">
        <v>888</v>
      </c>
      <c r="M83" s="832">
        <v>1</v>
      </c>
      <c r="N83" s="832">
        <v>296</v>
      </c>
      <c r="O83" s="849">
        <v>6</v>
      </c>
      <c r="P83" s="849">
        <v>1776</v>
      </c>
      <c r="Q83" s="837">
        <v>2</v>
      </c>
      <c r="R83" s="850">
        <v>296</v>
      </c>
    </row>
    <row r="84" spans="1:18" ht="14.4" customHeight="1" x14ac:dyDescent="0.3">
      <c r="A84" s="831" t="s">
        <v>3565</v>
      </c>
      <c r="B84" s="832" t="s">
        <v>3566</v>
      </c>
      <c r="C84" s="832" t="s">
        <v>597</v>
      </c>
      <c r="D84" s="832" t="s">
        <v>3550</v>
      </c>
      <c r="E84" s="832" t="s">
        <v>3687</v>
      </c>
      <c r="F84" s="832" t="s">
        <v>3688</v>
      </c>
      <c r="G84" s="849"/>
      <c r="H84" s="849"/>
      <c r="I84" s="832"/>
      <c r="J84" s="832"/>
      <c r="K84" s="849">
        <v>1</v>
      </c>
      <c r="L84" s="849">
        <v>495</v>
      </c>
      <c r="M84" s="832">
        <v>1</v>
      </c>
      <c r="N84" s="832">
        <v>495</v>
      </c>
      <c r="O84" s="849">
        <v>1</v>
      </c>
      <c r="P84" s="849">
        <v>496</v>
      </c>
      <c r="Q84" s="837">
        <v>1.002020202020202</v>
      </c>
      <c r="R84" s="850">
        <v>496</v>
      </c>
    </row>
    <row r="85" spans="1:18" ht="14.4" customHeight="1" x14ac:dyDescent="0.3">
      <c r="A85" s="831" t="s">
        <v>3565</v>
      </c>
      <c r="B85" s="832" t="s">
        <v>3566</v>
      </c>
      <c r="C85" s="832" t="s">
        <v>597</v>
      </c>
      <c r="D85" s="832" t="s">
        <v>3550</v>
      </c>
      <c r="E85" s="832" t="s">
        <v>3689</v>
      </c>
      <c r="F85" s="832" t="s">
        <v>3690</v>
      </c>
      <c r="G85" s="849">
        <v>14</v>
      </c>
      <c r="H85" s="849">
        <v>16534</v>
      </c>
      <c r="I85" s="832">
        <v>0.53846153846153844</v>
      </c>
      <c r="J85" s="832">
        <v>1181</v>
      </c>
      <c r="K85" s="849">
        <v>26</v>
      </c>
      <c r="L85" s="849">
        <v>30706</v>
      </c>
      <c r="M85" s="832">
        <v>1</v>
      </c>
      <c r="N85" s="832">
        <v>1181</v>
      </c>
      <c r="O85" s="849">
        <v>19</v>
      </c>
      <c r="P85" s="849">
        <v>22458</v>
      </c>
      <c r="Q85" s="837">
        <v>0.7313880023448186</v>
      </c>
      <c r="R85" s="850">
        <v>1182</v>
      </c>
    </row>
    <row r="86" spans="1:18" ht="14.4" customHeight="1" x14ac:dyDescent="0.3">
      <c r="A86" s="831" t="s">
        <v>3565</v>
      </c>
      <c r="B86" s="832" t="s">
        <v>3566</v>
      </c>
      <c r="C86" s="832" t="s">
        <v>597</v>
      </c>
      <c r="D86" s="832" t="s">
        <v>3550</v>
      </c>
      <c r="E86" s="832" t="s">
        <v>3691</v>
      </c>
      <c r="F86" s="832" t="s">
        <v>3692</v>
      </c>
      <c r="G86" s="849"/>
      <c r="H86" s="849"/>
      <c r="I86" s="832"/>
      <c r="J86" s="832"/>
      <c r="K86" s="849">
        <v>7</v>
      </c>
      <c r="L86" s="849">
        <v>4956</v>
      </c>
      <c r="M86" s="832">
        <v>1</v>
      </c>
      <c r="N86" s="832">
        <v>708</v>
      </c>
      <c r="O86" s="849">
        <v>11</v>
      </c>
      <c r="P86" s="849">
        <v>7810</v>
      </c>
      <c r="Q86" s="837">
        <v>1.575867635189669</v>
      </c>
      <c r="R86" s="850">
        <v>710</v>
      </c>
    </row>
    <row r="87" spans="1:18" ht="14.4" customHeight="1" x14ac:dyDescent="0.3">
      <c r="A87" s="831" t="s">
        <v>3565</v>
      </c>
      <c r="B87" s="832" t="s">
        <v>3566</v>
      </c>
      <c r="C87" s="832" t="s">
        <v>597</v>
      </c>
      <c r="D87" s="832" t="s">
        <v>3550</v>
      </c>
      <c r="E87" s="832" t="s">
        <v>3693</v>
      </c>
      <c r="F87" s="832" t="s">
        <v>3694</v>
      </c>
      <c r="G87" s="849">
        <v>1</v>
      </c>
      <c r="H87" s="849">
        <v>123</v>
      </c>
      <c r="I87" s="832"/>
      <c r="J87" s="832">
        <v>123</v>
      </c>
      <c r="K87" s="849"/>
      <c r="L87" s="849"/>
      <c r="M87" s="832"/>
      <c r="N87" s="832"/>
      <c r="O87" s="849"/>
      <c r="P87" s="849"/>
      <c r="Q87" s="837"/>
      <c r="R87" s="850"/>
    </row>
    <row r="88" spans="1:18" ht="14.4" customHeight="1" x14ac:dyDescent="0.3">
      <c r="A88" s="831" t="s">
        <v>3565</v>
      </c>
      <c r="B88" s="832" t="s">
        <v>3566</v>
      </c>
      <c r="C88" s="832" t="s">
        <v>597</v>
      </c>
      <c r="D88" s="832" t="s">
        <v>3550</v>
      </c>
      <c r="E88" s="832" t="s">
        <v>3695</v>
      </c>
      <c r="F88" s="832" t="s">
        <v>3696</v>
      </c>
      <c r="G88" s="849">
        <v>2582</v>
      </c>
      <c r="H88" s="849">
        <v>86066.670000000013</v>
      </c>
      <c r="I88" s="832">
        <v>0.5050861211905</v>
      </c>
      <c r="J88" s="832">
        <v>33.333334624322234</v>
      </c>
      <c r="K88" s="849">
        <v>5112</v>
      </c>
      <c r="L88" s="849">
        <v>170399.99000000005</v>
      </c>
      <c r="M88" s="832">
        <v>1</v>
      </c>
      <c r="N88" s="832">
        <v>33.333331377151808</v>
      </c>
      <c r="O88" s="849">
        <v>4821</v>
      </c>
      <c r="P88" s="849">
        <v>160699.96000000002</v>
      </c>
      <c r="Q88" s="837">
        <v>0.9430749379738812</v>
      </c>
      <c r="R88" s="850">
        <v>33.333325036299527</v>
      </c>
    </row>
    <row r="89" spans="1:18" ht="14.4" customHeight="1" x14ac:dyDescent="0.3">
      <c r="A89" s="831" t="s">
        <v>3565</v>
      </c>
      <c r="B89" s="832" t="s">
        <v>3566</v>
      </c>
      <c r="C89" s="832" t="s">
        <v>597</v>
      </c>
      <c r="D89" s="832" t="s">
        <v>3550</v>
      </c>
      <c r="E89" s="832" t="s">
        <v>3697</v>
      </c>
      <c r="F89" s="832" t="s">
        <v>3698</v>
      </c>
      <c r="G89" s="849">
        <v>2054</v>
      </c>
      <c r="H89" s="849">
        <v>630578</v>
      </c>
      <c r="I89" s="832">
        <v>1.037148515112041</v>
      </c>
      <c r="J89" s="832">
        <v>307</v>
      </c>
      <c r="K89" s="849">
        <v>1974</v>
      </c>
      <c r="L89" s="849">
        <v>607992</v>
      </c>
      <c r="M89" s="832">
        <v>1</v>
      </c>
      <c r="N89" s="832">
        <v>308</v>
      </c>
      <c r="O89" s="849">
        <v>1975</v>
      </c>
      <c r="P89" s="849">
        <v>608300</v>
      </c>
      <c r="Q89" s="837">
        <v>1.0005065856129687</v>
      </c>
      <c r="R89" s="850">
        <v>308</v>
      </c>
    </row>
    <row r="90" spans="1:18" ht="14.4" customHeight="1" x14ac:dyDescent="0.3">
      <c r="A90" s="831" t="s">
        <v>3565</v>
      </c>
      <c r="B90" s="832" t="s">
        <v>3566</v>
      </c>
      <c r="C90" s="832" t="s">
        <v>597</v>
      </c>
      <c r="D90" s="832" t="s">
        <v>3550</v>
      </c>
      <c r="E90" s="832" t="s">
        <v>3699</v>
      </c>
      <c r="F90" s="832" t="s">
        <v>3700</v>
      </c>
      <c r="G90" s="849">
        <v>17</v>
      </c>
      <c r="H90" s="849">
        <v>4403</v>
      </c>
      <c r="I90" s="832">
        <v>0.41303939962476549</v>
      </c>
      <c r="J90" s="832">
        <v>259</v>
      </c>
      <c r="K90" s="849">
        <v>41</v>
      </c>
      <c r="L90" s="849">
        <v>10660</v>
      </c>
      <c r="M90" s="832">
        <v>1</v>
      </c>
      <c r="N90" s="832">
        <v>260</v>
      </c>
      <c r="O90" s="849">
        <v>42</v>
      </c>
      <c r="P90" s="849">
        <v>10962</v>
      </c>
      <c r="Q90" s="837">
        <v>1.028330206378987</v>
      </c>
      <c r="R90" s="850">
        <v>261</v>
      </c>
    </row>
    <row r="91" spans="1:18" ht="14.4" customHeight="1" x14ac:dyDescent="0.3">
      <c r="A91" s="831" t="s">
        <v>3565</v>
      </c>
      <c r="B91" s="832" t="s">
        <v>3566</v>
      </c>
      <c r="C91" s="832" t="s">
        <v>597</v>
      </c>
      <c r="D91" s="832" t="s">
        <v>3550</v>
      </c>
      <c r="E91" s="832" t="s">
        <v>3701</v>
      </c>
      <c r="F91" s="832" t="s">
        <v>3702</v>
      </c>
      <c r="G91" s="849">
        <v>634</v>
      </c>
      <c r="H91" s="849">
        <v>23458</v>
      </c>
      <c r="I91" s="832">
        <v>1.0359477124183007</v>
      </c>
      <c r="J91" s="832">
        <v>37</v>
      </c>
      <c r="K91" s="849">
        <v>612</v>
      </c>
      <c r="L91" s="849">
        <v>22644</v>
      </c>
      <c r="M91" s="832">
        <v>1</v>
      </c>
      <c r="N91" s="832">
        <v>37</v>
      </c>
      <c r="O91" s="849">
        <v>1013</v>
      </c>
      <c r="P91" s="849">
        <v>37481</v>
      </c>
      <c r="Q91" s="837">
        <v>1.6552287581699345</v>
      </c>
      <c r="R91" s="850">
        <v>37</v>
      </c>
    </row>
    <row r="92" spans="1:18" ht="14.4" customHeight="1" x14ac:dyDescent="0.3">
      <c r="A92" s="831" t="s">
        <v>3565</v>
      </c>
      <c r="B92" s="832" t="s">
        <v>3566</v>
      </c>
      <c r="C92" s="832" t="s">
        <v>597</v>
      </c>
      <c r="D92" s="832" t="s">
        <v>3550</v>
      </c>
      <c r="E92" s="832" t="s">
        <v>3703</v>
      </c>
      <c r="F92" s="832" t="s">
        <v>3704</v>
      </c>
      <c r="G92" s="849">
        <v>5</v>
      </c>
      <c r="H92" s="849">
        <v>430</v>
      </c>
      <c r="I92" s="832">
        <v>0.27777777777777779</v>
      </c>
      <c r="J92" s="832">
        <v>86</v>
      </c>
      <c r="K92" s="849">
        <v>18</v>
      </c>
      <c r="L92" s="849">
        <v>1548</v>
      </c>
      <c r="M92" s="832">
        <v>1</v>
      </c>
      <c r="N92" s="832">
        <v>86</v>
      </c>
      <c r="O92" s="849">
        <v>13</v>
      </c>
      <c r="P92" s="849">
        <v>1118</v>
      </c>
      <c r="Q92" s="837">
        <v>0.72222222222222221</v>
      </c>
      <c r="R92" s="850">
        <v>86</v>
      </c>
    </row>
    <row r="93" spans="1:18" ht="14.4" customHeight="1" x14ac:dyDescent="0.3">
      <c r="A93" s="831" t="s">
        <v>3565</v>
      </c>
      <c r="B93" s="832" t="s">
        <v>3566</v>
      </c>
      <c r="C93" s="832" t="s">
        <v>597</v>
      </c>
      <c r="D93" s="832" t="s">
        <v>3550</v>
      </c>
      <c r="E93" s="832" t="s">
        <v>3705</v>
      </c>
      <c r="F93" s="832" t="s">
        <v>3706</v>
      </c>
      <c r="G93" s="849">
        <v>734</v>
      </c>
      <c r="H93" s="849">
        <v>113036</v>
      </c>
      <c r="I93" s="832">
        <v>1.181964573268921</v>
      </c>
      <c r="J93" s="832">
        <v>154</v>
      </c>
      <c r="K93" s="849">
        <v>621</v>
      </c>
      <c r="L93" s="849">
        <v>95634</v>
      </c>
      <c r="M93" s="832">
        <v>1</v>
      </c>
      <c r="N93" s="832">
        <v>154</v>
      </c>
      <c r="O93" s="849">
        <v>642</v>
      </c>
      <c r="P93" s="849">
        <v>99510</v>
      </c>
      <c r="Q93" s="837">
        <v>1.0405295187903885</v>
      </c>
      <c r="R93" s="850">
        <v>155</v>
      </c>
    </row>
    <row r="94" spans="1:18" ht="14.4" customHeight="1" x14ac:dyDescent="0.3">
      <c r="A94" s="831" t="s">
        <v>3565</v>
      </c>
      <c r="B94" s="832" t="s">
        <v>3566</v>
      </c>
      <c r="C94" s="832" t="s">
        <v>597</v>
      </c>
      <c r="D94" s="832" t="s">
        <v>3550</v>
      </c>
      <c r="E94" s="832" t="s">
        <v>3707</v>
      </c>
      <c r="F94" s="832" t="s">
        <v>3708</v>
      </c>
      <c r="G94" s="849">
        <v>88</v>
      </c>
      <c r="H94" s="849">
        <v>2816</v>
      </c>
      <c r="I94" s="832">
        <v>1.0232558139534884</v>
      </c>
      <c r="J94" s="832">
        <v>32</v>
      </c>
      <c r="K94" s="849">
        <v>86</v>
      </c>
      <c r="L94" s="849">
        <v>2752</v>
      </c>
      <c r="M94" s="832">
        <v>1</v>
      </c>
      <c r="N94" s="832">
        <v>32</v>
      </c>
      <c r="O94" s="849">
        <v>62</v>
      </c>
      <c r="P94" s="849">
        <v>1984</v>
      </c>
      <c r="Q94" s="837">
        <v>0.72093023255813948</v>
      </c>
      <c r="R94" s="850">
        <v>32</v>
      </c>
    </row>
    <row r="95" spans="1:18" ht="14.4" customHeight="1" x14ac:dyDescent="0.3">
      <c r="A95" s="831" t="s">
        <v>3565</v>
      </c>
      <c r="B95" s="832" t="s">
        <v>3566</v>
      </c>
      <c r="C95" s="832" t="s">
        <v>597</v>
      </c>
      <c r="D95" s="832" t="s">
        <v>3550</v>
      </c>
      <c r="E95" s="832" t="s">
        <v>3709</v>
      </c>
      <c r="F95" s="832" t="s">
        <v>3710</v>
      </c>
      <c r="G95" s="849"/>
      <c r="H95" s="849"/>
      <c r="I95" s="832"/>
      <c r="J95" s="832"/>
      <c r="K95" s="849">
        <v>1</v>
      </c>
      <c r="L95" s="849">
        <v>132</v>
      </c>
      <c r="M95" s="832">
        <v>1</v>
      </c>
      <c r="N95" s="832">
        <v>132</v>
      </c>
      <c r="O95" s="849"/>
      <c r="P95" s="849"/>
      <c r="Q95" s="837"/>
      <c r="R95" s="850"/>
    </row>
    <row r="96" spans="1:18" ht="14.4" customHeight="1" x14ac:dyDescent="0.3">
      <c r="A96" s="831" t="s">
        <v>3565</v>
      </c>
      <c r="B96" s="832" t="s">
        <v>3566</v>
      </c>
      <c r="C96" s="832" t="s">
        <v>597</v>
      </c>
      <c r="D96" s="832" t="s">
        <v>3550</v>
      </c>
      <c r="E96" s="832" t="s">
        <v>3711</v>
      </c>
      <c r="F96" s="832" t="s">
        <v>3712</v>
      </c>
      <c r="G96" s="849">
        <v>55</v>
      </c>
      <c r="H96" s="849">
        <v>4070</v>
      </c>
      <c r="I96" s="832">
        <v>0.52884615384615385</v>
      </c>
      <c r="J96" s="832">
        <v>74</v>
      </c>
      <c r="K96" s="849">
        <v>104</v>
      </c>
      <c r="L96" s="849">
        <v>7696</v>
      </c>
      <c r="M96" s="832">
        <v>1</v>
      </c>
      <c r="N96" s="832">
        <v>74</v>
      </c>
      <c r="O96" s="849">
        <v>65</v>
      </c>
      <c r="P96" s="849">
        <v>4810</v>
      </c>
      <c r="Q96" s="837">
        <v>0.625</v>
      </c>
      <c r="R96" s="850">
        <v>74</v>
      </c>
    </row>
    <row r="97" spans="1:18" ht="14.4" customHeight="1" x14ac:dyDescent="0.3">
      <c r="A97" s="831" t="s">
        <v>3565</v>
      </c>
      <c r="B97" s="832" t="s">
        <v>3566</v>
      </c>
      <c r="C97" s="832" t="s">
        <v>597</v>
      </c>
      <c r="D97" s="832" t="s">
        <v>3550</v>
      </c>
      <c r="E97" s="832" t="s">
        <v>3713</v>
      </c>
      <c r="F97" s="832" t="s">
        <v>3714</v>
      </c>
      <c r="G97" s="849">
        <v>144</v>
      </c>
      <c r="H97" s="849">
        <v>137952</v>
      </c>
      <c r="I97" s="832">
        <v>0.75789473684210529</v>
      </c>
      <c r="J97" s="832">
        <v>958</v>
      </c>
      <c r="K97" s="849">
        <v>190</v>
      </c>
      <c r="L97" s="849">
        <v>182020</v>
      </c>
      <c r="M97" s="832">
        <v>1</v>
      </c>
      <c r="N97" s="832">
        <v>958</v>
      </c>
      <c r="O97" s="849">
        <v>171</v>
      </c>
      <c r="P97" s="849">
        <v>163989</v>
      </c>
      <c r="Q97" s="837">
        <v>0.90093945720250523</v>
      </c>
      <c r="R97" s="850">
        <v>959</v>
      </c>
    </row>
    <row r="98" spans="1:18" ht="14.4" customHeight="1" x14ac:dyDescent="0.3">
      <c r="A98" s="831" t="s">
        <v>3565</v>
      </c>
      <c r="B98" s="832" t="s">
        <v>3566</v>
      </c>
      <c r="C98" s="832" t="s">
        <v>597</v>
      </c>
      <c r="D98" s="832" t="s">
        <v>3550</v>
      </c>
      <c r="E98" s="832" t="s">
        <v>3555</v>
      </c>
      <c r="F98" s="832" t="s">
        <v>3556</v>
      </c>
      <c r="G98" s="849"/>
      <c r="H98" s="849"/>
      <c r="I98" s="832"/>
      <c r="J98" s="832"/>
      <c r="K98" s="849">
        <v>1</v>
      </c>
      <c r="L98" s="849">
        <v>868</v>
      </c>
      <c r="M98" s="832">
        <v>1</v>
      </c>
      <c r="N98" s="832">
        <v>868</v>
      </c>
      <c r="O98" s="849">
        <v>1</v>
      </c>
      <c r="P98" s="849">
        <v>868</v>
      </c>
      <c r="Q98" s="837">
        <v>1</v>
      </c>
      <c r="R98" s="850">
        <v>868</v>
      </c>
    </row>
    <row r="99" spans="1:18" ht="14.4" customHeight="1" x14ac:dyDescent="0.3">
      <c r="A99" s="831" t="s">
        <v>3565</v>
      </c>
      <c r="B99" s="832" t="s">
        <v>3566</v>
      </c>
      <c r="C99" s="832" t="s">
        <v>597</v>
      </c>
      <c r="D99" s="832" t="s">
        <v>3550</v>
      </c>
      <c r="E99" s="832" t="s">
        <v>3715</v>
      </c>
      <c r="F99" s="832" t="s">
        <v>3716</v>
      </c>
      <c r="G99" s="849">
        <v>4</v>
      </c>
      <c r="H99" s="849">
        <v>236</v>
      </c>
      <c r="I99" s="832">
        <v>0.66666666666666663</v>
      </c>
      <c r="J99" s="832">
        <v>59</v>
      </c>
      <c r="K99" s="849">
        <v>6</v>
      </c>
      <c r="L99" s="849">
        <v>354</v>
      </c>
      <c r="M99" s="832">
        <v>1</v>
      </c>
      <c r="N99" s="832">
        <v>59</v>
      </c>
      <c r="O99" s="849">
        <v>5</v>
      </c>
      <c r="P99" s="849">
        <v>295</v>
      </c>
      <c r="Q99" s="837">
        <v>0.83333333333333337</v>
      </c>
      <c r="R99" s="850">
        <v>59</v>
      </c>
    </row>
    <row r="100" spans="1:18" ht="14.4" customHeight="1" x14ac:dyDescent="0.3">
      <c r="A100" s="831" t="s">
        <v>3565</v>
      </c>
      <c r="B100" s="832" t="s">
        <v>3566</v>
      </c>
      <c r="C100" s="832" t="s">
        <v>597</v>
      </c>
      <c r="D100" s="832" t="s">
        <v>3550</v>
      </c>
      <c r="E100" s="832" t="s">
        <v>3557</v>
      </c>
      <c r="F100" s="832" t="s">
        <v>3558</v>
      </c>
      <c r="G100" s="849">
        <v>16</v>
      </c>
      <c r="H100" s="849">
        <v>9456</v>
      </c>
      <c r="I100" s="832">
        <v>0.26621621621621622</v>
      </c>
      <c r="J100" s="832">
        <v>591</v>
      </c>
      <c r="K100" s="849">
        <v>60</v>
      </c>
      <c r="L100" s="849">
        <v>35520</v>
      </c>
      <c r="M100" s="832">
        <v>1</v>
      </c>
      <c r="N100" s="832">
        <v>592</v>
      </c>
      <c r="O100" s="849">
        <v>62</v>
      </c>
      <c r="P100" s="849">
        <v>36766</v>
      </c>
      <c r="Q100" s="837">
        <v>1.0350788288288288</v>
      </c>
      <c r="R100" s="850">
        <v>593</v>
      </c>
    </row>
    <row r="101" spans="1:18" ht="14.4" customHeight="1" x14ac:dyDescent="0.3">
      <c r="A101" s="831" t="s">
        <v>3565</v>
      </c>
      <c r="B101" s="832" t="s">
        <v>3566</v>
      </c>
      <c r="C101" s="832" t="s">
        <v>597</v>
      </c>
      <c r="D101" s="832" t="s">
        <v>3550</v>
      </c>
      <c r="E101" s="832" t="s">
        <v>3559</v>
      </c>
      <c r="F101" s="832" t="s">
        <v>3560</v>
      </c>
      <c r="G101" s="849">
        <v>8</v>
      </c>
      <c r="H101" s="849">
        <v>6136</v>
      </c>
      <c r="I101" s="832">
        <v>0.21621621621621623</v>
      </c>
      <c r="J101" s="832">
        <v>767</v>
      </c>
      <c r="K101" s="849">
        <v>37</v>
      </c>
      <c r="L101" s="849">
        <v>28379</v>
      </c>
      <c r="M101" s="832">
        <v>1</v>
      </c>
      <c r="N101" s="832">
        <v>767</v>
      </c>
      <c r="O101" s="849">
        <v>69</v>
      </c>
      <c r="P101" s="849">
        <v>52992</v>
      </c>
      <c r="Q101" s="837">
        <v>1.8672962401775961</v>
      </c>
      <c r="R101" s="850">
        <v>768</v>
      </c>
    </row>
    <row r="102" spans="1:18" ht="14.4" customHeight="1" x14ac:dyDescent="0.3">
      <c r="A102" s="831" t="s">
        <v>3565</v>
      </c>
      <c r="B102" s="832" t="s">
        <v>3566</v>
      </c>
      <c r="C102" s="832" t="s">
        <v>597</v>
      </c>
      <c r="D102" s="832" t="s">
        <v>3550</v>
      </c>
      <c r="E102" s="832" t="s">
        <v>3717</v>
      </c>
      <c r="F102" s="832" t="s">
        <v>3718</v>
      </c>
      <c r="G102" s="849">
        <v>106</v>
      </c>
      <c r="H102" s="849">
        <v>466400</v>
      </c>
      <c r="I102" s="832">
        <v>0.74092195855030929</v>
      </c>
      <c r="J102" s="832">
        <v>4400</v>
      </c>
      <c r="K102" s="849">
        <v>143</v>
      </c>
      <c r="L102" s="849">
        <v>629486</v>
      </c>
      <c r="M102" s="832">
        <v>1</v>
      </c>
      <c r="N102" s="832">
        <v>4402</v>
      </c>
      <c r="O102" s="849">
        <v>145</v>
      </c>
      <c r="P102" s="849">
        <v>639160</v>
      </c>
      <c r="Q102" s="837">
        <v>1.01536809396873</v>
      </c>
      <c r="R102" s="850">
        <v>4408</v>
      </c>
    </row>
    <row r="103" spans="1:18" ht="14.4" customHeight="1" x14ac:dyDescent="0.3">
      <c r="A103" s="831" t="s">
        <v>3565</v>
      </c>
      <c r="B103" s="832" t="s">
        <v>3566</v>
      </c>
      <c r="C103" s="832" t="s">
        <v>597</v>
      </c>
      <c r="D103" s="832" t="s">
        <v>3550</v>
      </c>
      <c r="E103" s="832" t="s">
        <v>3719</v>
      </c>
      <c r="F103" s="832" t="s">
        <v>3720</v>
      </c>
      <c r="G103" s="849"/>
      <c r="H103" s="849"/>
      <c r="I103" s="832"/>
      <c r="J103" s="832"/>
      <c r="K103" s="849">
        <v>1</v>
      </c>
      <c r="L103" s="849">
        <v>59</v>
      </c>
      <c r="M103" s="832">
        <v>1</v>
      </c>
      <c r="N103" s="832">
        <v>59</v>
      </c>
      <c r="O103" s="849">
        <v>1</v>
      </c>
      <c r="P103" s="849">
        <v>59</v>
      </c>
      <c r="Q103" s="837">
        <v>1</v>
      </c>
      <c r="R103" s="850">
        <v>59</v>
      </c>
    </row>
    <row r="104" spans="1:18" ht="14.4" customHeight="1" x14ac:dyDescent="0.3">
      <c r="A104" s="831" t="s">
        <v>3565</v>
      </c>
      <c r="B104" s="832" t="s">
        <v>3566</v>
      </c>
      <c r="C104" s="832" t="s">
        <v>597</v>
      </c>
      <c r="D104" s="832" t="s">
        <v>3550</v>
      </c>
      <c r="E104" s="832" t="s">
        <v>3721</v>
      </c>
      <c r="F104" s="832" t="s">
        <v>3722</v>
      </c>
      <c r="G104" s="849">
        <v>280</v>
      </c>
      <c r="H104" s="849">
        <v>34160</v>
      </c>
      <c r="I104" s="832">
        <v>0.99152443980030192</v>
      </c>
      <c r="J104" s="832">
        <v>122</v>
      </c>
      <c r="K104" s="849">
        <v>297</v>
      </c>
      <c r="L104" s="849">
        <v>34452</v>
      </c>
      <c r="M104" s="832">
        <v>1</v>
      </c>
      <c r="N104" s="832">
        <v>116</v>
      </c>
      <c r="O104" s="849">
        <v>326</v>
      </c>
      <c r="P104" s="849">
        <v>37816</v>
      </c>
      <c r="Q104" s="837">
        <v>1.0976430976430978</v>
      </c>
      <c r="R104" s="850">
        <v>116</v>
      </c>
    </row>
    <row r="105" spans="1:18" ht="14.4" customHeight="1" x14ac:dyDescent="0.3">
      <c r="A105" s="831" t="s">
        <v>3565</v>
      </c>
      <c r="B105" s="832" t="s">
        <v>3566</v>
      </c>
      <c r="C105" s="832" t="s">
        <v>597</v>
      </c>
      <c r="D105" s="832" t="s">
        <v>3550</v>
      </c>
      <c r="E105" s="832" t="s">
        <v>3723</v>
      </c>
      <c r="F105" s="832" t="s">
        <v>3724</v>
      </c>
      <c r="G105" s="849"/>
      <c r="H105" s="849"/>
      <c r="I105" s="832"/>
      <c r="J105" s="832"/>
      <c r="K105" s="849"/>
      <c r="L105" s="849"/>
      <c r="M105" s="832"/>
      <c r="N105" s="832"/>
      <c r="O105" s="849">
        <v>1</v>
      </c>
      <c r="P105" s="849">
        <v>91</v>
      </c>
      <c r="Q105" s="837"/>
      <c r="R105" s="850">
        <v>91</v>
      </c>
    </row>
    <row r="106" spans="1:18" ht="14.4" customHeight="1" x14ac:dyDescent="0.3">
      <c r="A106" s="831" t="s">
        <v>3565</v>
      </c>
      <c r="B106" s="832" t="s">
        <v>3566</v>
      </c>
      <c r="C106" s="832" t="s">
        <v>597</v>
      </c>
      <c r="D106" s="832" t="s">
        <v>3550</v>
      </c>
      <c r="E106" s="832" t="s">
        <v>3725</v>
      </c>
      <c r="F106" s="832" t="s">
        <v>3726</v>
      </c>
      <c r="G106" s="849"/>
      <c r="H106" s="849"/>
      <c r="I106" s="832"/>
      <c r="J106" s="832"/>
      <c r="K106" s="849">
        <v>1</v>
      </c>
      <c r="L106" s="849">
        <v>183</v>
      </c>
      <c r="M106" s="832">
        <v>1</v>
      </c>
      <c r="N106" s="832">
        <v>183</v>
      </c>
      <c r="O106" s="849"/>
      <c r="P106" s="849"/>
      <c r="Q106" s="837"/>
      <c r="R106" s="850"/>
    </row>
    <row r="107" spans="1:18" ht="14.4" customHeight="1" x14ac:dyDescent="0.3">
      <c r="A107" s="831" t="s">
        <v>3565</v>
      </c>
      <c r="B107" s="832" t="s">
        <v>3566</v>
      </c>
      <c r="C107" s="832" t="s">
        <v>597</v>
      </c>
      <c r="D107" s="832" t="s">
        <v>3550</v>
      </c>
      <c r="E107" s="832" t="s">
        <v>3727</v>
      </c>
      <c r="F107" s="832" t="s">
        <v>3728</v>
      </c>
      <c r="G107" s="849">
        <v>391</v>
      </c>
      <c r="H107" s="849">
        <v>62560</v>
      </c>
      <c r="I107" s="832">
        <v>1.0625</v>
      </c>
      <c r="J107" s="832">
        <v>160</v>
      </c>
      <c r="K107" s="849">
        <v>368</v>
      </c>
      <c r="L107" s="849">
        <v>58880</v>
      </c>
      <c r="M107" s="832">
        <v>1</v>
      </c>
      <c r="N107" s="832">
        <v>160</v>
      </c>
      <c r="O107" s="849">
        <v>372</v>
      </c>
      <c r="P107" s="849">
        <v>59892</v>
      </c>
      <c r="Q107" s="837">
        <v>1.0171874999999999</v>
      </c>
      <c r="R107" s="850">
        <v>161</v>
      </c>
    </row>
    <row r="108" spans="1:18" ht="14.4" customHeight="1" x14ac:dyDescent="0.3">
      <c r="A108" s="831" t="s">
        <v>3565</v>
      </c>
      <c r="B108" s="832" t="s">
        <v>3566</v>
      </c>
      <c r="C108" s="832" t="s">
        <v>597</v>
      </c>
      <c r="D108" s="832" t="s">
        <v>3550</v>
      </c>
      <c r="E108" s="832" t="s">
        <v>3729</v>
      </c>
      <c r="F108" s="832" t="s">
        <v>3730</v>
      </c>
      <c r="G108" s="849">
        <v>234</v>
      </c>
      <c r="H108" s="849">
        <v>92196</v>
      </c>
      <c r="I108" s="832">
        <v>0.82476181956434225</v>
      </c>
      <c r="J108" s="832">
        <v>394</v>
      </c>
      <c r="K108" s="849">
        <v>283</v>
      </c>
      <c r="L108" s="849">
        <v>111785</v>
      </c>
      <c r="M108" s="832">
        <v>1</v>
      </c>
      <c r="N108" s="832">
        <v>395</v>
      </c>
      <c r="O108" s="849">
        <v>239</v>
      </c>
      <c r="P108" s="849">
        <v>94405</v>
      </c>
      <c r="Q108" s="837">
        <v>0.84452296819787986</v>
      </c>
      <c r="R108" s="850">
        <v>395</v>
      </c>
    </row>
    <row r="109" spans="1:18" ht="14.4" customHeight="1" x14ac:dyDescent="0.3">
      <c r="A109" s="831" t="s">
        <v>3565</v>
      </c>
      <c r="B109" s="832" t="s">
        <v>3566</v>
      </c>
      <c r="C109" s="832" t="s">
        <v>597</v>
      </c>
      <c r="D109" s="832" t="s">
        <v>3550</v>
      </c>
      <c r="E109" s="832" t="s">
        <v>3731</v>
      </c>
      <c r="F109" s="832" t="s">
        <v>3732</v>
      </c>
      <c r="G109" s="849">
        <v>13</v>
      </c>
      <c r="H109" s="849">
        <v>832</v>
      </c>
      <c r="I109" s="832">
        <v>0.5</v>
      </c>
      <c r="J109" s="832">
        <v>64</v>
      </c>
      <c r="K109" s="849">
        <v>26</v>
      </c>
      <c r="L109" s="849">
        <v>1664</v>
      </c>
      <c r="M109" s="832">
        <v>1</v>
      </c>
      <c r="N109" s="832">
        <v>64</v>
      </c>
      <c r="O109" s="849">
        <v>45</v>
      </c>
      <c r="P109" s="849">
        <v>2880</v>
      </c>
      <c r="Q109" s="837">
        <v>1.7307692307692308</v>
      </c>
      <c r="R109" s="850">
        <v>64</v>
      </c>
    </row>
    <row r="110" spans="1:18" ht="14.4" customHeight="1" x14ac:dyDescent="0.3">
      <c r="A110" s="831" t="s">
        <v>3565</v>
      </c>
      <c r="B110" s="832" t="s">
        <v>3566</v>
      </c>
      <c r="C110" s="832" t="s">
        <v>597</v>
      </c>
      <c r="D110" s="832" t="s">
        <v>3550</v>
      </c>
      <c r="E110" s="832" t="s">
        <v>3733</v>
      </c>
      <c r="F110" s="832" t="s">
        <v>3734</v>
      </c>
      <c r="G110" s="849"/>
      <c r="H110" s="849"/>
      <c r="I110" s="832"/>
      <c r="J110" s="832"/>
      <c r="K110" s="849"/>
      <c r="L110" s="849"/>
      <c r="M110" s="832"/>
      <c r="N110" s="832"/>
      <c r="O110" s="849">
        <v>1</v>
      </c>
      <c r="P110" s="849">
        <v>43</v>
      </c>
      <c r="Q110" s="837"/>
      <c r="R110" s="850">
        <v>43</v>
      </c>
    </row>
    <row r="111" spans="1:18" ht="14.4" customHeight="1" x14ac:dyDescent="0.3">
      <c r="A111" s="831" t="s">
        <v>3565</v>
      </c>
      <c r="B111" s="832" t="s">
        <v>3566</v>
      </c>
      <c r="C111" s="832" t="s">
        <v>597</v>
      </c>
      <c r="D111" s="832" t="s">
        <v>3550</v>
      </c>
      <c r="E111" s="832" t="s">
        <v>3735</v>
      </c>
      <c r="F111" s="832" t="s">
        <v>3736</v>
      </c>
      <c r="G111" s="849">
        <v>2</v>
      </c>
      <c r="H111" s="849">
        <v>632</v>
      </c>
      <c r="I111" s="832">
        <v>0.99684542586750791</v>
      </c>
      <c r="J111" s="832">
        <v>316</v>
      </c>
      <c r="K111" s="849">
        <v>2</v>
      </c>
      <c r="L111" s="849">
        <v>634</v>
      </c>
      <c r="M111" s="832">
        <v>1</v>
      </c>
      <c r="N111" s="832">
        <v>317</v>
      </c>
      <c r="O111" s="849">
        <v>2</v>
      </c>
      <c r="P111" s="849">
        <v>636</v>
      </c>
      <c r="Q111" s="837">
        <v>1.0031545741324921</v>
      </c>
      <c r="R111" s="850">
        <v>318</v>
      </c>
    </row>
    <row r="112" spans="1:18" ht="14.4" customHeight="1" x14ac:dyDescent="0.3">
      <c r="A112" s="831" t="s">
        <v>3565</v>
      </c>
      <c r="B112" s="832" t="s">
        <v>3566</v>
      </c>
      <c r="C112" s="832" t="s">
        <v>597</v>
      </c>
      <c r="D112" s="832" t="s">
        <v>3550</v>
      </c>
      <c r="E112" s="832" t="s">
        <v>3737</v>
      </c>
      <c r="F112" s="832" t="s">
        <v>3738</v>
      </c>
      <c r="G112" s="849"/>
      <c r="H112" s="849"/>
      <c r="I112" s="832"/>
      <c r="J112" s="832"/>
      <c r="K112" s="849">
        <v>1</v>
      </c>
      <c r="L112" s="849">
        <v>37</v>
      </c>
      <c r="M112" s="832">
        <v>1</v>
      </c>
      <c r="N112" s="832">
        <v>37</v>
      </c>
      <c r="O112" s="849"/>
      <c r="P112" s="849"/>
      <c r="Q112" s="837"/>
      <c r="R112" s="850"/>
    </row>
    <row r="113" spans="1:18" ht="14.4" customHeight="1" x14ac:dyDescent="0.3">
      <c r="A113" s="831" t="s">
        <v>3565</v>
      </c>
      <c r="B113" s="832" t="s">
        <v>3566</v>
      </c>
      <c r="C113" s="832" t="s">
        <v>597</v>
      </c>
      <c r="D113" s="832" t="s">
        <v>3550</v>
      </c>
      <c r="E113" s="832" t="s">
        <v>3739</v>
      </c>
      <c r="F113" s="832" t="s">
        <v>3740</v>
      </c>
      <c r="G113" s="849">
        <v>313</v>
      </c>
      <c r="H113" s="849">
        <v>116436</v>
      </c>
      <c r="I113" s="832">
        <v>1.2536580638909525</v>
      </c>
      <c r="J113" s="832">
        <v>372</v>
      </c>
      <c r="K113" s="849">
        <v>249</v>
      </c>
      <c r="L113" s="849">
        <v>92877</v>
      </c>
      <c r="M113" s="832">
        <v>1</v>
      </c>
      <c r="N113" s="832">
        <v>373</v>
      </c>
      <c r="O113" s="849">
        <v>266</v>
      </c>
      <c r="P113" s="849">
        <v>99484</v>
      </c>
      <c r="Q113" s="837">
        <v>1.0711370952980823</v>
      </c>
      <c r="R113" s="850">
        <v>374</v>
      </c>
    </row>
    <row r="114" spans="1:18" ht="14.4" customHeight="1" x14ac:dyDescent="0.3">
      <c r="A114" s="831" t="s">
        <v>3565</v>
      </c>
      <c r="B114" s="832" t="s">
        <v>3566</v>
      </c>
      <c r="C114" s="832" t="s">
        <v>597</v>
      </c>
      <c r="D114" s="832" t="s">
        <v>3550</v>
      </c>
      <c r="E114" s="832" t="s">
        <v>3561</v>
      </c>
      <c r="F114" s="832" t="s">
        <v>3562</v>
      </c>
      <c r="G114" s="849">
        <v>10</v>
      </c>
      <c r="H114" s="849">
        <v>14150</v>
      </c>
      <c r="I114" s="832">
        <v>0.19968671060244705</v>
      </c>
      <c r="J114" s="832">
        <v>1415</v>
      </c>
      <c r="K114" s="849">
        <v>53</v>
      </c>
      <c r="L114" s="849">
        <v>70861</v>
      </c>
      <c r="M114" s="832">
        <v>1</v>
      </c>
      <c r="N114" s="832">
        <v>1337</v>
      </c>
      <c r="O114" s="849">
        <v>64</v>
      </c>
      <c r="P114" s="849">
        <v>85696</v>
      </c>
      <c r="Q114" s="837">
        <v>1.2093535230945089</v>
      </c>
      <c r="R114" s="850">
        <v>1339</v>
      </c>
    </row>
    <row r="115" spans="1:18" ht="14.4" customHeight="1" x14ac:dyDescent="0.3">
      <c r="A115" s="831" t="s">
        <v>3565</v>
      </c>
      <c r="B115" s="832" t="s">
        <v>3566</v>
      </c>
      <c r="C115" s="832" t="s">
        <v>597</v>
      </c>
      <c r="D115" s="832" t="s">
        <v>3550</v>
      </c>
      <c r="E115" s="832" t="s">
        <v>3563</v>
      </c>
      <c r="F115" s="832" t="s">
        <v>3564</v>
      </c>
      <c r="G115" s="849">
        <v>14</v>
      </c>
      <c r="H115" s="849">
        <v>5068</v>
      </c>
      <c r="I115" s="832">
        <v>0.27450980392156865</v>
      </c>
      <c r="J115" s="832">
        <v>362</v>
      </c>
      <c r="K115" s="849">
        <v>51</v>
      </c>
      <c r="L115" s="849">
        <v>18462</v>
      </c>
      <c r="M115" s="832">
        <v>1</v>
      </c>
      <c r="N115" s="832">
        <v>362</v>
      </c>
      <c r="O115" s="849">
        <v>51</v>
      </c>
      <c r="P115" s="849">
        <v>18513</v>
      </c>
      <c r="Q115" s="837">
        <v>1.0027624309392265</v>
      </c>
      <c r="R115" s="850">
        <v>363</v>
      </c>
    </row>
    <row r="116" spans="1:18" ht="14.4" customHeight="1" x14ac:dyDescent="0.3">
      <c r="A116" s="831" t="s">
        <v>3565</v>
      </c>
      <c r="B116" s="832" t="s">
        <v>3566</v>
      </c>
      <c r="C116" s="832" t="s">
        <v>597</v>
      </c>
      <c r="D116" s="832" t="s">
        <v>3550</v>
      </c>
      <c r="E116" s="832" t="s">
        <v>3741</v>
      </c>
      <c r="F116" s="832" t="s">
        <v>3742</v>
      </c>
      <c r="G116" s="849">
        <v>1</v>
      </c>
      <c r="H116" s="849">
        <v>793</v>
      </c>
      <c r="I116" s="832">
        <v>9.0794595832379213E-2</v>
      </c>
      <c r="J116" s="832">
        <v>793</v>
      </c>
      <c r="K116" s="849">
        <v>11</v>
      </c>
      <c r="L116" s="849">
        <v>8734</v>
      </c>
      <c r="M116" s="832">
        <v>1</v>
      </c>
      <c r="N116" s="832">
        <v>794</v>
      </c>
      <c r="O116" s="849">
        <v>9</v>
      </c>
      <c r="P116" s="849">
        <v>7155</v>
      </c>
      <c r="Q116" s="837">
        <v>0.81921227387222351</v>
      </c>
      <c r="R116" s="850">
        <v>795</v>
      </c>
    </row>
    <row r="117" spans="1:18" ht="14.4" customHeight="1" x14ac:dyDescent="0.3">
      <c r="A117" s="831" t="s">
        <v>3565</v>
      </c>
      <c r="B117" s="832" t="s">
        <v>3566</v>
      </c>
      <c r="C117" s="832" t="s">
        <v>597</v>
      </c>
      <c r="D117" s="832" t="s">
        <v>3550</v>
      </c>
      <c r="E117" s="832" t="s">
        <v>3743</v>
      </c>
      <c r="F117" s="832" t="s">
        <v>3744</v>
      </c>
      <c r="G117" s="849">
        <v>10</v>
      </c>
      <c r="H117" s="849">
        <v>980</v>
      </c>
      <c r="I117" s="832">
        <v>2.5</v>
      </c>
      <c r="J117" s="832">
        <v>98</v>
      </c>
      <c r="K117" s="849">
        <v>4</v>
      </c>
      <c r="L117" s="849">
        <v>392</v>
      </c>
      <c r="M117" s="832">
        <v>1</v>
      </c>
      <c r="N117" s="832">
        <v>98</v>
      </c>
      <c r="O117" s="849">
        <v>8</v>
      </c>
      <c r="P117" s="849">
        <v>784</v>
      </c>
      <c r="Q117" s="837">
        <v>2</v>
      </c>
      <c r="R117" s="850">
        <v>98</v>
      </c>
    </row>
    <row r="118" spans="1:18" ht="14.4" customHeight="1" x14ac:dyDescent="0.3">
      <c r="A118" s="831" t="s">
        <v>3565</v>
      </c>
      <c r="B118" s="832" t="s">
        <v>3566</v>
      </c>
      <c r="C118" s="832" t="s">
        <v>597</v>
      </c>
      <c r="D118" s="832" t="s">
        <v>3550</v>
      </c>
      <c r="E118" s="832" t="s">
        <v>3745</v>
      </c>
      <c r="F118" s="832" t="s">
        <v>3746</v>
      </c>
      <c r="G118" s="849">
        <v>1</v>
      </c>
      <c r="H118" s="849">
        <v>100</v>
      </c>
      <c r="I118" s="832"/>
      <c r="J118" s="832">
        <v>100</v>
      </c>
      <c r="K118" s="849"/>
      <c r="L118" s="849"/>
      <c r="M118" s="832"/>
      <c r="N118" s="832"/>
      <c r="O118" s="849"/>
      <c r="P118" s="849"/>
      <c r="Q118" s="837"/>
      <c r="R118" s="850"/>
    </row>
    <row r="119" spans="1:18" ht="14.4" customHeight="1" x14ac:dyDescent="0.3">
      <c r="A119" s="831" t="s">
        <v>3565</v>
      </c>
      <c r="B119" s="832" t="s">
        <v>3566</v>
      </c>
      <c r="C119" s="832" t="s">
        <v>597</v>
      </c>
      <c r="D119" s="832" t="s">
        <v>3550</v>
      </c>
      <c r="E119" s="832" t="s">
        <v>3747</v>
      </c>
      <c r="F119" s="832" t="s">
        <v>3748</v>
      </c>
      <c r="G119" s="849"/>
      <c r="H119" s="849"/>
      <c r="I119" s="832"/>
      <c r="J119" s="832"/>
      <c r="K119" s="849">
        <v>1</v>
      </c>
      <c r="L119" s="849">
        <v>53</v>
      </c>
      <c r="M119" s="832">
        <v>1</v>
      </c>
      <c r="N119" s="832">
        <v>53</v>
      </c>
      <c r="O119" s="849"/>
      <c r="P119" s="849"/>
      <c r="Q119" s="837"/>
      <c r="R119" s="850"/>
    </row>
    <row r="120" spans="1:18" ht="14.4" customHeight="1" x14ac:dyDescent="0.3">
      <c r="A120" s="831" t="s">
        <v>3565</v>
      </c>
      <c r="B120" s="832" t="s">
        <v>3566</v>
      </c>
      <c r="C120" s="832" t="s">
        <v>597</v>
      </c>
      <c r="D120" s="832" t="s">
        <v>3550</v>
      </c>
      <c r="E120" s="832" t="s">
        <v>3749</v>
      </c>
      <c r="F120" s="832" t="s">
        <v>3750</v>
      </c>
      <c r="G120" s="849">
        <v>5</v>
      </c>
      <c r="H120" s="849">
        <v>860</v>
      </c>
      <c r="I120" s="832"/>
      <c r="J120" s="832">
        <v>172</v>
      </c>
      <c r="K120" s="849"/>
      <c r="L120" s="849"/>
      <c r="M120" s="832"/>
      <c r="N120" s="832"/>
      <c r="O120" s="849">
        <v>3</v>
      </c>
      <c r="P120" s="849">
        <v>519</v>
      </c>
      <c r="Q120" s="837"/>
      <c r="R120" s="850">
        <v>173</v>
      </c>
    </row>
    <row r="121" spans="1:18" ht="14.4" customHeight="1" x14ac:dyDescent="0.3">
      <c r="A121" s="831" t="s">
        <v>3565</v>
      </c>
      <c r="B121" s="832" t="s">
        <v>3566</v>
      </c>
      <c r="C121" s="832" t="s">
        <v>3024</v>
      </c>
      <c r="D121" s="832" t="s">
        <v>3567</v>
      </c>
      <c r="E121" s="832" t="s">
        <v>3568</v>
      </c>
      <c r="F121" s="832" t="s">
        <v>3569</v>
      </c>
      <c r="G121" s="849">
        <v>0.30000000000000004</v>
      </c>
      <c r="H121" s="849">
        <v>45.31</v>
      </c>
      <c r="I121" s="832">
        <v>3.0006622516556294</v>
      </c>
      <c r="J121" s="832">
        <v>151.03333333333333</v>
      </c>
      <c r="K121" s="849">
        <v>0.1</v>
      </c>
      <c r="L121" s="849">
        <v>15.1</v>
      </c>
      <c r="M121" s="832">
        <v>1</v>
      </c>
      <c r="N121" s="832">
        <v>151</v>
      </c>
      <c r="O121" s="849"/>
      <c r="P121" s="849"/>
      <c r="Q121" s="837"/>
      <c r="R121" s="850"/>
    </row>
    <row r="122" spans="1:18" ht="14.4" customHeight="1" x14ac:dyDescent="0.3">
      <c r="A122" s="831" t="s">
        <v>3565</v>
      </c>
      <c r="B122" s="832" t="s">
        <v>3566</v>
      </c>
      <c r="C122" s="832" t="s">
        <v>3024</v>
      </c>
      <c r="D122" s="832" t="s">
        <v>3567</v>
      </c>
      <c r="E122" s="832" t="s">
        <v>3573</v>
      </c>
      <c r="F122" s="832" t="s">
        <v>682</v>
      </c>
      <c r="G122" s="849">
        <v>0.4</v>
      </c>
      <c r="H122" s="849">
        <v>21.52</v>
      </c>
      <c r="I122" s="832">
        <v>1.8519793459552496</v>
      </c>
      <c r="J122" s="832">
        <v>53.8</v>
      </c>
      <c r="K122" s="849">
        <v>0.2</v>
      </c>
      <c r="L122" s="849">
        <v>11.62</v>
      </c>
      <c r="M122" s="832">
        <v>1</v>
      </c>
      <c r="N122" s="832">
        <v>58.099999999999994</v>
      </c>
      <c r="O122" s="849"/>
      <c r="P122" s="849"/>
      <c r="Q122" s="837"/>
      <c r="R122" s="850"/>
    </row>
    <row r="123" spans="1:18" ht="14.4" customHeight="1" x14ac:dyDescent="0.3">
      <c r="A123" s="831" t="s">
        <v>3565</v>
      </c>
      <c r="B123" s="832" t="s">
        <v>3566</v>
      </c>
      <c r="C123" s="832" t="s">
        <v>3024</v>
      </c>
      <c r="D123" s="832" t="s">
        <v>3567</v>
      </c>
      <c r="E123" s="832" t="s">
        <v>3751</v>
      </c>
      <c r="F123" s="832" t="s">
        <v>1284</v>
      </c>
      <c r="G123" s="849"/>
      <c r="H123" s="849"/>
      <c r="I123" s="832"/>
      <c r="J123" s="832"/>
      <c r="K123" s="849"/>
      <c r="L123" s="849"/>
      <c r="M123" s="832"/>
      <c r="N123" s="832"/>
      <c r="O123" s="849">
        <v>0.2</v>
      </c>
      <c r="P123" s="849">
        <v>15.37</v>
      </c>
      <c r="Q123" s="837"/>
      <c r="R123" s="850">
        <v>76.849999999999994</v>
      </c>
    </row>
    <row r="124" spans="1:18" ht="14.4" customHeight="1" x14ac:dyDescent="0.3">
      <c r="A124" s="831" t="s">
        <v>3565</v>
      </c>
      <c r="B124" s="832" t="s">
        <v>3566</v>
      </c>
      <c r="C124" s="832" t="s">
        <v>3024</v>
      </c>
      <c r="D124" s="832" t="s">
        <v>3567</v>
      </c>
      <c r="E124" s="832" t="s">
        <v>3576</v>
      </c>
      <c r="F124" s="832" t="s">
        <v>1352</v>
      </c>
      <c r="G124" s="849">
        <v>0.5</v>
      </c>
      <c r="H124" s="849">
        <v>2237.62</v>
      </c>
      <c r="I124" s="832">
        <v>0.82007359193127494</v>
      </c>
      <c r="J124" s="832">
        <v>4475.24</v>
      </c>
      <c r="K124" s="849">
        <v>0.6</v>
      </c>
      <c r="L124" s="849">
        <v>2728.5600000000004</v>
      </c>
      <c r="M124" s="832">
        <v>1</v>
      </c>
      <c r="N124" s="832">
        <v>4547.6000000000013</v>
      </c>
      <c r="O124" s="849">
        <v>0.5</v>
      </c>
      <c r="P124" s="849">
        <v>2273.8000000000002</v>
      </c>
      <c r="Q124" s="837">
        <v>0.83333333333333326</v>
      </c>
      <c r="R124" s="850">
        <v>4547.6000000000004</v>
      </c>
    </row>
    <row r="125" spans="1:18" ht="14.4" customHeight="1" x14ac:dyDescent="0.3">
      <c r="A125" s="831" t="s">
        <v>3565</v>
      </c>
      <c r="B125" s="832" t="s">
        <v>3566</v>
      </c>
      <c r="C125" s="832" t="s">
        <v>3024</v>
      </c>
      <c r="D125" s="832" t="s">
        <v>3567</v>
      </c>
      <c r="E125" s="832" t="s">
        <v>3593</v>
      </c>
      <c r="F125" s="832" t="s">
        <v>1071</v>
      </c>
      <c r="G125" s="849">
        <v>7</v>
      </c>
      <c r="H125" s="849">
        <v>20438.599999999999</v>
      </c>
      <c r="I125" s="832">
        <v>1.4</v>
      </c>
      <c r="J125" s="832">
        <v>2919.7999999999997</v>
      </c>
      <c r="K125" s="849">
        <v>5</v>
      </c>
      <c r="L125" s="849">
        <v>14599</v>
      </c>
      <c r="M125" s="832">
        <v>1</v>
      </c>
      <c r="N125" s="832">
        <v>2919.8</v>
      </c>
      <c r="O125" s="849">
        <v>5</v>
      </c>
      <c r="P125" s="849">
        <v>15755.350000000002</v>
      </c>
      <c r="Q125" s="837">
        <v>1.0792074799643814</v>
      </c>
      <c r="R125" s="850">
        <v>3151.0700000000006</v>
      </c>
    </row>
    <row r="126" spans="1:18" ht="14.4" customHeight="1" x14ac:dyDescent="0.3">
      <c r="A126" s="831" t="s">
        <v>3565</v>
      </c>
      <c r="B126" s="832" t="s">
        <v>3566</v>
      </c>
      <c r="C126" s="832" t="s">
        <v>3024</v>
      </c>
      <c r="D126" s="832" t="s">
        <v>3547</v>
      </c>
      <c r="E126" s="832" t="s">
        <v>3600</v>
      </c>
      <c r="F126" s="832" t="s">
        <v>3601</v>
      </c>
      <c r="G126" s="849">
        <v>1</v>
      </c>
      <c r="H126" s="849">
        <v>1732.8</v>
      </c>
      <c r="I126" s="832"/>
      <c r="J126" s="832">
        <v>1732.8</v>
      </c>
      <c r="K126" s="849"/>
      <c r="L126" s="849"/>
      <c r="M126" s="832"/>
      <c r="N126" s="832"/>
      <c r="O126" s="849"/>
      <c r="P126" s="849"/>
      <c r="Q126" s="837"/>
      <c r="R126" s="850"/>
    </row>
    <row r="127" spans="1:18" ht="14.4" customHeight="1" x14ac:dyDescent="0.3">
      <c r="A127" s="831" t="s">
        <v>3565</v>
      </c>
      <c r="B127" s="832" t="s">
        <v>3566</v>
      </c>
      <c r="C127" s="832" t="s">
        <v>3024</v>
      </c>
      <c r="D127" s="832" t="s">
        <v>3547</v>
      </c>
      <c r="E127" s="832" t="s">
        <v>3602</v>
      </c>
      <c r="F127" s="832" t="s">
        <v>3603</v>
      </c>
      <c r="G127" s="849"/>
      <c r="H127" s="849"/>
      <c r="I127" s="832"/>
      <c r="J127" s="832"/>
      <c r="K127" s="849">
        <v>1</v>
      </c>
      <c r="L127" s="849">
        <v>2625.11</v>
      </c>
      <c r="M127" s="832">
        <v>1</v>
      </c>
      <c r="N127" s="832">
        <v>2625.11</v>
      </c>
      <c r="O127" s="849"/>
      <c r="P127" s="849"/>
      <c r="Q127" s="837"/>
      <c r="R127" s="850"/>
    </row>
    <row r="128" spans="1:18" ht="14.4" customHeight="1" x14ac:dyDescent="0.3">
      <c r="A128" s="831" t="s">
        <v>3565</v>
      </c>
      <c r="B128" s="832" t="s">
        <v>3566</v>
      </c>
      <c r="C128" s="832" t="s">
        <v>3024</v>
      </c>
      <c r="D128" s="832" t="s">
        <v>3547</v>
      </c>
      <c r="E128" s="832" t="s">
        <v>3612</v>
      </c>
      <c r="F128" s="832" t="s">
        <v>3613</v>
      </c>
      <c r="G128" s="849">
        <v>5</v>
      </c>
      <c r="H128" s="849">
        <v>2043.7</v>
      </c>
      <c r="I128" s="832">
        <v>1</v>
      </c>
      <c r="J128" s="832">
        <v>408.74</v>
      </c>
      <c r="K128" s="849">
        <v>5</v>
      </c>
      <c r="L128" s="849">
        <v>2043.7</v>
      </c>
      <c r="M128" s="832">
        <v>1</v>
      </c>
      <c r="N128" s="832">
        <v>408.74</v>
      </c>
      <c r="O128" s="849">
        <v>5</v>
      </c>
      <c r="P128" s="849">
        <v>2043.7</v>
      </c>
      <c r="Q128" s="837">
        <v>1</v>
      </c>
      <c r="R128" s="850">
        <v>408.74</v>
      </c>
    </row>
    <row r="129" spans="1:18" ht="14.4" customHeight="1" x14ac:dyDescent="0.3">
      <c r="A129" s="831" t="s">
        <v>3565</v>
      </c>
      <c r="B129" s="832" t="s">
        <v>3566</v>
      </c>
      <c r="C129" s="832" t="s">
        <v>3024</v>
      </c>
      <c r="D129" s="832" t="s">
        <v>3547</v>
      </c>
      <c r="E129" s="832" t="s">
        <v>3614</v>
      </c>
      <c r="F129" s="832" t="s">
        <v>3615</v>
      </c>
      <c r="G129" s="849">
        <v>3</v>
      </c>
      <c r="H129" s="849">
        <v>607.20000000000005</v>
      </c>
      <c r="I129" s="832"/>
      <c r="J129" s="832">
        <v>202.4</v>
      </c>
      <c r="K129" s="849"/>
      <c r="L129" s="849"/>
      <c r="M129" s="832"/>
      <c r="N129" s="832"/>
      <c r="O129" s="849">
        <v>3</v>
      </c>
      <c r="P129" s="849">
        <v>563.91</v>
      </c>
      <c r="Q129" s="837"/>
      <c r="R129" s="850">
        <v>187.97</v>
      </c>
    </row>
    <row r="130" spans="1:18" ht="14.4" customHeight="1" x14ac:dyDescent="0.3">
      <c r="A130" s="831" t="s">
        <v>3565</v>
      </c>
      <c r="B130" s="832" t="s">
        <v>3566</v>
      </c>
      <c r="C130" s="832" t="s">
        <v>3024</v>
      </c>
      <c r="D130" s="832" t="s">
        <v>3547</v>
      </c>
      <c r="E130" s="832" t="s">
        <v>3618</v>
      </c>
      <c r="F130" s="832" t="s">
        <v>3619</v>
      </c>
      <c r="G130" s="849">
        <v>3</v>
      </c>
      <c r="H130" s="849">
        <v>4995</v>
      </c>
      <c r="I130" s="832">
        <v>3</v>
      </c>
      <c r="J130" s="832">
        <v>1665</v>
      </c>
      <c r="K130" s="849">
        <v>1</v>
      </c>
      <c r="L130" s="849">
        <v>1665</v>
      </c>
      <c r="M130" s="832">
        <v>1</v>
      </c>
      <c r="N130" s="832">
        <v>1665</v>
      </c>
      <c r="O130" s="849"/>
      <c r="P130" s="849"/>
      <c r="Q130" s="837"/>
      <c r="R130" s="850"/>
    </row>
    <row r="131" spans="1:18" ht="14.4" customHeight="1" x14ac:dyDescent="0.3">
      <c r="A131" s="831" t="s">
        <v>3565</v>
      </c>
      <c r="B131" s="832" t="s">
        <v>3566</v>
      </c>
      <c r="C131" s="832" t="s">
        <v>3024</v>
      </c>
      <c r="D131" s="832" t="s">
        <v>3547</v>
      </c>
      <c r="E131" s="832" t="s">
        <v>3548</v>
      </c>
      <c r="F131" s="832" t="s">
        <v>3549</v>
      </c>
      <c r="G131" s="849">
        <v>3</v>
      </c>
      <c r="H131" s="849">
        <v>7308</v>
      </c>
      <c r="I131" s="832">
        <v>3</v>
      </c>
      <c r="J131" s="832">
        <v>2436</v>
      </c>
      <c r="K131" s="849">
        <v>1</v>
      </c>
      <c r="L131" s="849">
        <v>2436</v>
      </c>
      <c r="M131" s="832">
        <v>1</v>
      </c>
      <c r="N131" s="832">
        <v>2436</v>
      </c>
      <c r="O131" s="849">
        <v>4</v>
      </c>
      <c r="P131" s="849">
        <v>8680.1200000000008</v>
      </c>
      <c r="Q131" s="837">
        <v>3.5632676518883417</v>
      </c>
      <c r="R131" s="850">
        <v>2170.0300000000002</v>
      </c>
    </row>
    <row r="132" spans="1:18" ht="14.4" customHeight="1" x14ac:dyDescent="0.3">
      <c r="A132" s="831" t="s">
        <v>3565</v>
      </c>
      <c r="B132" s="832" t="s">
        <v>3566</v>
      </c>
      <c r="C132" s="832" t="s">
        <v>3024</v>
      </c>
      <c r="D132" s="832" t="s">
        <v>3547</v>
      </c>
      <c r="E132" s="832" t="s">
        <v>3620</v>
      </c>
      <c r="F132" s="832" t="s">
        <v>3621</v>
      </c>
      <c r="G132" s="849">
        <v>1</v>
      </c>
      <c r="H132" s="849">
        <v>740.74</v>
      </c>
      <c r="I132" s="832">
        <v>1.0010000000000001</v>
      </c>
      <c r="J132" s="832">
        <v>740.74</v>
      </c>
      <c r="K132" s="849">
        <v>1</v>
      </c>
      <c r="L132" s="849">
        <v>740</v>
      </c>
      <c r="M132" s="832">
        <v>1</v>
      </c>
      <c r="N132" s="832">
        <v>740</v>
      </c>
      <c r="O132" s="849">
        <v>1</v>
      </c>
      <c r="P132" s="849">
        <v>740</v>
      </c>
      <c r="Q132" s="837">
        <v>1</v>
      </c>
      <c r="R132" s="850">
        <v>740</v>
      </c>
    </row>
    <row r="133" spans="1:18" ht="14.4" customHeight="1" x14ac:dyDescent="0.3">
      <c r="A133" s="831" t="s">
        <v>3565</v>
      </c>
      <c r="B133" s="832" t="s">
        <v>3566</v>
      </c>
      <c r="C133" s="832" t="s">
        <v>3024</v>
      </c>
      <c r="D133" s="832" t="s">
        <v>3547</v>
      </c>
      <c r="E133" s="832" t="s">
        <v>3624</v>
      </c>
      <c r="F133" s="832" t="s">
        <v>3625</v>
      </c>
      <c r="G133" s="849">
        <v>6</v>
      </c>
      <c r="H133" s="849">
        <v>8379</v>
      </c>
      <c r="I133" s="832">
        <v>3</v>
      </c>
      <c r="J133" s="832">
        <v>1396.5</v>
      </c>
      <c r="K133" s="849">
        <v>2</v>
      </c>
      <c r="L133" s="849">
        <v>2793</v>
      </c>
      <c r="M133" s="832">
        <v>1</v>
      </c>
      <c r="N133" s="832">
        <v>1396.5</v>
      </c>
      <c r="O133" s="849">
        <v>4</v>
      </c>
      <c r="P133" s="849">
        <v>5586</v>
      </c>
      <c r="Q133" s="837">
        <v>2</v>
      </c>
      <c r="R133" s="850">
        <v>1396.5</v>
      </c>
    </row>
    <row r="134" spans="1:18" ht="14.4" customHeight="1" x14ac:dyDescent="0.3">
      <c r="A134" s="831" t="s">
        <v>3565</v>
      </c>
      <c r="B134" s="832" t="s">
        <v>3566</v>
      </c>
      <c r="C134" s="832" t="s">
        <v>3024</v>
      </c>
      <c r="D134" s="832" t="s">
        <v>3547</v>
      </c>
      <c r="E134" s="832" t="s">
        <v>3626</v>
      </c>
      <c r="F134" s="832" t="s">
        <v>3627</v>
      </c>
      <c r="G134" s="849">
        <v>1</v>
      </c>
      <c r="H134" s="849">
        <v>1697.56</v>
      </c>
      <c r="I134" s="832">
        <v>1</v>
      </c>
      <c r="J134" s="832">
        <v>1697.56</v>
      </c>
      <c r="K134" s="849">
        <v>1</v>
      </c>
      <c r="L134" s="849">
        <v>1697.56</v>
      </c>
      <c r="M134" s="832">
        <v>1</v>
      </c>
      <c r="N134" s="832">
        <v>1697.56</v>
      </c>
      <c r="O134" s="849">
        <v>1</v>
      </c>
      <c r="P134" s="849">
        <v>1400</v>
      </c>
      <c r="Q134" s="837">
        <v>0.82471311765121702</v>
      </c>
      <c r="R134" s="850">
        <v>1400</v>
      </c>
    </row>
    <row r="135" spans="1:18" ht="14.4" customHeight="1" x14ac:dyDescent="0.3">
      <c r="A135" s="831" t="s">
        <v>3565</v>
      </c>
      <c r="B135" s="832" t="s">
        <v>3566</v>
      </c>
      <c r="C135" s="832" t="s">
        <v>3024</v>
      </c>
      <c r="D135" s="832" t="s">
        <v>3547</v>
      </c>
      <c r="E135" s="832" t="s">
        <v>3635</v>
      </c>
      <c r="F135" s="832" t="s">
        <v>3636</v>
      </c>
      <c r="G135" s="849">
        <v>6</v>
      </c>
      <c r="H135" s="849">
        <v>7897.0800000000008</v>
      </c>
      <c r="I135" s="832">
        <v>1.2000000000000002</v>
      </c>
      <c r="J135" s="832">
        <v>1316.18</v>
      </c>
      <c r="K135" s="849">
        <v>5</v>
      </c>
      <c r="L135" s="849">
        <v>6580.9</v>
      </c>
      <c r="M135" s="832">
        <v>1</v>
      </c>
      <c r="N135" s="832">
        <v>1316.1799999999998</v>
      </c>
      <c r="O135" s="849">
        <v>4</v>
      </c>
      <c r="P135" s="849">
        <v>5264.72</v>
      </c>
      <c r="Q135" s="837">
        <v>0.8</v>
      </c>
      <c r="R135" s="850">
        <v>1316.18</v>
      </c>
    </row>
    <row r="136" spans="1:18" ht="14.4" customHeight="1" x14ac:dyDescent="0.3">
      <c r="A136" s="831" t="s">
        <v>3565</v>
      </c>
      <c r="B136" s="832" t="s">
        <v>3566</v>
      </c>
      <c r="C136" s="832" t="s">
        <v>3024</v>
      </c>
      <c r="D136" s="832" t="s">
        <v>3547</v>
      </c>
      <c r="E136" s="832" t="s">
        <v>3637</v>
      </c>
      <c r="F136" s="832" t="s">
        <v>3638</v>
      </c>
      <c r="G136" s="849"/>
      <c r="H136" s="849"/>
      <c r="I136" s="832"/>
      <c r="J136" s="832"/>
      <c r="K136" s="849">
        <v>1</v>
      </c>
      <c r="L136" s="849">
        <v>2631.6</v>
      </c>
      <c r="M136" s="832">
        <v>1</v>
      </c>
      <c r="N136" s="832">
        <v>2631.6</v>
      </c>
      <c r="O136" s="849">
        <v>2</v>
      </c>
      <c r="P136" s="849">
        <v>5263.2</v>
      </c>
      <c r="Q136" s="837">
        <v>2</v>
      </c>
      <c r="R136" s="850">
        <v>2631.6</v>
      </c>
    </row>
    <row r="137" spans="1:18" ht="14.4" customHeight="1" x14ac:dyDescent="0.3">
      <c r="A137" s="831" t="s">
        <v>3565</v>
      </c>
      <c r="B137" s="832" t="s">
        <v>3566</v>
      </c>
      <c r="C137" s="832" t="s">
        <v>3024</v>
      </c>
      <c r="D137" s="832" t="s">
        <v>3547</v>
      </c>
      <c r="E137" s="832" t="s">
        <v>3639</v>
      </c>
      <c r="F137" s="832" t="s">
        <v>3640</v>
      </c>
      <c r="G137" s="849"/>
      <c r="H137" s="849"/>
      <c r="I137" s="832"/>
      <c r="J137" s="832"/>
      <c r="K137" s="849">
        <v>1</v>
      </c>
      <c r="L137" s="849">
        <v>2200</v>
      </c>
      <c r="M137" s="832">
        <v>1</v>
      </c>
      <c r="N137" s="832">
        <v>2200</v>
      </c>
      <c r="O137" s="849"/>
      <c r="P137" s="849"/>
      <c r="Q137" s="837"/>
      <c r="R137" s="850"/>
    </row>
    <row r="138" spans="1:18" ht="14.4" customHeight="1" x14ac:dyDescent="0.3">
      <c r="A138" s="831" t="s">
        <v>3565</v>
      </c>
      <c r="B138" s="832" t="s">
        <v>3566</v>
      </c>
      <c r="C138" s="832" t="s">
        <v>3024</v>
      </c>
      <c r="D138" s="832" t="s">
        <v>3547</v>
      </c>
      <c r="E138" s="832" t="s">
        <v>3641</v>
      </c>
      <c r="F138" s="832" t="s">
        <v>3642</v>
      </c>
      <c r="G138" s="849"/>
      <c r="H138" s="849"/>
      <c r="I138" s="832"/>
      <c r="J138" s="832"/>
      <c r="K138" s="849"/>
      <c r="L138" s="849"/>
      <c r="M138" s="832"/>
      <c r="N138" s="832"/>
      <c r="O138" s="849">
        <v>1</v>
      </c>
      <c r="P138" s="849">
        <v>1075.98</v>
      </c>
      <c r="Q138" s="837"/>
      <c r="R138" s="850">
        <v>1075.98</v>
      </c>
    </row>
    <row r="139" spans="1:18" ht="14.4" customHeight="1" x14ac:dyDescent="0.3">
      <c r="A139" s="831" t="s">
        <v>3565</v>
      </c>
      <c r="B139" s="832" t="s">
        <v>3566</v>
      </c>
      <c r="C139" s="832" t="s">
        <v>3024</v>
      </c>
      <c r="D139" s="832" t="s">
        <v>3550</v>
      </c>
      <c r="E139" s="832" t="s">
        <v>3647</v>
      </c>
      <c r="F139" s="832" t="s">
        <v>3648</v>
      </c>
      <c r="G139" s="849">
        <v>1</v>
      </c>
      <c r="H139" s="849">
        <v>205</v>
      </c>
      <c r="I139" s="832">
        <v>0.5</v>
      </c>
      <c r="J139" s="832">
        <v>205</v>
      </c>
      <c r="K139" s="849">
        <v>2</v>
      </c>
      <c r="L139" s="849">
        <v>410</v>
      </c>
      <c r="M139" s="832">
        <v>1</v>
      </c>
      <c r="N139" s="832">
        <v>205</v>
      </c>
      <c r="O139" s="849">
        <v>3</v>
      </c>
      <c r="P139" s="849">
        <v>618</v>
      </c>
      <c r="Q139" s="837">
        <v>1.5073170731707317</v>
      </c>
      <c r="R139" s="850">
        <v>206</v>
      </c>
    </row>
    <row r="140" spans="1:18" ht="14.4" customHeight="1" x14ac:dyDescent="0.3">
      <c r="A140" s="831" t="s">
        <v>3565</v>
      </c>
      <c r="B140" s="832" t="s">
        <v>3566</v>
      </c>
      <c r="C140" s="832" t="s">
        <v>3024</v>
      </c>
      <c r="D140" s="832" t="s">
        <v>3550</v>
      </c>
      <c r="E140" s="832" t="s">
        <v>3657</v>
      </c>
      <c r="F140" s="832" t="s">
        <v>3658</v>
      </c>
      <c r="G140" s="849">
        <v>28</v>
      </c>
      <c r="H140" s="849">
        <v>1036</v>
      </c>
      <c r="I140" s="832">
        <v>0.7567567567567568</v>
      </c>
      <c r="J140" s="832">
        <v>37</v>
      </c>
      <c r="K140" s="849">
        <v>37</v>
      </c>
      <c r="L140" s="849">
        <v>1369</v>
      </c>
      <c r="M140" s="832">
        <v>1</v>
      </c>
      <c r="N140" s="832">
        <v>37</v>
      </c>
      <c r="O140" s="849">
        <v>15</v>
      </c>
      <c r="P140" s="849">
        <v>555</v>
      </c>
      <c r="Q140" s="837">
        <v>0.40540540540540543</v>
      </c>
      <c r="R140" s="850">
        <v>37</v>
      </c>
    </row>
    <row r="141" spans="1:18" ht="14.4" customHeight="1" x14ac:dyDescent="0.3">
      <c r="A141" s="831" t="s">
        <v>3565</v>
      </c>
      <c r="B141" s="832" t="s">
        <v>3566</v>
      </c>
      <c r="C141" s="832" t="s">
        <v>3024</v>
      </c>
      <c r="D141" s="832" t="s">
        <v>3550</v>
      </c>
      <c r="E141" s="832" t="s">
        <v>3659</v>
      </c>
      <c r="F141" s="832" t="s">
        <v>3660</v>
      </c>
      <c r="G141" s="849">
        <v>166</v>
      </c>
      <c r="H141" s="849">
        <v>1660</v>
      </c>
      <c r="I141" s="832">
        <v>1.8043478260869565</v>
      </c>
      <c r="J141" s="832">
        <v>10</v>
      </c>
      <c r="K141" s="849">
        <v>92</v>
      </c>
      <c r="L141" s="849">
        <v>920</v>
      </c>
      <c r="M141" s="832">
        <v>1</v>
      </c>
      <c r="N141" s="832">
        <v>10</v>
      </c>
      <c r="O141" s="849">
        <v>110</v>
      </c>
      <c r="P141" s="849">
        <v>1100</v>
      </c>
      <c r="Q141" s="837">
        <v>1.1956521739130435</v>
      </c>
      <c r="R141" s="850">
        <v>10</v>
      </c>
    </row>
    <row r="142" spans="1:18" ht="14.4" customHeight="1" x14ac:dyDescent="0.3">
      <c r="A142" s="831" t="s">
        <v>3565</v>
      </c>
      <c r="B142" s="832" t="s">
        <v>3566</v>
      </c>
      <c r="C142" s="832" t="s">
        <v>3024</v>
      </c>
      <c r="D142" s="832" t="s">
        <v>3550</v>
      </c>
      <c r="E142" s="832" t="s">
        <v>3551</v>
      </c>
      <c r="F142" s="832" t="s">
        <v>3552</v>
      </c>
      <c r="G142" s="849">
        <v>149</v>
      </c>
      <c r="H142" s="849">
        <v>37399</v>
      </c>
      <c r="I142" s="832">
        <v>1.1550387596899225</v>
      </c>
      <c r="J142" s="832">
        <v>251</v>
      </c>
      <c r="K142" s="849">
        <v>129</v>
      </c>
      <c r="L142" s="849">
        <v>32379</v>
      </c>
      <c r="M142" s="832">
        <v>1</v>
      </c>
      <c r="N142" s="832">
        <v>251</v>
      </c>
      <c r="O142" s="849">
        <v>91</v>
      </c>
      <c r="P142" s="849">
        <v>22932</v>
      </c>
      <c r="Q142" s="837">
        <v>0.70823682016121559</v>
      </c>
      <c r="R142" s="850">
        <v>252</v>
      </c>
    </row>
    <row r="143" spans="1:18" ht="14.4" customHeight="1" x14ac:dyDescent="0.3">
      <c r="A143" s="831" t="s">
        <v>3565</v>
      </c>
      <c r="B143" s="832" t="s">
        <v>3566</v>
      </c>
      <c r="C143" s="832" t="s">
        <v>3024</v>
      </c>
      <c r="D143" s="832" t="s">
        <v>3550</v>
      </c>
      <c r="E143" s="832" t="s">
        <v>3665</v>
      </c>
      <c r="F143" s="832" t="s">
        <v>3666</v>
      </c>
      <c r="G143" s="849">
        <v>208</v>
      </c>
      <c r="H143" s="849">
        <v>26208</v>
      </c>
      <c r="I143" s="832">
        <v>2.1224489795918369</v>
      </c>
      <c r="J143" s="832">
        <v>126</v>
      </c>
      <c r="K143" s="849">
        <v>98</v>
      </c>
      <c r="L143" s="849">
        <v>12348</v>
      </c>
      <c r="M143" s="832">
        <v>1</v>
      </c>
      <c r="N143" s="832">
        <v>126</v>
      </c>
      <c r="O143" s="849">
        <v>118</v>
      </c>
      <c r="P143" s="849">
        <v>14986</v>
      </c>
      <c r="Q143" s="837">
        <v>1.2136378360868156</v>
      </c>
      <c r="R143" s="850">
        <v>127</v>
      </c>
    </row>
    <row r="144" spans="1:18" ht="14.4" customHeight="1" x14ac:dyDescent="0.3">
      <c r="A144" s="831" t="s">
        <v>3565</v>
      </c>
      <c r="B144" s="832" t="s">
        <v>3566</v>
      </c>
      <c r="C144" s="832" t="s">
        <v>3024</v>
      </c>
      <c r="D144" s="832" t="s">
        <v>3550</v>
      </c>
      <c r="E144" s="832" t="s">
        <v>3553</v>
      </c>
      <c r="F144" s="832" t="s">
        <v>3554</v>
      </c>
      <c r="G144" s="849">
        <v>9</v>
      </c>
      <c r="H144" s="849">
        <v>1782</v>
      </c>
      <c r="I144" s="832">
        <v>0.9</v>
      </c>
      <c r="J144" s="832">
        <v>198</v>
      </c>
      <c r="K144" s="849">
        <v>10</v>
      </c>
      <c r="L144" s="849">
        <v>1980</v>
      </c>
      <c r="M144" s="832">
        <v>1</v>
      </c>
      <c r="N144" s="832">
        <v>198</v>
      </c>
      <c r="O144" s="849">
        <v>11</v>
      </c>
      <c r="P144" s="849">
        <v>2189</v>
      </c>
      <c r="Q144" s="837">
        <v>1.1055555555555556</v>
      </c>
      <c r="R144" s="850">
        <v>199</v>
      </c>
    </row>
    <row r="145" spans="1:18" ht="14.4" customHeight="1" x14ac:dyDescent="0.3">
      <c r="A145" s="831" t="s">
        <v>3565</v>
      </c>
      <c r="B145" s="832" t="s">
        <v>3566</v>
      </c>
      <c r="C145" s="832" t="s">
        <v>3024</v>
      </c>
      <c r="D145" s="832" t="s">
        <v>3550</v>
      </c>
      <c r="E145" s="832" t="s">
        <v>3673</v>
      </c>
      <c r="F145" s="832" t="s">
        <v>3674</v>
      </c>
      <c r="G145" s="849">
        <v>5</v>
      </c>
      <c r="H145" s="849">
        <v>1665</v>
      </c>
      <c r="I145" s="832">
        <v>0.83333333333333337</v>
      </c>
      <c r="J145" s="832">
        <v>333</v>
      </c>
      <c r="K145" s="849">
        <v>6</v>
      </c>
      <c r="L145" s="849">
        <v>1998</v>
      </c>
      <c r="M145" s="832">
        <v>1</v>
      </c>
      <c r="N145" s="832">
        <v>333</v>
      </c>
      <c r="O145" s="849">
        <v>5</v>
      </c>
      <c r="P145" s="849">
        <v>1670</v>
      </c>
      <c r="Q145" s="837">
        <v>0.83583583583583587</v>
      </c>
      <c r="R145" s="850">
        <v>334</v>
      </c>
    </row>
    <row r="146" spans="1:18" ht="14.4" customHeight="1" x14ac:dyDescent="0.3">
      <c r="A146" s="831" t="s">
        <v>3565</v>
      </c>
      <c r="B146" s="832" t="s">
        <v>3566</v>
      </c>
      <c r="C146" s="832" t="s">
        <v>3024</v>
      </c>
      <c r="D146" s="832" t="s">
        <v>3550</v>
      </c>
      <c r="E146" s="832" t="s">
        <v>3675</v>
      </c>
      <c r="F146" s="832" t="s">
        <v>3676</v>
      </c>
      <c r="G146" s="849">
        <v>6</v>
      </c>
      <c r="H146" s="849">
        <v>996</v>
      </c>
      <c r="I146" s="832">
        <v>1</v>
      </c>
      <c r="J146" s="832">
        <v>166</v>
      </c>
      <c r="K146" s="849">
        <v>6</v>
      </c>
      <c r="L146" s="849">
        <v>996</v>
      </c>
      <c r="M146" s="832">
        <v>1</v>
      </c>
      <c r="N146" s="832">
        <v>166</v>
      </c>
      <c r="O146" s="849">
        <v>7</v>
      </c>
      <c r="P146" s="849">
        <v>1162</v>
      </c>
      <c r="Q146" s="837">
        <v>1.1666666666666667</v>
      </c>
      <c r="R146" s="850">
        <v>166</v>
      </c>
    </row>
    <row r="147" spans="1:18" ht="14.4" customHeight="1" x14ac:dyDescent="0.3">
      <c r="A147" s="831" t="s">
        <v>3565</v>
      </c>
      <c r="B147" s="832" t="s">
        <v>3566</v>
      </c>
      <c r="C147" s="832" t="s">
        <v>3024</v>
      </c>
      <c r="D147" s="832" t="s">
        <v>3550</v>
      </c>
      <c r="E147" s="832" t="s">
        <v>3677</v>
      </c>
      <c r="F147" s="832" t="s">
        <v>3678</v>
      </c>
      <c r="G147" s="849">
        <v>6</v>
      </c>
      <c r="H147" s="849">
        <v>2106</v>
      </c>
      <c r="I147" s="832">
        <v>1</v>
      </c>
      <c r="J147" s="832">
        <v>351</v>
      </c>
      <c r="K147" s="849">
        <v>6</v>
      </c>
      <c r="L147" s="849">
        <v>2106</v>
      </c>
      <c r="M147" s="832">
        <v>1</v>
      </c>
      <c r="N147" s="832">
        <v>351</v>
      </c>
      <c r="O147" s="849">
        <v>2</v>
      </c>
      <c r="P147" s="849">
        <v>704</v>
      </c>
      <c r="Q147" s="837">
        <v>0.33428300094966762</v>
      </c>
      <c r="R147" s="850">
        <v>352</v>
      </c>
    </row>
    <row r="148" spans="1:18" ht="14.4" customHeight="1" x14ac:dyDescent="0.3">
      <c r="A148" s="831" t="s">
        <v>3565</v>
      </c>
      <c r="B148" s="832" t="s">
        <v>3566</v>
      </c>
      <c r="C148" s="832" t="s">
        <v>3024</v>
      </c>
      <c r="D148" s="832" t="s">
        <v>3550</v>
      </c>
      <c r="E148" s="832" t="s">
        <v>3689</v>
      </c>
      <c r="F148" s="832" t="s">
        <v>3690</v>
      </c>
      <c r="G148" s="849">
        <v>2</v>
      </c>
      <c r="H148" s="849">
        <v>2362</v>
      </c>
      <c r="I148" s="832"/>
      <c r="J148" s="832">
        <v>1181</v>
      </c>
      <c r="K148" s="849"/>
      <c r="L148" s="849"/>
      <c r="M148" s="832"/>
      <c r="N148" s="832"/>
      <c r="O148" s="849"/>
      <c r="P148" s="849"/>
      <c r="Q148" s="837"/>
      <c r="R148" s="850"/>
    </row>
    <row r="149" spans="1:18" ht="14.4" customHeight="1" x14ac:dyDescent="0.3">
      <c r="A149" s="831" t="s">
        <v>3565</v>
      </c>
      <c r="B149" s="832" t="s">
        <v>3566</v>
      </c>
      <c r="C149" s="832" t="s">
        <v>3024</v>
      </c>
      <c r="D149" s="832" t="s">
        <v>3550</v>
      </c>
      <c r="E149" s="832" t="s">
        <v>3691</v>
      </c>
      <c r="F149" s="832" t="s">
        <v>3692</v>
      </c>
      <c r="G149" s="849"/>
      <c r="H149" s="849"/>
      <c r="I149" s="832"/>
      <c r="J149" s="832"/>
      <c r="K149" s="849">
        <v>3</v>
      </c>
      <c r="L149" s="849">
        <v>2124</v>
      </c>
      <c r="M149" s="832">
        <v>1</v>
      </c>
      <c r="N149" s="832">
        <v>708</v>
      </c>
      <c r="O149" s="849"/>
      <c r="P149" s="849"/>
      <c r="Q149" s="837"/>
      <c r="R149" s="850"/>
    </row>
    <row r="150" spans="1:18" ht="14.4" customHeight="1" x14ac:dyDescent="0.3">
      <c r="A150" s="831" t="s">
        <v>3565</v>
      </c>
      <c r="B150" s="832" t="s">
        <v>3566</v>
      </c>
      <c r="C150" s="832" t="s">
        <v>3024</v>
      </c>
      <c r="D150" s="832" t="s">
        <v>3550</v>
      </c>
      <c r="E150" s="832" t="s">
        <v>3695</v>
      </c>
      <c r="F150" s="832" t="s">
        <v>3696</v>
      </c>
      <c r="G150" s="849">
        <v>168</v>
      </c>
      <c r="H150" s="849">
        <v>5599.98</v>
      </c>
      <c r="I150" s="832">
        <v>0.74009198318927927</v>
      </c>
      <c r="J150" s="832">
        <v>33.333214285714284</v>
      </c>
      <c r="K150" s="849">
        <v>227</v>
      </c>
      <c r="L150" s="849">
        <v>7566.5999999999985</v>
      </c>
      <c r="M150" s="832">
        <v>1</v>
      </c>
      <c r="N150" s="832">
        <v>33.333039647577088</v>
      </c>
      <c r="O150" s="849">
        <v>208</v>
      </c>
      <c r="P150" s="849">
        <v>6933.2799999999988</v>
      </c>
      <c r="Q150" s="837">
        <v>0.91630058414611582</v>
      </c>
      <c r="R150" s="850">
        <v>33.333076923076916</v>
      </c>
    </row>
    <row r="151" spans="1:18" ht="14.4" customHeight="1" x14ac:dyDescent="0.3">
      <c r="A151" s="831" t="s">
        <v>3565</v>
      </c>
      <c r="B151" s="832" t="s">
        <v>3566</v>
      </c>
      <c r="C151" s="832" t="s">
        <v>3024</v>
      </c>
      <c r="D151" s="832" t="s">
        <v>3550</v>
      </c>
      <c r="E151" s="832" t="s">
        <v>3697</v>
      </c>
      <c r="F151" s="832" t="s">
        <v>3698</v>
      </c>
      <c r="G151" s="849">
        <v>6</v>
      </c>
      <c r="H151" s="849">
        <v>1842</v>
      </c>
      <c r="I151" s="832">
        <v>5.9805194805194803</v>
      </c>
      <c r="J151" s="832">
        <v>307</v>
      </c>
      <c r="K151" s="849">
        <v>1</v>
      </c>
      <c r="L151" s="849">
        <v>308</v>
      </c>
      <c r="M151" s="832">
        <v>1</v>
      </c>
      <c r="N151" s="832">
        <v>308</v>
      </c>
      <c r="O151" s="849">
        <v>3</v>
      </c>
      <c r="P151" s="849">
        <v>924</v>
      </c>
      <c r="Q151" s="837">
        <v>3</v>
      </c>
      <c r="R151" s="850">
        <v>308</v>
      </c>
    </row>
    <row r="152" spans="1:18" ht="14.4" customHeight="1" x14ac:dyDescent="0.3">
      <c r="A152" s="831" t="s">
        <v>3565</v>
      </c>
      <c r="B152" s="832" t="s">
        <v>3566</v>
      </c>
      <c r="C152" s="832" t="s">
        <v>3024</v>
      </c>
      <c r="D152" s="832" t="s">
        <v>3550</v>
      </c>
      <c r="E152" s="832" t="s">
        <v>3699</v>
      </c>
      <c r="F152" s="832" t="s">
        <v>3700</v>
      </c>
      <c r="G152" s="849">
        <v>2</v>
      </c>
      <c r="H152" s="849">
        <v>518</v>
      </c>
      <c r="I152" s="832">
        <v>0.49807692307692308</v>
      </c>
      <c r="J152" s="832">
        <v>259</v>
      </c>
      <c r="K152" s="849">
        <v>4</v>
      </c>
      <c r="L152" s="849">
        <v>1040</v>
      </c>
      <c r="M152" s="832">
        <v>1</v>
      </c>
      <c r="N152" s="832">
        <v>260</v>
      </c>
      <c r="O152" s="849">
        <v>1</v>
      </c>
      <c r="P152" s="849">
        <v>261</v>
      </c>
      <c r="Q152" s="837">
        <v>0.25096153846153846</v>
      </c>
      <c r="R152" s="850">
        <v>261</v>
      </c>
    </row>
    <row r="153" spans="1:18" ht="14.4" customHeight="1" x14ac:dyDescent="0.3">
      <c r="A153" s="831" t="s">
        <v>3565</v>
      </c>
      <c r="B153" s="832" t="s">
        <v>3566</v>
      </c>
      <c r="C153" s="832" t="s">
        <v>3024</v>
      </c>
      <c r="D153" s="832" t="s">
        <v>3550</v>
      </c>
      <c r="E153" s="832" t="s">
        <v>3701</v>
      </c>
      <c r="F153" s="832" t="s">
        <v>3702</v>
      </c>
      <c r="G153" s="849"/>
      <c r="H153" s="849"/>
      <c r="I153" s="832"/>
      <c r="J153" s="832"/>
      <c r="K153" s="849">
        <v>1</v>
      </c>
      <c r="L153" s="849">
        <v>37</v>
      </c>
      <c r="M153" s="832">
        <v>1</v>
      </c>
      <c r="N153" s="832">
        <v>37</v>
      </c>
      <c r="O153" s="849"/>
      <c r="P153" s="849"/>
      <c r="Q153" s="837"/>
      <c r="R153" s="850"/>
    </row>
    <row r="154" spans="1:18" ht="14.4" customHeight="1" x14ac:dyDescent="0.3">
      <c r="A154" s="831" t="s">
        <v>3565</v>
      </c>
      <c r="B154" s="832" t="s">
        <v>3566</v>
      </c>
      <c r="C154" s="832" t="s">
        <v>3024</v>
      </c>
      <c r="D154" s="832" t="s">
        <v>3550</v>
      </c>
      <c r="E154" s="832" t="s">
        <v>3703</v>
      </c>
      <c r="F154" s="832" t="s">
        <v>3704</v>
      </c>
      <c r="G154" s="849">
        <v>3</v>
      </c>
      <c r="H154" s="849">
        <v>258</v>
      </c>
      <c r="I154" s="832">
        <v>1.5</v>
      </c>
      <c r="J154" s="832">
        <v>86</v>
      </c>
      <c r="K154" s="849">
        <v>2</v>
      </c>
      <c r="L154" s="849">
        <v>172</v>
      </c>
      <c r="M154" s="832">
        <v>1</v>
      </c>
      <c r="N154" s="832">
        <v>86</v>
      </c>
      <c r="O154" s="849"/>
      <c r="P154" s="849"/>
      <c r="Q154" s="837"/>
      <c r="R154" s="850"/>
    </row>
    <row r="155" spans="1:18" ht="14.4" customHeight="1" x14ac:dyDescent="0.3">
      <c r="A155" s="831" t="s">
        <v>3565</v>
      </c>
      <c r="B155" s="832" t="s">
        <v>3566</v>
      </c>
      <c r="C155" s="832" t="s">
        <v>3024</v>
      </c>
      <c r="D155" s="832" t="s">
        <v>3550</v>
      </c>
      <c r="E155" s="832" t="s">
        <v>3705</v>
      </c>
      <c r="F155" s="832" t="s">
        <v>3706</v>
      </c>
      <c r="G155" s="849">
        <v>6</v>
      </c>
      <c r="H155" s="849">
        <v>924</v>
      </c>
      <c r="I155" s="832">
        <v>0.75</v>
      </c>
      <c r="J155" s="832">
        <v>154</v>
      </c>
      <c r="K155" s="849">
        <v>8</v>
      </c>
      <c r="L155" s="849">
        <v>1232</v>
      </c>
      <c r="M155" s="832">
        <v>1</v>
      </c>
      <c r="N155" s="832">
        <v>154</v>
      </c>
      <c r="O155" s="849">
        <v>5</v>
      </c>
      <c r="P155" s="849">
        <v>775</v>
      </c>
      <c r="Q155" s="837">
        <v>0.62905844155844159</v>
      </c>
      <c r="R155" s="850">
        <v>155</v>
      </c>
    </row>
    <row r="156" spans="1:18" ht="14.4" customHeight="1" x14ac:dyDescent="0.3">
      <c r="A156" s="831" t="s">
        <v>3565</v>
      </c>
      <c r="B156" s="832" t="s">
        <v>3566</v>
      </c>
      <c r="C156" s="832" t="s">
        <v>3024</v>
      </c>
      <c r="D156" s="832" t="s">
        <v>3550</v>
      </c>
      <c r="E156" s="832" t="s">
        <v>3707</v>
      </c>
      <c r="F156" s="832" t="s">
        <v>3708</v>
      </c>
      <c r="G156" s="849">
        <v>5</v>
      </c>
      <c r="H156" s="849">
        <v>160</v>
      </c>
      <c r="I156" s="832">
        <v>1.6666666666666667</v>
      </c>
      <c r="J156" s="832">
        <v>32</v>
      </c>
      <c r="K156" s="849">
        <v>3</v>
      </c>
      <c r="L156" s="849">
        <v>96</v>
      </c>
      <c r="M156" s="832">
        <v>1</v>
      </c>
      <c r="N156" s="832">
        <v>32</v>
      </c>
      <c r="O156" s="849">
        <v>4</v>
      </c>
      <c r="P156" s="849">
        <v>128</v>
      </c>
      <c r="Q156" s="837">
        <v>1.3333333333333333</v>
      </c>
      <c r="R156" s="850">
        <v>32</v>
      </c>
    </row>
    <row r="157" spans="1:18" ht="14.4" customHeight="1" x14ac:dyDescent="0.3">
      <c r="A157" s="831" t="s">
        <v>3565</v>
      </c>
      <c r="B157" s="832" t="s">
        <v>3566</v>
      </c>
      <c r="C157" s="832" t="s">
        <v>3024</v>
      </c>
      <c r="D157" s="832" t="s">
        <v>3550</v>
      </c>
      <c r="E157" s="832" t="s">
        <v>3711</v>
      </c>
      <c r="F157" s="832" t="s">
        <v>3712</v>
      </c>
      <c r="G157" s="849">
        <v>6</v>
      </c>
      <c r="H157" s="849">
        <v>444</v>
      </c>
      <c r="I157" s="832">
        <v>1.5</v>
      </c>
      <c r="J157" s="832">
        <v>74</v>
      </c>
      <c r="K157" s="849">
        <v>4</v>
      </c>
      <c r="L157" s="849">
        <v>296</v>
      </c>
      <c r="M157" s="832">
        <v>1</v>
      </c>
      <c r="N157" s="832">
        <v>74</v>
      </c>
      <c r="O157" s="849">
        <v>1</v>
      </c>
      <c r="P157" s="849">
        <v>74</v>
      </c>
      <c r="Q157" s="837">
        <v>0.25</v>
      </c>
      <c r="R157" s="850">
        <v>74</v>
      </c>
    </row>
    <row r="158" spans="1:18" ht="14.4" customHeight="1" x14ac:dyDescent="0.3">
      <c r="A158" s="831" t="s">
        <v>3565</v>
      </c>
      <c r="B158" s="832" t="s">
        <v>3566</v>
      </c>
      <c r="C158" s="832" t="s">
        <v>3024</v>
      </c>
      <c r="D158" s="832" t="s">
        <v>3550</v>
      </c>
      <c r="E158" s="832" t="s">
        <v>3555</v>
      </c>
      <c r="F158" s="832" t="s">
        <v>3556</v>
      </c>
      <c r="G158" s="849">
        <v>8</v>
      </c>
      <c r="H158" s="849">
        <v>6936</v>
      </c>
      <c r="I158" s="832">
        <v>2.6635944700460827</v>
      </c>
      <c r="J158" s="832">
        <v>867</v>
      </c>
      <c r="K158" s="849">
        <v>3</v>
      </c>
      <c r="L158" s="849">
        <v>2604</v>
      </c>
      <c r="M158" s="832">
        <v>1</v>
      </c>
      <c r="N158" s="832">
        <v>868</v>
      </c>
      <c r="O158" s="849">
        <v>9</v>
      </c>
      <c r="P158" s="849">
        <v>7812</v>
      </c>
      <c r="Q158" s="837">
        <v>3</v>
      </c>
      <c r="R158" s="850">
        <v>868</v>
      </c>
    </row>
    <row r="159" spans="1:18" ht="14.4" customHeight="1" x14ac:dyDescent="0.3">
      <c r="A159" s="831" t="s">
        <v>3565</v>
      </c>
      <c r="B159" s="832" t="s">
        <v>3566</v>
      </c>
      <c r="C159" s="832" t="s">
        <v>3024</v>
      </c>
      <c r="D159" s="832" t="s">
        <v>3550</v>
      </c>
      <c r="E159" s="832" t="s">
        <v>3557</v>
      </c>
      <c r="F159" s="832" t="s">
        <v>3558</v>
      </c>
      <c r="G159" s="849">
        <v>139</v>
      </c>
      <c r="H159" s="849">
        <v>82149</v>
      </c>
      <c r="I159" s="832">
        <v>1.4454708614864864</v>
      </c>
      <c r="J159" s="832">
        <v>591</v>
      </c>
      <c r="K159" s="849">
        <v>96</v>
      </c>
      <c r="L159" s="849">
        <v>56832</v>
      </c>
      <c r="M159" s="832">
        <v>1</v>
      </c>
      <c r="N159" s="832">
        <v>592</v>
      </c>
      <c r="O159" s="849">
        <v>124</v>
      </c>
      <c r="P159" s="849">
        <v>73532</v>
      </c>
      <c r="Q159" s="837">
        <v>1.2938485360360361</v>
      </c>
      <c r="R159" s="850">
        <v>593</v>
      </c>
    </row>
    <row r="160" spans="1:18" ht="14.4" customHeight="1" x14ac:dyDescent="0.3">
      <c r="A160" s="831" t="s">
        <v>3565</v>
      </c>
      <c r="B160" s="832" t="s">
        <v>3566</v>
      </c>
      <c r="C160" s="832" t="s">
        <v>3024</v>
      </c>
      <c r="D160" s="832" t="s">
        <v>3550</v>
      </c>
      <c r="E160" s="832" t="s">
        <v>3559</v>
      </c>
      <c r="F160" s="832" t="s">
        <v>3560</v>
      </c>
      <c r="G160" s="849">
        <v>18</v>
      </c>
      <c r="H160" s="849">
        <v>13806</v>
      </c>
      <c r="I160" s="832">
        <v>1.5</v>
      </c>
      <c r="J160" s="832">
        <v>767</v>
      </c>
      <c r="K160" s="849">
        <v>12</v>
      </c>
      <c r="L160" s="849">
        <v>9204</v>
      </c>
      <c r="M160" s="832">
        <v>1</v>
      </c>
      <c r="N160" s="832">
        <v>767</v>
      </c>
      <c r="O160" s="849">
        <v>19</v>
      </c>
      <c r="P160" s="849">
        <v>14592</v>
      </c>
      <c r="Q160" s="837">
        <v>1.5853976531942633</v>
      </c>
      <c r="R160" s="850">
        <v>768</v>
      </c>
    </row>
    <row r="161" spans="1:18" ht="14.4" customHeight="1" x14ac:dyDescent="0.3">
      <c r="A161" s="831" t="s">
        <v>3565</v>
      </c>
      <c r="B161" s="832" t="s">
        <v>3566</v>
      </c>
      <c r="C161" s="832" t="s">
        <v>3024</v>
      </c>
      <c r="D161" s="832" t="s">
        <v>3550</v>
      </c>
      <c r="E161" s="832" t="s">
        <v>3717</v>
      </c>
      <c r="F161" s="832" t="s">
        <v>3718</v>
      </c>
      <c r="G161" s="849">
        <v>2</v>
      </c>
      <c r="H161" s="849">
        <v>8800</v>
      </c>
      <c r="I161" s="832"/>
      <c r="J161" s="832">
        <v>4400</v>
      </c>
      <c r="K161" s="849"/>
      <c r="L161" s="849"/>
      <c r="M161" s="832"/>
      <c r="N161" s="832"/>
      <c r="O161" s="849"/>
      <c r="P161" s="849"/>
      <c r="Q161" s="837"/>
      <c r="R161" s="850"/>
    </row>
    <row r="162" spans="1:18" ht="14.4" customHeight="1" x14ac:dyDescent="0.3">
      <c r="A162" s="831" t="s">
        <v>3565</v>
      </c>
      <c r="B162" s="832" t="s">
        <v>3566</v>
      </c>
      <c r="C162" s="832" t="s">
        <v>3024</v>
      </c>
      <c r="D162" s="832" t="s">
        <v>3550</v>
      </c>
      <c r="E162" s="832" t="s">
        <v>3719</v>
      </c>
      <c r="F162" s="832" t="s">
        <v>3720</v>
      </c>
      <c r="G162" s="849"/>
      <c r="H162" s="849"/>
      <c r="I162" s="832"/>
      <c r="J162" s="832"/>
      <c r="K162" s="849"/>
      <c r="L162" s="849"/>
      <c r="M162" s="832"/>
      <c r="N162" s="832"/>
      <c r="O162" s="849">
        <v>2</v>
      </c>
      <c r="P162" s="849">
        <v>118</v>
      </c>
      <c r="Q162" s="837"/>
      <c r="R162" s="850">
        <v>59</v>
      </c>
    </row>
    <row r="163" spans="1:18" ht="14.4" customHeight="1" x14ac:dyDescent="0.3">
      <c r="A163" s="831" t="s">
        <v>3565</v>
      </c>
      <c r="B163" s="832" t="s">
        <v>3566</v>
      </c>
      <c r="C163" s="832" t="s">
        <v>3024</v>
      </c>
      <c r="D163" s="832" t="s">
        <v>3550</v>
      </c>
      <c r="E163" s="832" t="s">
        <v>3727</v>
      </c>
      <c r="F163" s="832" t="s">
        <v>3728</v>
      </c>
      <c r="G163" s="849">
        <v>1</v>
      </c>
      <c r="H163" s="849">
        <v>160</v>
      </c>
      <c r="I163" s="832">
        <v>0.33333333333333331</v>
      </c>
      <c r="J163" s="832">
        <v>160</v>
      </c>
      <c r="K163" s="849">
        <v>3</v>
      </c>
      <c r="L163" s="849">
        <v>480</v>
      </c>
      <c r="M163" s="832">
        <v>1</v>
      </c>
      <c r="N163" s="832">
        <v>160</v>
      </c>
      <c r="O163" s="849">
        <v>5</v>
      </c>
      <c r="P163" s="849">
        <v>805</v>
      </c>
      <c r="Q163" s="837">
        <v>1.6770833333333333</v>
      </c>
      <c r="R163" s="850">
        <v>161</v>
      </c>
    </row>
    <row r="164" spans="1:18" ht="14.4" customHeight="1" x14ac:dyDescent="0.3">
      <c r="A164" s="831" t="s">
        <v>3565</v>
      </c>
      <c r="B164" s="832" t="s">
        <v>3566</v>
      </c>
      <c r="C164" s="832" t="s">
        <v>3024</v>
      </c>
      <c r="D164" s="832" t="s">
        <v>3550</v>
      </c>
      <c r="E164" s="832" t="s">
        <v>3733</v>
      </c>
      <c r="F164" s="832" t="s">
        <v>3734</v>
      </c>
      <c r="G164" s="849">
        <v>1</v>
      </c>
      <c r="H164" s="849">
        <v>43</v>
      </c>
      <c r="I164" s="832"/>
      <c r="J164" s="832">
        <v>43</v>
      </c>
      <c r="K164" s="849"/>
      <c r="L164" s="849"/>
      <c r="M164" s="832"/>
      <c r="N164" s="832"/>
      <c r="O164" s="849"/>
      <c r="P164" s="849"/>
      <c r="Q164" s="837"/>
      <c r="R164" s="850"/>
    </row>
    <row r="165" spans="1:18" ht="14.4" customHeight="1" x14ac:dyDescent="0.3">
      <c r="A165" s="831" t="s">
        <v>3565</v>
      </c>
      <c r="B165" s="832" t="s">
        <v>3566</v>
      </c>
      <c r="C165" s="832" t="s">
        <v>3024</v>
      </c>
      <c r="D165" s="832" t="s">
        <v>3550</v>
      </c>
      <c r="E165" s="832" t="s">
        <v>3739</v>
      </c>
      <c r="F165" s="832" t="s">
        <v>3740</v>
      </c>
      <c r="G165" s="849">
        <v>1</v>
      </c>
      <c r="H165" s="849">
        <v>372</v>
      </c>
      <c r="I165" s="832"/>
      <c r="J165" s="832">
        <v>372</v>
      </c>
      <c r="K165" s="849"/>
      <c r="L165" s="849"/>
      <c r="M165" s="832"/>
      <c r="N165" s="832"/>
      <c r="O165" s="849"/>
      <c r="P165" s="849"/>
      <c r="Q165" s="837"/>
      <c r="R165" s="850"/>
    </row>
    <row r="166" spans="1:18" ht="14.4" customHeight="1" x14ac:dyDescent="0.3">
      <c r="A166" s="831" t="s">
        <v>3565</v>
      </c>
      <c r="B166" s="832" t="s">
        <v>3566</v>
      </c>
      <c r="C166" s="832" t="s">
        <v>3024</v>
      </c>
      <c r="D166" s="832" t="s">
        <v>3550</v>
      </c>
      <c r="E166" s="832" t="s">
        <v>3561</v>
      </c>
      <c r="F166" s="832" t="s">
        <v>3562</v>
      </c>
      <c r="G166" s="849">
        <v>250</v>
      </c>
      <c r="H166" s="849">
        <v>353750</v>
      </c>
      <c r="I166" s="832">
        <v>1.3499229160624608</v>
      </c>
      <c r="J166" s="832">
        <v>1415</v>
      </c>
      <c r="K166" s="849">
        <v>196</v>
      </c>
      <c r="L166" s="849">
        <v>262052</v>
      </c>
      <c r="M166" s="832">
        <v>1</v>
      </c>
      <c r="N166" s="832">
        <v>1337</v>
      </c>
      <c r="O166" s="849">
        <v>202</v>
      </c>
      <c r="P166" s="849">
        <v>270478</v>
      </c>
      <c r="Q166" s="837">
        <v>1.0321539236487414</v>
      </c>
      <c r="R166" s="850">
        <v>1339</v>
      </c>
    </row>
    <row r="167" spans="1:18" ht="14.4" customHeight="1" x14ac:dyDescent="0.3">
      <c r="A167" s="831" t="s">
        <v>3565</v>
      </c>
      <c r="B167" s="832" t="s">
        <v>3566</v>
      </c>
      <c r="C167" s="832" t="s">
        <v>3024</v>
      </c>
      <c r="D167" s="832" t="s">
        <v>3550</v>
      </c>
      <c r="E167" s="832" t="s">
        <v>3563</v>
      </c>
      <c r="F167" s="832" t="s">
        <v>3564</v>
      </c>
      <c r="G167" s="849">
        <v>56</v>
      </c>
      <c r="H167" s="849">
        <v>20272</v>
      </c>
      <c r="I167" s="832">
        <v>2.2400000000000002</v>
      </c>
      <c r="J167" s="832">
        <v>362</v>
      </c>
      <c r="K167" s="849">
        <v>25</v>
      </c>
      <c r="L167" s="849">
        <v>9050</v>
      </c>
      <c r="M167" s="832">
        <v>1</v>
      </c>
      <c r="N167" s="832">
        <v>362</v>
      </c>
      <c r="O167" s="849">
        <v>44</v>
      </c>
      <c r="P167" s="849">
        <v>15972</v>
      </c>
      <c r="Q167" s="837">
        <v>1.7648618784530388</v>
      </c>
      <c r="R167" s="850">
        <v>363</v>
      </c>
    </row>
    <row r="168" spans="1:18" ht="14.4" customHeight="1" x14ac:dyDescent="0.3">
      <c r="A168" s="831" t="s">
        <v>3565</v>
      </c>
      <c r="B168" s="832" t="s">
        <v>3566</v>
      </c>
      <c r="C168" s="832" t="s">
        <v>3024</v>
      </c>
      <c r="D168" s="832" t="s">
        <v>3550</v>
      </c>
      <c r="E168" s="832" t="s">
        <v>3749</v>
      </c>
      <c r="F168" s="832" t="s">
        <v>3750</v>
      </c>
      <c r="G168" s="849">
        <v>2</v>
      </c>
      <c r="H168" s="849">
        <v>344</v>
      </c>
      <c r="I168" s="832"/>
      <c r="J168" s="832">
        <v>172</v>
      </c>
      <c r="K168" s="849"/>
      <c r="L168" s="849"/>
      <c r="M168" s="832"/>
      <c r="N168" s="832"/>
      <c r="O168" s="849"/>
      <c r="P168" s="849"/>
      <c r="Q168" s="837"/>
      <c r="R168" s="850"/>
    </row>
    <row r="169" spans="1:18" ht="14.4" customHeight="1" x14ac:dyDescent="0.3">
      <c r="A169" s="831" t="s">
        <v>3565</v>
      </c>
      <c r="B169" s="832" t="s">
        <v>3752</v>
      </c>
      <c r="C169" s="832" t="s">
        <v>597</v>
      </c>
      <c r="D169" s="832" t="s">
        <v>3550</v>
      </c>
      <c r="E169" s="832" t="s">
        <v>3647</v>
      </c>
      <c r="F169" s="832" t="s">
        <v>3648</v>
      </c>
      <c r="G169" s="849">
        <v>7</v>
      </c>
      <c r="H169" s="849">
        <v>1435</v>
      </c>
      <c r="I169" s="832">
        <v>0.5</v>
      </c>
      <c r="J169" s="832">
        <v>205</v>
      </c>
      <c r="K169" s="849">
        <v>14</v>
      </c>
      <c r="L169" s="849">
        <v>2870</v>
      </c>
      <c r="M169" s="832">
        <v>1</v>
      </c>
      <c r="N169" s="832">
        <v>205</v>
      </c>
      <c r="O169" s="849">
        <v>26</v>
      </c>
      <c r="P169" s="849">
        <v>5356</v>
      </c>
      <c r="Q169" s="837">
        <v>1.8662020905923344</v>
      </c>
      <c r="R169" s="850">
        <v>206</v>
      </c>
    </row>
    <row r="170" spans="1:18" ht="14.4" customHeight="1" x14ac:dyDescent="0.3">
      <c r="A170" s="831" t="s">
        <v>3565</v>
      </c>
      <c r="B170" s="832" t="s">
        <v>3752</v>
      </c>
      <c r="C170" s="832" t="s">
        <v>597</v>
      </c>
      <c r="D170" s="832" t="s">
        <v>3550</v>
      </c>
      <c r="E170" s="832" t="s">
        <v>3657</v>
      </c>
      <c r="F170" s="832" t="s">
        <v>3658</v>
      </c>
      <c r="G170" s="849">
        <v>272</v>
      </c>
      <c r="H170" s="849">
        <v>10064</v>
      </c>
      <c r="I170" s="832">
        <v>1.2769953051643192</v>
      </c>
      <c r="J170" s="832">
        <v>37</v>
      </c>
      <c r="K170" s="849">
        <v>213</v>
      </c>
      <c r="L170" s="849">
        <v>7881</v>
      </c>
      <c r="M170" s="832">
        <v>1</v>
      </c>
      <c r="N170" s="832">
        <v>37</v>
      </c>
      <c r="O170" s="849">
        <v>279</v>
      </c>
      <c r="P170" s="849">
        <v>10323</v>
      </c>
      <c r="Q170" s="837">
        <v>1.3098591549295775</v>
      </c>
      <c r="R170" s="850">
        <v>37</v>
      </c>
    </row>
    <row r="171" spans="1:18" ht="14.4" customHeight="1" x14ac:dyDescent="0.3">
      <c r="A171" s="831" t="s">
        <v>3565</v>
      </c>
      <c r="B171" s="832" t="s">
        <v>3752</v>
      </c>
      <c r="C171" s="832" t="s">
        <v>597</v>
      </c>
      <c r="D171" s="832" t="s">
        <v>3550</v>
      </c>
      <c r="E171" s="832" t="s">
        <v>3685</v>
      </c>
      <c r="F171" s="832" t="s">
        <v>3686</v>
      </c>
      <c r="G171" s="849"/>
      <c r="H171" s="849"/>
      <c r="I171" s="832"/>
      <c r="J171" s="832"/>
      <c r="K171" s="849">
        <v>1</v>
      </c>
      <c r="L171" s="849">
        <v>296</v>
      </c>
      <c r="M171" s="832">
        <v>1</v>
      </c>
      <c r="N171" s="832">
        <v>296</v>
      </c>
      <c r="O171" s="849"/>
      <c r="P171" s="849"/>
      <c r="Q171" s="837"/>
      <c r="R171" s="850"/>
    </row>
    <row r="172" spans="1:18" ht="14.4" customHeight="1" x14ac:dyDescent="0.3">
      <c r="A172" s="831" t="s">
        <v>3565</v>
      </c>
      <c r="B172" s="832" t="s">
        <v>3752</v>
      </c>
      <c r="C172" s="832" t="s">
        <v>597</v>
      </c>
      <c r="D172" s="832" t="s">
        <v>3550</v>
      </c>
      <c r="E172" s="832" t="s">
        <v>3753</v>
      </c>
      <c r="F172" s="832" t="s">
        <v>3754</v>
      </c>
      <c r="G172" s="849">
        <v>596</v>
      </c>
      <c r="H172" s="849">
        <v>149596</v>
      </c>
      <c r="I172" s="832">
        <v>0.87776141384388806</v>
      </c>
      <c r="J172" s="832">
        <v>251</v>
      </c>
      <c r="K172" s="849">
        <v>679</v>
      </c>
      <c r="L172" s="849">
        <v>170429</v>
      </c>
      <c r="M172" s="832">
        <v>1</v>
      </c>
      <c r="N172" s="832">
        <v>251</v>
      </c>
      <c r="O172" s="849">
        <v>726</v>
      </c>
      <c r="P172" s="849">
        <v>182952</v>
      </c>
      <c r="Q172" s="837">
        <v>1.0734792787612437</v>
      </c>
      <c r="R172" s="850">
        <v>252</v>
      </c>
    </row>
    <row r="173" spans="1:18" ht="14.4" customHeight="1" x14ac:dyDescent="0.3">
      <c r="A173" s="831" t="s">
        <v>3565</v>
      </c>
      <c r="B173" s="832" t="s">
        <v>3752</v>
      </c>
      <c r="C173" s="832" t="s">
        <v>597</v>
      </c>
      <c r="D173" s="832" t="s">
        <v>3550</v>
      </c>
      <c r="E173" s="832" t="s">
        <v>3755</v>
      </c>
      <c r="F173" s="832" t="s">
        <v>3756</v>
      </c>
      <c r="G173" s="849">
        <v>153</v>
      </c>
      <c r="H173" s="849">
        <v>19278</v>
      </c>
      <c r="I173" s="832">
        <v>0.81382978723404253</v>
      </c>
      <c r="J173" s="832">
        <v>126</v>
      </c>
      <c r="K173" s="849">
        <v>188</v>
      </c>
      <c r="L173" s="849">
        <v>23688</v>
      </c>
      <c r="M173" s="832">
        <v>1</v>
      </c>
      <c r="N173" s="832">
        <v>126</v>
      </c>
      <c r="O173" s="849">
        <v>155</v>
      </c>
      <c r="P173" s="849">
        <v>19685</v>
      </c>
      <c r="Q173" s="837">
        <v>0.83101148260722724</v>
      </c>
      <c r="R173" s="850">
        <v>127</v>
      </c>
    </row>
    <row r="174" spans="1:18" ht="14.4" customHeight="1" x14ac:dyDescent="0.3">
      <c r="A174" s="831" t="s">
        <v>3565</v>
      </c>
      <c r="B174" s="832" t="s">
        <v>3752</v>
      </c>
      <c r="C174" s="832" t="s">
        <v>597</v>
      </c>
      <c r="D174" s="832" t="s">
        <v>3550</v>
      </c>
      <c r="E174" s="832" t="s">
        <v>3757</v>
      </c>
      <c r="F174" s="832" t="s">
        <v>3758</v>
      </c>
      <c r="G174" s="849">
        <v>1</v>
      </c>
      <c r="H174" s="849">
        <v>872</v>
      </c>
      <c r="I174" s="832">
        <v>0.99885452462772051</v>
      </c>
      <c r="J174" s="832">
        <v>872</v>
      </c>
      <c r="K174" s="849">
        <v>1</v>
      </c>
      <c r="L174" s="849">
        <v>873</v>
      </c>
      <c r="M174" s="832">
        <v>1</v>
      </c>
      <c r="N174" s="832">
        <v>873</v>
      </c>
      <c r="O174" s="849"/>
      <c r="P174" s="849"/>
      <c r="Q174" s="837"/>
      <c r="R174" s="850"/>
    </row>
    <row r="175" spans="1:18" ht="14.4" customHeight="1" x14ac:dyDescent="0.3">
      <c r="A175" s="831" t="s">
        <v>3565</v>
      </c>
      <c r="B175" s="832" t="s">
        <v>3752</v>
      </c>
      <c r="C175" s="832" t="s">
        <v>597</v>
      </c>
      <c r="D175" s="832" t="s">
        <v>3550</v>
      </c>
      <c r="E175" s="832" t="s">
        <v>3693</v>
      </c>
      <c r="F175" s="832" t="s">
        <v>3694</v>
      </c>
      <c r="G175" s="849">
        <v>1</v>
      </c>
      <c r="H175" s="849">
        <v>123</v>
      </c>
      <c r="I175" s="832">
        <v>1</v>
      </c>
      <c r="J175" s="832">
        <v>123</v>
      </c>
      <c r="K175" s="849">
        <v>1</v>
      </c>
      <c r="L175" s="849">
        <v>123</v>
      </c>
      <c r="M175" s="832">
        <v>1</v>
      </c>
      <c r="N175" s="832">
        <v>123</v>
      </c>
      <c r="O175" s="849">
        <v>1</v>
      </c>
      <c r="P175" s="849">
        <v>124</v>
      </c>
      <c r="Q175" s="837">
        <v>1.0081300813008129</v>
      </c>
      <c r="R175" s="850">
        <v>124</v>
      </c>
    </row>
    <row r="176" spans="1:18" ht="14.4" customHeight="1" x14ac:dyDescent="0.3">
      <c r="A176" s="831" t="s">
        <v>3565</v>
      </c>
      <c r="B176" s="832" t="s">
        <v>3752</v>
      </c>
      <c r="C176" s="832" t="s">
        <v>597</v>
      </c>
      <c r="D176" s="832" t="s">
        <v>3550</v>
      </c>
      <c r="E176" s="832" t="s">
        <v>3695</v>
      </c>
      <c r="F176" s="832" t="s">
        <v>3696</v>
      </c>
      <c r="G176" s="849"/>
      <c r="H176" s="849"/>
      <c r="I176" s="832"/>
      <c r="J176" s="832"/>
      <c r="K176" s="849">
        <v>2</v>
      </c>
      <c r="L176" s="849">
        <v>66.66</v>
      </c>
      <c r="M176" s="832">
        <v>1</v>
      </c>
      <c r="N176" s="832">
        <v>33.33</v>
      </c>
      <c r="O176" s="849">
        <v>4</v>
      </c>
      <c r="P176" s="849">
        <v>133.32999999999998</v>
      </c>
      <c r="Q176" s="837">
        <v>2.0001500150015001</v>
      </c>
      <c r="R176" s="850">
        <v>33.332499999999996</v>
      </c>
    </row>
    <row r="177" spans="1:18" ht="14.4" customHeight="1" x14ac:dyDescent="0.3">
      <c r="A177" s="831" t="s">
        <v>3565</v>
      </c>
      <c r="B177" s="832" t="s">
        <v>3752</v>
      </c>
      <c r="C177" s="832" t="s">
        <v>597</v>
      </c>
      <c r="D177" s="832" t="s">
        <v>3550</v>
      </c>
      <c r="E177" s="832" t="s">
        <v>3697</v>
      </c>
      <c r="F177" s="832" t="s">
        <v>3698</v>
      </c>
      <c r="G177" s="849">
        <v>661</v>
      </c>
      <c r="H177" s="849">
        <v>202927</v>
      </c>
      <c r="I177" s="832">
        <v>0.98778695068050393</v>
      </c>
      <c r="J177" s="832">
        <v>307</v>
      </c>
      <c r="K177" s="849">
        <v>667</v>
      </c>
      <c r="L177" s="849">
        <v>205436</v>
      </c>
      <c r="M177" s="832">
        <v>1</v>
      </c>
      <c r="N177" s="832">
        <v>308</v>
      </c>
      <c r="O177" s="849">
        <v>611</v>
      </c>
      <c r="P177" s="849">
        <v>188188</v>
      </c>
      <c r="Q177" s="837">
        <v>0.91604197901049478</v>
      </c>
      <c r="R177" s="850">
        <v>308</v>
      </c>
    </row>
    <row r="178" spans="1:18" ht="14.4" customHeight="1" x14ac:dyDescent="0.3">
      <c r="A178" s="831" t="s">
        <v>3565</v>
      </c>
      <c r="B178" s="832" t="s">
        <v>3752</v>
      </c>
      <c r="C178" s="832" t="s">
        <v>597</v>
      </c>
      <c r="D178" s="832" t="s">
        <v>3550</v>
      </c>
      <c r="E178" s="832" t="s">
        <v>3759</v>
      </c>
      <c r="F178" s="832" t="s">
        <v>3760</v>
      </c>
      <c r="G178" s="849">
        <v>397</v>
      </c>
      <c r="H178" s="849">
        <v>46052</v>
      </c>
      <c r="I178" s="832">
        <v>0.89213483146067418</v>
      </c>
      <c r="J178" s="832">
        <v>116</v>
      </c>
      <c r="K178" s="849">
        <v>445</v>
      </c>
      <c r="L178" s="849">
        <v>51620</v>
      </c>
      <c r="M178" s="832">
        <v>1</v>
      </c>
      <c r="N178" s="832">
        <v>116</v>
      </c>
      <c r="O178" s="849">
        <v>495</v>
      </c>
      <c r="P178" s="849">
        <v>57420</v>
      </c>
      <c r="Q178" s="837">
        <v>1.1123595505617978</v>
      </c>
      <c r="R178" s="850">
        <v>116</v>
      </c>
    </row>
    <row r="179" spans="1:18" ht="14.4" customHeight="1" x14ac:dyDescent="0.3">
      <c r="A179" s="831" t="s">
        <v>3565</v>
      </c>
      <c r="B179" s="832" t="s">
        <v>3752</v>
      </c>
      <c r="C179" s="832" t="s">
        <v>597</v>
      </c>
      <c r="D179" s="832" t="s">
        <v>3550</v>
      </c>
      <c r="E179" s="832" t="s">
        <v>3705</v>
      </c>
      <c r="F179" s="832" t="s">
        <v>3706</v>
      </c>
      <c r="G179" s="849">
        <v>31</v>
      </c>
      <c r="H179" s="849">
        <v>4774</v>
      </c>
      <c r="I179" s="832">
        <v>0.96875</v>
      </c>
      <c r="J179" s="832">
        <v>154</v>
      </c>
      <c r="K179" s="849">
        <v>32</v>
      </c>
      <c r="L179" s="849">
        <v>4928</v>
      </c>
      <c r="M179" s="832">
        <v>1</v>
      </c>
      <c r="N179" s="832">
        <v>154</v>
      </c>
      <c r="O179" s="849">
        <v>44</v>
      </c>
      <c r="P179" s="849">
        <v>6820</v>
      </c>
      <c r="Q179" s="837">
        <v>1.3839285714285714</v>
      </c>
      <c r="R179" s="850">
        <v>155</v>
      </c>
    </row>
    <row r="180" spans="1:18" ht="14.4" customHeight="1" x14ac:dyDescent="0.3">
      <c r="A180" s="831" t="s">
        <v>3565</v>
      </c>
      <c r="B180" s="832" t="s">
        <v>3752</v>
      </c>
      <c r="C180" s="832" t="s">
        <v>597</v>
      </c>
      <c r="D180" s="832" t="s">
        <v>3550</v>
      </c>
      <c r="E180" s="832" t="s">
        <v>3761</v>
      </c>
      <c r="F180" s="832" t="s">
        <v>3762</v>
      </c>
      <c r="G180" s="849">
        <v>12</v>
      </c>
      <c r="H180" s="849">
        <v>3684</v>
      </c>
      <c r="I180" s="832">
        <v>6</v>
      </c>
      <c r="J180" s="832">
        <v>307</v>
      </c>
      <c r="K180" s="849">
        <v>2</v>
      </c>
      <c r="L180" s="849">
        <v>614</v>
      </c>
      <c r="M180" s="832">
        <v>1</v>
      </c>
      <c r="N180" s="832">
        <v>307</v>
      </c>
      <c r="O180" s="849">
        <v>11</v>
      </c>
      <c r="P180" s="849">
        <v>3388</v>
      </c>
      <c r="Q180" s="837">
        <v>5.5179153094462539</v>
      </c>
      <c r="R180" s="850">
        <v>308</v>
      </c>
    </row>
    <row r="181" spans="1:18" ht="14.4" customHeight="1" x14ac:dyDescent="0.3">
      <c r="A181" s="831" t="s">
        <v>3565</v>
      </c>
      <c r="B181" s="832" t="s">
        <v>3752</v>
      </c>
      <c r="C181" s="832" t="s">
        <v>597</v>
      </c>
      <c r="D181" s="832" t="s">
        <v>3550</v>
      </c>
      <c r="E181" s="832" t="s">
        <v>3763</v>
      </c>
      <c r="F181" s="832" t="s">
        <v>3764</v>
      </c>
      <c r="G181" s="849">
        <v>285</v>
      </c>
      <c r="H181" s="849">
        <v>106020</v>
      </c>
      <c r="I181" s="832">
        <v>1.0298403077281735</v>
      </c>
      <c r="J181" s="832">
        <v>372</v>
      </c>
      <c r="K181" s="849">
        <v>276</v>
      </c>
      <c r="L181" s="849">
        <v>102948</v>
      </c>
      <c r="M181" s="832">
        <v>1</v>
      </c>
      <c r="N181" s="832">
        <v>373</v>
      </c>
      <c r="O181" s="849">
        <v>287</v>
      </c>
      <c r="P181" s="849">
        <v>107338</v>
      </c>
      <c r="Q181" s="837">
        <v>1.0426428876714458</v>
      </c>
      <c r="R181" s="850">
        <v>374</v>
      </c>
    </row>
    <row r="182" spans="1:18" ht="14.4" customHeight="1" x14ac:dyDescent="0.3">
      <c r="A182" s="831" t="s">
        <v>3565</v>
      </c>
      <c r="B182" s="832" t="s">
        <v>3752</v>
      </c>
      <c r="C182" s="832" t="s">
        <v>597</v>
      </c>
      <c r="D182" s="832" t="s">
        <v>3550</v>
      </c>
      <c r="E182" s="832" t="s">
        <v>3727</v>
      </c>
      <c r="F182" s="832" t="s">
        <v>3728</v>
      </c>
      <c r="G182" s="849">
        <v>165</v>
      </c>
      <c r="H182" s="849">
        <v>26400</v>
      </c>
      <c r="I182" s="832">
        <v>1.1619718309859155</v>
      </c>
      <c r="J182" s="832">
        <v>160</v>
      </c>
      <c r="K182" s="849">
        <v>142</v>
      </c>
      <c r="L182" s="849">
        <v>22720</v>
      </c>
      <c r="M182" s="832">
        <v>1</v>
      </c>
      <c r="N182" s="832">
        <v>160</v>
      </c>
      <c r="O182" s="849">
        <v>141</v>
      </c>
      <c r="P182" s="849">
        <v>22701</v>
      </c>
      <c r="Q182" s="837">
        <v>0.99916373239436618</v>
      </c>
      <c r="R182" s="850">
        <v>161</v>
      </c>
    </row>
    <row r="183" spans="1:18" ht="14.4" customHeight="1" x14ac:dyDescent="0.3">
      <c r="A183" s="831" t="s">
        <v>3565</v>
      </c>
      <c r="B183" s="832" t="s">
        <v>3752</v>
      </c>
      <c r="C183" s="832" t="s">
        <v>597</v>
      </c>
      <c r="D183" s="832" t="s">
        <v>3550</v>
      </c>
      <c r="E183" s="832" t="s">
        <v>3729</v>
      </c>
      <c r="F183" s="832" t="s">
        <v>3730</v>
      </c>
      <c r="G183" s="849">
        <v>5</v>
      </c>
      <c r="H183" s="849">
        <v>1970</v>
      </c>
      <c r="I183" s="832">
        <v>4.9873417721518987</v>
      </c>
      <c r="J183" s="832">
        <v>394</v>
      </c>
      <c r="K183" s="849">
        <v>1</v>
      </c>
      <c r="L183" s="849">
        <v>395</v>
      </c>
      <c r="M183" s="832">
        <v>1</v>
      </c>
      <c r="N183" s="832">
        <v>395</v>
      </c>
      <c r="O183" s="849"/>
      <c r="P183" s="849"/>
      <c r="Q183" s="837"/>
      <c r="R183" s="850"/>
    </row>
    <row r="184" spans="1:18" ht="14.4" customHeight="1" x14ac:dyDescent="0.3">
      <c r="A184" s="831" t="s">
        <v>3565</v>
      </c>
      <c r="B184" s="832" t="s">
        <v>3752</v>
      </c>
      <c r="C184" s="832" t="s">
        <v>3024</v>
      </c>
      <c r="D184" s="832" t="s">
        <v>3550</v>
      </c>
      <c r="E184" s="832" t="s">
        <v>3657</v>
      </c>
      <c r="F184" s="832" t="s">
        <v>3658</v>
      </c>
      <c r="G184" s="849"/>
      <c r="H184" s="849"/>
      <c r="I184" s="832"/>
      <c r="J184" s="832"/>
      <c r="K184" s="849"/>
      <c r="L184" s="849"/>
      <c r="M184" s="832"/>
      <c r="N184" s="832"/>
      <c r="O184" s="849">
        <v>1</v>
      </c>
      <c r="P184" s="849">
        <v>37</v>
      </c>
      <c r="Q184" s="837"/>
      <c r="R184" s="850">
        <v>37</v>
      </c>
    </row>
    <row r="185" spans="1:18" ht="14.4" customHeight="1" x14ac:dyDescent="0.3">
      <c r="A185" s="831" t="s">
        <v>3565</v>
      </c>
      <c r="B185" s="832" t="s">
        <v>3752</v>
      </c>
      <c r="C185" s="832" t="s">
        <v>3024</v>
      </c>
      <c r="D185" s="832" t="s">
        <v>3550</v>
      </c>
      <c r="E185" s="832" t="s">
        <v>3557</v>
      </c>
      <c r="F185" s="832" t="s">
        <v>3558</v>
      </c>
      <c r="G185" s="849"/>
      <c r="H185" s="849"/>
      <c r="I185" s="832"/>
      <c r="J185" s="832"/>
      <c r="K185" s="849"/>
      <c r="L185" s="849"/>
      <c r="M185" s="832"/>
      <c r="N185" s="832"/>
      <c r="O185" s="849">
        <v>12</v>
      </c>
      <c r="P185" s="849">
        <v>7116</v>
      </c>
      <c r="Q185" s="837"/>
      <c r="R185" s="850">
        <v>593</v>
      </c>
    </row>
    <row r="186" spans="1:18" ht="14.4" customHeight="1" x14ac:dyDescent="0.3">
      <c r="A186" s="831" t="s">
        <v>3765</v>
      </c>
      <c r="B186" s="832" t="s">
        <v>3766</v>
      </c>
      <c r="C186" s="832" t="s">
        <v>597</v>
      </c>
      <c r="D186" s="832" t="s">
        <v>3567</v>
      </c>
      <c r="E186" s="832" t="s">
        <v>3576</v>
      </c>
      <c r="F186" s="832" t="s">
        <v>1352</v>
      </c>
      <c r="G186" s="849">
        <v>0.1</v>
      </c>
      <c r="H186" s="849">
        <v>442.7</v>
      </c>
      <c r="I186" s="832">
        <v>0.48674025859794179</v>
      </c>
      <c r="J186" s="832">
        <v>4427</v>
      </c>
      <c r="K186" s="849">
        <v>0.2</v>
      </c>
      <c r="L186" s="849">
        <v>909.52</v>
      </c>
      <c r="M186" s="832">
        <v>1</v>
      </c>
      <c r="N186" s="832">
        <v>4547.5999999999995</v>
      </c>
      <c r="O186" s="849">
        <v>0.2</v>
      </c>
      <c r="P186" s="849">
        <v>909.52</v>
      </c>
      <c r="Q186" s="837">
        <v>1</v>
      </c>
      <c r="R186" s="850">
        <v>4547.5999999999995</v>
      </c>
    </row>
    <row r="187" spans="1:18" ht="14.4" customHeight="1" x14ac:dyDescent="0.3">
      <c r="A187" s="831" t="s">
        <v>3765</v>
      </c>
      <c r="B187" s="832" t="s">
        <v>3766</v>
      </c>
      <c r="C187" s="832" t="s">
        <v>597</v>
      </c>
      <c r="D187" s="832" t="s">
        <v>3550</v>
      </c>
      <c r="E187" s="832" t="s">
        <v>3767</v>
      </c>
      <c r="F187" s="832" t="s">
        <v>3768</v>
      </c>
      <c r="G187" s="849">
        <v>2</v>
      </c>
      <c r="H187" s="849">
        <v>450</v>
      </c>
      <c r="I187" s="832">
        <v>0.66666666666666663</v>
      </c>
      <c r="J187" s="832">
        <v>225</v>
      </c>
      <c r="K187" s="849">
        <v>3</v>
      </c>
      <c r="L187" s="849">
        <v>675</v>
      </c>
      <c r="M187" s="832">
        <v>1</v>
      </c>
      <c r="N187" s="832">
        <v>225</v>
      </c>
      <c r="O187" s="849"/>
      <c r="P187" s="849"/>
      <c r="Q187" s="837"/>
      <c r="R187" s="850"/>
    </row>
    <row r="188" spans="1:18" ht="14.4" customHeight="1" x14ac:dyDescent="0.3">
      <c r="A188" s="831" t="s">
        <v>3765</v>
      </c>
      <c r="B188" s="832" t="s">
        <v>3766</v>
      </c>
      <c r="C188" s="832" t="s">
        <v>597</v>
      </c>
      <c r="D188" s="832" t="s">
        <v>3550</v>
      </c>
      <c r="E188" s="832" t="s">
        <v>3769</v>
      </c>
      <c r="F188" s="832" t="s">
        <v>3770</v>
      </c>
      <c r="G188" s="849"/>
      <c r="H188" s="849"/>
      <c r="I188" s="832"/>
      <c r="J188" s="832"/>
      <c r="K188" s="849"/>
      <c r="L188" s="849"/>
      <c r="M188" s="832"/>
      <c r="N188" s="832"/>
      <c r="O188" s="849">
        <v>1</v>
      </c>
      <c r="P188" s="849">
        <v>1042</v>
      </c>
      <c r="Q188" s="837"/>
      <c r="R188" s="850">
        <v>1042</v>
      </c>
    </row>
    <row r="189" spans="1:18" ht="14.4" customHeight="1" x14ac:dyDescent="0.3">
      <c r="A189" s="831" t="s">
        <v>3765</v>
      </c>
      <c r="B189" s="832" t="s">
        <v>3766</v>
      </c>
      <c r="C189" s="832" t="s">
        <v>597</v>
      </c>
      <c r="D189" s="832" t="s">
        <v>3550</v>
      </c>
      <c r="E189" s="832" t="s">
        <v>3771</v>
      </c>
      <c r="F189" s="832" t="s">
        <v>3772</v>
      </c>
      <c r="G189" s="849">
        <v>7</v>
      </c>
      <c r="H189" s="849">
        <v>3220</v>
      </c>
      <c r="I189" s="832">
        <v>0.875</v>
      </c>
      <c r="J189" s="832">
        <v>460</v>
      </c>
      <c r="K189" s="849">
        <v>8</v>
      </c>
      <c r="L189" s="849">
        <v>3680</v>
      </c>
      <c r="M189" s="832">
        <v>1</v>
      </c>
      <c r="N189" s="832">
        <v>460</v>
      </c>
      <c r="O189" s="849">
        <v>6</v>
      </c>
      <c r="P189" s="849">
        <v>2766</v>
      </c>
      <c r="Q189" s="837">
        <v>0.75163043478260871</v>
      </c>
      <c r="R189" s="850">
        <v>461</v>
      </c>
    </row>
    <row r="190" spans="1:18" ht="14.4" customHeight="1" x14ac:dyDescent="0.3">
      <c r="A190" s="831" t="s">
        <v>3765</v>
      </c>
      <c r="B190" s="832" t="s">
        <v>3766</v>
      </c>
      <c r="C190" s="832" t="s">
        <v>597</v>
      </c>
      <c r="D190" s="832" t="s">
        <v>3550</v>
      </c>
      <c r="E190" s="832" t="s">
        <v>3773</v>
      </c>
      <c r="F190" s="832" t="s">
        <v>3774</v>
      </c>
      <c r="G190" s="849">
        <v>11</v>
      </c>
      <c r="H190" s="849">
        <v>12496</v>
      </c>
      <c r="I190" s="832">
        <v>0.57894736842105265</v>
      </c>
      <c r="J190" s="832">
        <v>1136</v>
      </c>
      <c r="K190" s="849">
        <v>19</v>
      </c>
      <c r="L190" s="849">
        <v>21584</v>
      </c>
      <c r="M190" s="832">
        <v>1</v>
      </c>
      <c r="N190" s="832">
        <v>1136</v>
      </c>
      <c r="O190" s="849">
        <v>9</v>
      </c>
      <c r="P190" s="849">
        <v>10233</v>
      </c>
      <c r="Q190" s="837">
        <v>0.4741011860637509</v>
      </c>
      <c r="R190" s="850">
        <v>1137</v>
      </c>
    </row>
    <row r="191" spans="1:18" ht="14.4" customHeight="1" x14ac:dyDescent="0.3">
      <c r="A191" s="831" t="s">
        <v>3765</v>
      </c>
      <c r="B191" s="832" t="s">
        <v>3766</v>
      </c>
      <c r="C191" s="832" t="s">
        <v>597</v>
      </c>
      <c r="D191" s="832" t="s">
        <v>3550</v>
      </c>
      <c r="E191" s="832" t="s">
        <v>3775</v>
      </c>
      <c r="F191" s="832" t="s">
        <v>3776</v>
      </c>
      <c r="G191" s="849">
        <v>7</v>
      </c>
      <c r="H191" s="849">
        <v>1855</v>
      </c>
      <c r="I191" s="832">
        <v>0.53846153846153844</v>
      </c>
      <c r="J191" s="832">
        <v>265</v>
      </c>
      <c r="K191" s="849">
        <v>13</v>
      </c>
      <c r="L191" s="849">
        <v>3445</v>
      </c>
      <c r="M191" s="832">
        <v>1</v>
      </c>
      <c r="N191" s="832">
        <v>265</v>
      </c>
      <c r="O191" s="849">
        <v>9</v>
      </c>
      <c r="P191" s="849">
        <v>2394</v>
      </c>
      <c r="Q191" s="837">
        <v>0.69492017416545715</v>
      </c>
      <c r="R191" s="850">
        <v>266</v>
      </c>
    </row>
    <row r="192" spans="1:18" ht="14.4" customHeight="1" x14ac:dyDescent="0.3">
      <c r="A192" s="831" t="s">
        <v>3765</v>
      </c>
      <c r="B192" s="832" t="s">
        <v>3766</v>
      </c>
      <c r="C192" s="832" t="s">
        <v>597</v>
      </c>
      <c r="D192" s="832" t="s">
        <v>3550</v>
      </c>
      <c r="E192" s="832" t="s">
        <v>3777</v>
      </c>
      <c r="F192" s="832" t="s">
        <v>3778</v>
      </c>
      <c r="G192" s="849"/>
      <c r="H192" s="849"/>
      <c r="I192" s="832"/>
      <c r="J192" s="832"/>
      <c r="K192" s="849"/>
      <c r="L192" s="849"/>
      <c r="M192" s="832"/>
      <c r="N192" s="832"/>
      <c r="O192" s="849">
        <v>1</v>
      </c>
      <c r="P192" s="849">
        <v>802</v>
      </c>
      <c r="Q192" s="837"/>
      <c r="R192" s="850">
        <v>802</v>
      </c>
    </row>
    <row r="193" spans="1:18" ht="14.4" customHeight="1" x14ac:dyDescent="0.3">
      <c r="A193" s="831" t="s">
        <v>3765</v>
      </c>
      <c r="B193" s="832" t="s">
        <v>3766</v>
      </c>
      <c r="C193" s="832" t="s">
        <v>597</v>
      </c>
      <c r="D193" s="832" t="s">
        <v>3550</v>
      </c>
      <c r="E193" s="832" t="s">
        <v>3779</v>
      </c>
      <c r="F193" s="832" t="s">
        <v>3780</v>
      </c>
      <c r="G193" s="849">
        <v>21</v>
      </c>
      <c r="H193" s="849">
        <v>11928</v>
      </c>
      <c r="I193" s="832">
        <v>1.4973637961335677</v>
      </c>
      <c r="J193" s="832">
        <v>568</v>
      </c>
      <c r="K193" s="849">
        <v>14</v>
      </c>
      <c r="L193" s="849">
        <v>7966</v>
      </c>
      <c r="M193" s="832">
        <v>1</v>
      </c>
      <c r="N193" s="832">
        <v>569</v>
      </c>
      <c r="O193" s="849">
        <v>15</v>
      </c>
      <c r="P193" s="849">
        <v>8535</v>
      </c>
      <c r="Q193" s="837">
        <v>1.0714285714285714</v>
      </c>
      <c r="R193" s="850">
        <v>569</v>
      </c>
    </row>
    <row r="194" spans="1:18" ht="14.4" customHeight="1" x14ac:dyDescent="0.3">
      <c r="A194" s="831" t="s">
        <v>3765</v>
      </c>
      <c r="B194" s="832" t="s">
        <v>3766</v>
      </c>
      <c r="C194" s="832" t="s">
        <v>597</v>
      </c>
      <c r="D194" s="832" t="s">
        <v>3550</v>
      </c>
      <c r="E194" s="832" t="s">
        <v>3781</v>
      </c>
      <c r="F194" s="832" t="s">
        <v>3782</v>
      </c>
      <c r="G194" s="849">
        <v>2</v>
      </c>
      <c r="H194" s="849">
        <v>11194</v>
      </c>
      <c r="I194" s="832">
        <v>0.66654757651542218</v>
      </c>
      <c r="J194" s="832">
        <v>5597</v>
      </c>
      <c r="K194" s="849">
        <v>3</v>
      </c>
      <c r="L194" s="849">
        <v>16794</v>
      </c>
      <c r="M194" s="832">
        <v>1</v>
      </c>
      <c r="N194" s="832">
        <v>5598</v>
      </c>
      <c r="O194" s="849"/>
      <c r="P194" s="849"/>
      <c r="Q194" s="837"/>
      <c r="R194" s="850"/>
    </row>
    <row r="195" spans="1:18" ht="14.4" customHeight="1" x14ac:dyDescent="0.3">
      <c r="A195" s="831" t="s">
        <v>3765</v>
      </c>
      <c r="B195" s="832" t="s">
        <v>3766</v>
      </c>
      <c r="C195" s="832" t="s">
        <v>597</v>
      </c>
      <c r="D195" s="832" t="s">
        <v>3550</v>
      </c>
      <c r="E195" s="832" t="s">
        <v>3783</v>
      </c>
      <c r="F195" s="832" t="s">
        <v>3784</v>
      </c>
      <c r="G195" s="849">
        <v>1</v>
      </c>
      <c r="H195" s="849">
        <v>486</v>
      </c>
      <c r="I195" s="832">
        <v>0.25</v>
      </c>
      <c r="J195" s="832">
        <v>486</v>
      </c>
      <c r="K195" s="849">
        <v>4</v>
      </c>
      <c r="L195" s="849">
        <v>1944</v>
      </c>
      <c r="M195" s="832">
        <v>1</v>
      </c>
      <c r="N195" s="832">
        <v>486</v>
      </c>
      <c r="O195" s="849">
        <v>1</v>
      </c>
      <c r="P195" s="849">
        <v>487</v>
      </c>
      <c r="Q195" s="837">
        <v>0.25051440329218105</v>
      </c>
      <c r="R195" s="850">
        <v>487</v>
      </c>
    </row>
    <row r="196" spans="1:18" ht="14.4" customHeight="1" thickBot="1" x14ac:dyDescent="0.35">
      <c r="A196" s="839" t="s">
        <v>3765</v>
      </c>
      <c r="B196" s="840" t="s">
        <v>3766</v>
      </c>
      <c r="C196" s="840" t="s">
        <v>597</v>
      </c>
      <c r="D196" s="840" t="s">
        <v>3550</v>
      </c>
      <c r="E196" s="840" t="s">
        <v>3785</v>
      </c>
      <c r="F196" s="840" t="s">
        <v>3786</v>
      </c>
      <c r="G196" s="851">
        <v>3</v>
      </c>
      <c r="H196" s="851">
        <v>1119</v>
      </c>
      <c r="I196" s="840">
        <v>1.5</v>
      </c>
      <c r="J196" s="840">
        <v>373</v>
      </c>
      <c r="K196" s="851">
        <v>2</v>
      </c>
      <c r="L196" s="851">
        <v>746</v>
      </c>
      <c r="M196" s="840">
        <v>1</v>
      </c>
      <c r="N196" s="840">
        <v>373</v>
      </c>
      <c r="O196" s="851"/>
      <c r="P196" s="851"/>
      <c r="Q196" s="845"/>
      <c r="R196" s="85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163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3788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19970.899999999994</v>
      </c>
      <c r="I3" s="208">
        <f t="shared" si="0"/>
        <v>4946001.9800000014</v>
      </c>
      <c r="J3" s="78"/>
      <c r="K3" s="78"/>
      <c r="L3" s="208">
        <f t="shared" si="0"/>
        <v>22307.269999999997</v>
      </c>
      <c r="M3" s="208">
        <f t="shared" si="0"/>
        <v>5276077.660000002</v>
      </c>
      <c r="N3" s="78"/>
      <c r="O3" s="78"/>
      <c r="P3" s="208">
        <f t="shared" si="0"/>
        <v>22406.489999999998</v>
      </c>
      <c r="Q3" s="208">
        <f t="shared" si="0"/>
        <v>5363922.3299999991</v>
      </c>
      <c r="R3" s="79">
        <f>IF(M3=0,0,Q3/M3)</f>
        <v>1.0166496165638315</v>
      </c>
      <c r="S3" s="209">
        <f>IF(P3=0,0,Q3/P3)</f>
        <v>239.39145890320168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2017</v>
      </c>
      <c r="M4" s="635"/>
      <c r="N4" s="206"/>
      <c r="O4" s="206"/>
      <c r="P4" s="634">
        <v>2018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/>
      <c r="B6" s="825" t="s">
        <v>3546</v>
      </c>
      <c r="C6" s="825" t="s">
        <v>3024</v>
      </c>
      <c r="D6" s="825" t="s">
        <v>1379</v>
      </c>
      <c r="E6" s="825" t="s">
        <v>3547</v>
      </c>
      <c r="F6" s="825" t="s">
        <v>3548</v>
      </c>
      <c r="G6" s="825" t="s">
        <v>3549</v>
      </c>
      <c r="H6" s="225"/>
      <c r="I6" s="225"/>
      <c r="J6" s="825"/>
      <c r="K6" s="825"/>
      <c r="L6" s="225"/>
      <c r="M6" s="225"/>
      <c r="N6" s="825"/>
      <c r="O6" s="825"/>
      <c r="P6" s="225">
        <v>1</v>
      </c>
      <c r="Q6" s="225">
        <v>2170.0300000000002</v>
      </c>
      <c r="R6" s="830"/>
      <c r="S6" s="848">
        <v>2170.0300000000002</v>
      </c>
    </row>
    <row r="7" spans="1:19" ht="14.4" customHeight="1" x14ac:dyDescent="0.3">
      <c r="A7" s="831"/>
      <c r="B7" s="832" t="s">
        <v>3546</v>
      </c>
      <c r="C7" s="832" t="s">
        <v>3024</v>
      </c>
      <c r="D7" s="832" t="s">
        <v>1379</v>
      </c>
      <c r="E7" s="832" t="s">
        <v>3550</v>
      </c>
      <c r="F7" s="832" t="s">
        <v>3551</v>
      </c>
      <c r="G7" s="832" t="s">
        <v>3552</v>
      </c>
      <c r="H7" s="849"/>
      <c r="I7" s="849"/>
      <c r="J7" s="832"/>
      <c r="K7" s="832"/>
      <c r="L7" s="849">
        <v>1</v>
      </c>
      <c r="M7" s="849">
        <v>251</v>
      </c>
      <c r="N7" s="832">
        <v>1</v>
      </c>
      <c r="O7" s="832">
        <v>251</v>
      </c>
      <c r="P7" s="849"/>
      <c r="Q7" s="849"/>
      <c r="R7" s="837"/>
      <c r="S7" s="850"/>
    </row>
    <row r="8" spans="1:19" ht="14.4" customHeight="1" x14ac:dyDescent="0.3">
      <c r="A8" s="831"/>
      <c r="B8" s="832" t="s">
        <v>3546</v>
      </c>
      <c r="C8" s="832" t="s">
        <v>3024</v>
      </c>
      <c r="D8" s="832" t="s">
        <v>1379</v>
      </c>
      <c r="E8" s="832" t="s">
        <v>3550</v>
      </c>
      <c r="F8" s="832" t="s">
        <v>3557</v>
      </c>
      <c r="G8" s="832" t="s">
        <v>3558</v>
      </c>
      <c r="H8" s="849"/>
      <c r="I8" s="849"/>
      <c r="J8" s="832"/>
      <c r="K8" s="832"/>
      <c r="L8" s="849"/>
      <c r="M8" s="849"/>
      <c r="N8" s="832"/>
      <c r="O8" s="832"/>
      <c r="P8" s="849">
        <v>1</v>
      </c>
      <c r="Q8" s="849">
        <v>593</v>
      </c>
      <c r="R8" s="837"/>
      <c r="S8" s="850">
        <v>593</v>
      </c>
    </row>
    <row r="9" spans="1:19" ht="14.4" customHeight="1" x14ac:dyDescent="0.3">
      <c r="A9" s="831"/>
      <c r="B9" s="832" t="s">
        <v>3546</v>
      </c>
      <c r="C9" s="832" t="s">
        <v>3024</v>
      </c>
      <c r="D9" s="832" t="s">
        <v>1379</v>
      </c>
      <c r="E9" s="832" t="s">
        <v>3550</v>
      </c>
      <c r="F9" s="832" t="s">
        <v>3559</v>
      </c>
      <c r="G9" s="832" t="s">
        <v>3560</v>
      </c>
      <c r="H9" s="849"/>
      <c r="I9" s="849"/>
      <c r="J9" s="832"/>
      <c r="K9" s="832"/>
      <c r="L9" s="849"/>
      <c r="M9" s="849"/>
      <c r="N9" s="832"/>
      <c r="O9" s="832"/>
      <c r="P9" s="849">
        <v>1</v>
      </c>
      <c r="Q9" s="849">
        <v>768</v>
      </c>
      <c r="R9" s="837"/>
      <c r="S9" s="850">
        <v>768</v>
      </c>
    </row>
    <row r="10" spans="1:19" ht="14.4" customHeight="1" x14ac:dyDescent="0.3">
      <c r="A10" s="831"/>
      <c r="B10" s="832" t="s">
        <v>3546</v>
      </c>
      <c r="C10" s="832" t="s">
        <v>3024</v>
      </c>
      <c r="D10" s="832" t="s">
        <v>1379</v>
      </c>
      <c r="E10" s="832" t="s">
        <v>3550</v>
      </c>
      <c r="F10" s="832" t="s">
        <v>3561</v>
      </c>
      <c r="G10" s="832" t="s">
        <v>3562</v>
      </c>
      <c r="H10" s="849"/>
      <c r="I10" s="849"/>
      <c r="J10" s="832"/>
      <c r="K10" s="832"/>
      <c r="L10" s="849">
        <v>1</v>
      </c>
      <c r="M10" s="849">
        <v>1337</v>
      </c>
      <c r="N10" s="832">
        <v>1</v>
      </c>
      <c r="O10" s="832">
        <v>1337</v>
      </c>
      <c r="P10" s="849"/>
      <c r="Q10" s="849"/>
      <c r="R10" s="837"/>
      <c r="S10" s="850"/>
    </row>
    <row r="11" spans="1:19" ht="14.4" customHeight="1" x14ac:dyDescent="0.3">
      <c r="A11" s="831"/>
      <c r="B11" s="832" t="s">
        <v>3546</v>
      </c>
      <c r="C11" s="832" t="s">
        <v>3024</v>
      </c>
      <c r="D11" s="832" t="s">
        <v>3543</v>
      </c>
      <c r="E11" s="832" t="s">
        <v>3550</v>
      </c>
      <c r="F11" s="832" t="s">
        <v>3557</v>
      </c>
      <c r="G11" s="832" t="s">
        <v>3558</v>
      </c>
      <c r="H11" s="849">
        <v>9</v>
      </c>
      <c r="I11" s="849">
        <v>5319</v>
      </c>
      <c r="J11" s="832"/>
      <c r="K11" s="832">
        <v>591</v>
      </c>
      <c r="L11" s="849"/>
      <c r="M11" s="849"/>
      <c r="N11" s="832"/>
      <c r="O11" s="832"/>
      <c r="P11" s="849"/>
      <c r="Q11" s="849"/>
      <c r="R11" s="837"/>
      <c r="S11" s="850"/>
    </row>
    <row r="12" spans="1:19" ht="14.4" customHeight="1" x14ac:dyDescent="0.3">
      <c r="A12" s="831"/>
      <c r="B12" s="832" t="s">
        <v>3546</v>
      </c>
      <c r="C12" s="832" t="s">
        <v>3024</v>
      </c>
      <c r="D12" s="832" t="s">
        <v>3543</v>
      </c>
      <c r="E12" s="832" t="s">
        <v>3550</v>
      </c>
      <c r="F12" s="832" t="s">
        <v>3561</v>
      </c>
      <c r="G12" s="832" t="s">
        <v>3562</v>
      </c>
      <c r="H12" s="849">
        <v>28</v>
      </c>
      <c r="I12" s="849">
        <v>39620</v>
      </c>
      <c r="J12" s="832"/>
      <c r="K12" s="832">
        <v>1415</v>
      </c>
      <c r="L12" s="849"/>
      <c r="M12" s="849"/>
      <c r="N12" s="832"/>
      <c r="O12" s="832"/>
      <c r="P12" s="849"/>
      <c r="Q12" s="849"/>
      <c r="R12" s="837"/>
      <c r="S12" s="850"/>
    </row>
    <row r="13" spans="1:19" ht="14.4" customHeight="1" x14ac:dyDescent="0.3">
      <c r="A13" s="831"/>
      <c r="B13" s="832" t="s">
        <v>3546</v>
      </c>
      <c r="C13" s="832" t="s">
        <v>3024</v>
      </c>
      <c r="D13" s="832" t="s">
        <v>3543</v>
      </c>
      <c r="E13" s="832" t="s">
        <v>3550</v>
      </c>
      <c r="F13" s="832" t="s">
        <v>3563</v>
      </c>
      <c r="G13" s="832" t="s">
        <v>3564</v>
      </c>
      <c r="H13" s="849">
        <v>4</v>
      </c>
      <c r="I13" s="849">
        <v>1448</v>
      </c>
      <c r="J13" s="832"/>
      <c r="K13" s="832">
        <v>362</v>
      </c>
      <c r="L13" s="849"/>
      <c r="M13" s="849"/>
      <c r="N13" s="832"/>
      <c r="O13" s="832"/>
      <c r="P13" s="849"/>
      <c r="Q13" s="849"/>
      <c r="R13" s="837"/>
      <c r="S13" s="850"/>
    </row>
    <row r="14" spans="1:19" ht="14.4" customHeight="1" x14ac:dyDescent="0.3">
      <c r="A14" s="831"/>
      <c r="B14" s="832" t="s">
        <v>3546</v>
      </c>
      <c r="C14" s="832" t="s">
        <v>3024</v>
      </c>
      <c r="D14" s="832" t="s">
        <v>1400</v>
      </c>
      <c r="E14" s="832" t="s">
        <v>3550</v>
      </c>
      <c r="F14" s="832" t="s">
        <v>3551</v>
      </c>
      <c r="G14" s="832" t="s">
        <v>3552</v>
      </c>
      <c r="H14" s="849"/>
      <c r="I14" s="849"/>
      <c r="J14" s="832"/>
      <c r="K14" s="832"/>
      <c r="L14" s="849">
        <v>32</v>
      </c>
      <c r="M14" s="849">
        <v>8032</v>
      </c>
      <c r="N14" s="832">
        <v>1</v>
      </c>
      <c r="O14" s="832">
        <v>251</v>
      </c>
      <c r="P14" s="849"/>
      <c r="Q14" s="849"/>
      <c r="R14" s="837"/>
      <c r="S14" s="850"/>
    </row>
    <row r="15" spans="1:19" ht="14.4" customHeight="1" x14ac:dyDescent="0.3">
      <c r="A15" s="831"/>
      <c r="B15" s="832" t="s">
        <v>3546</v>
      </c>
      <c r="C15" s="832" t="s">
        <v>3024</v>
      </c>
      <c r="D15" s="832" t="s">
        <v>1400</v>
      </c>
      <c r="E15" s="832" t="s">
        <v>3550</v>
      </c>
      <c r="F15" s="832" t="s">
        <v>3553</v>
      </c>
      <c r="G15" s="832" t="s">
        <v>3554</v>
      </c>
      <c r="H15" s="849"/>
      <c r="I15" s="849"/>
      <c r="J15" s="832"/>
      <c r="K15" s="832"/>
      <c r="L15" s="849">
        <v>2</v>
      </c>
      <c r="M15" s="849">
        <v>396</v>
      </c>
      <c r="N15" s="832">
        <v>1</v>
      </c>
      <c r="O15" s="832">
        <v>198</v>
      </c>
      <c r="P15" s="849"/>
      <c r="Q15" s="849"/>
      <c r="R15" s="837"/>
      <c r="S15" s="850"/>
    </row>
    <row r="16" spans="1:19" ht="14.4" customHeight="1" x14ac:dyDescent="0.3">
      <c r="A16" s="831"/>
      <c r="B16" s="832" t="s">
        <v>3546</v>
      </c>
      <c r="C16" s="832" t="s">
        <v>3024</v>
      </c>
      <c r="D16" s="832" t="s">
        <v>1400</v>
      </c>
      <c r="E16" s="832" t="s">
        <v>3550</v>
      </c>
      <c r="F16" s="832" t="s">
        <v>3555</v>
      </c>
      <c r="G16" s="832" t="s">
        <v>3556</v>
      </c>
      <c r="H16" s="849"/>
      <c r="I16" s="849"/>
      <c r="J16" s="832"/>
      <c r="K16" s="832"/>
      <c r="L16" s="849">
        <v>1</v>
      </c>
      <c r="M16" s="849">
        <v>868</v>
      </c>
      <c r="N16" s="832">
        <v>1</v>
      </c>
      <c r="O16" s="832">
        <v>868</v>
      </c>
      <c r="P16" s="849"/>
      <c r="Q16" s="849"/>
      <c r="R16" s="837"/>
      <c r="S16" s="850"/>
    </row>
    <row r="17" spans="1:19" ht="14.4" customHeight="1" x14ac:dyDescent="0.3">
      <c r="A17" s="831"/>
      <c r="B17" s="832" t="s">
        <v>3546</v>
      </c>
      <c r="C17" s="832" t="s">
        <v>3024</v>
      </c>
      <c r="D17" s="832" t="s">
        <v>1400</v>
      </c>
      <c r="E17" s="832" t="s">
        <v>3550</v>
      </c>
      <c r="F17" s="832" t="s">
        <v>3557</v>
      </c>
      <c r="G17" s="832" t="s">
        <v>3558</v>
      </c>
      <c r="H17" s="849"/>
      <c r="I17" s="849"/>
      <c r="J17" s="832"/>
      <c r="K17" s="832"/>
      <c r="L17" s="849">
        <v>15</v>
      </c>
      <c r="M17" s="849">
        <v>8880</v>
      </c>
      <c r="N17" s="832">
        <v>1</v>
      </c>
      <c r="O17" s="832">
        <v>592</v>
      </c>
      <c r="P17" s="849"/>
      <c r="Q17" s="849"/>
      <c r="R17" s="837"/>
      <c r="S17" s="850"/>
    </row>
    <row r="18" spans="1:19" ht="14.4" customHeight="1" x14ac:dyDescent="0.3">
      <c r="A18" s="831"/>
      <c r="B18" s="832" t="s">
        <v>3546</v>
      </c>
      <c r="C18" s="832" t="s">
        <v>3024</v>
      </c>
      <c r="D18" s="832" t="s">
        <v>1400</v>
      </c>
      <c r="E18" s="832" t="s">
        <v>3550</v>
      </c>
      <c r="F18" s="832" t="s">
        <v>3561</v>
      </c>
      <c r="G18" s="832" t="s">
        <v>3562</v>
      </c>
      <c r="H18" s="849"/>
      <c r="I18" s="849"/>
      <c r="J18" s="832"/>
      <c r="K18" s="832"/>
      <c r="L18" s="849">
        <v>25</v>
      </c>
      <c r="M18" s="849">
        <v>33425</v>
      </c>
      <c r="N18" s="832">
        <v>1</v>
      </c>
      <c r="O18" s="832">
        <v>1337</v>
      </c>
      <c r="P18" s="849"/>
      <c r="Q18" s="849"/>
      <c r="R18" s="837"/>
      <c r="S18" s="850"/>
    </row>
    <row r="19" spans="1:19" ht="14.4" customHeight="1" x14ac:dyDescent="0.3">
      <c r="A19" s="831"/>
      <c r="B19" s="832" t="s">
        <v>3546</v>
      </c>
      <c r="C19" s="832" t="s">
        <v>3024</v>
      </c>
      <c r="D19" s="832" t="s">
        <v>1400</v>
      </c>
      <c r="E19" s="832" t="s">
        <v>3550</v>
      </c>
      <c r="F19" s="832" t="s">
        <v>3563</v>
      </c>
      <c r="G19" s="832" t="s">
        <v>3564</v>
      </c>
      <c r="H19" s="849"/>
      <c r="I19" s="849"/>
      <c r="J19" s="832"/>
      <c r="K19" s="832"/>
      <c r="L19" s="849">
        <v>2</v>
      </c>
      <c r="M19" s="849">
        <v>724</v>
      </c>
      <c r="N19" s="832">
        <v>1</v>
      </c>
      <c r="O19" s="832">
        <v>362</v>
      </c>
      <c r="P19" s="849"/>
      <c r="Q19" s="849"/>
      <c r="R19" s="837"/>
      <c r="S19" s="850"/>
    </row>
    <row r="20" spans="1:19" ht="14.4" customHeight="1" x14ac:dyDescent="0.3">
      <c r="A20" s="831" t="s">
        <v>3565</v>
      </c>
      <c r="B20" s="832" t="s">
        <v>3566</v>
      </c>
      <c r="C20" s="832" t="s">
        <v>597</v>
      </c>
      <c r="D20" s="832" t="s">
        <v>3539</v>
      </c>
      <c r="E20" s="832" t="s">
        <v>3567</v>
      </c>
      <c r="F20" s="832" t="s">
        <v>3572</v>
      </c>
      <c r="G20" s="832" t="s">
        <v>3571</v>
      </c>
      <c r="H20" s="849"/>
      <c r="I20" s="849"/>
      <c r="J20" s="832"/>
      <c r="K20" s="832"/>
      <c r="L20" s="849"/>
      <c r="M20" s="849"/>
      <c r="N20" s="832"/>
      <c r="O20" s="832"/>
      <c r="P20" s="849">
        <v>1</v>
      </c>
      <c r="Q20" s="849">
        <v>4742.3999999999996</v>
      </c>
      <c r="R20" s="837"/>
      <c r="S20" s="850">
        <v>4742.3999999999996</v>
      </c>
    </row>
    <row r="21" spans="1:19" ht="14.4" customHeight="1" x14ac:dyDescent="0.3">
      <c r="A21" s="831" t="s">
        <v>3565</v>
      </c>
      <c r="B21" s="832" t="s">
        <v>3566</v>
      </c>
      <c r="C21" s="832" t="s">
        <v>597</v>
      </c>
      <c r="D21" s="832" t="s">
        <v>3539</v>
      </c>
      <c r="E21" s="832" t="s">
        <v>3567</v>
      </c>
      <c r="F21" s="832" t="s">
        <v>3573</v>
      </c>
      <c r="G21" s="832" t="s">
        <v>682</v>
      </c>
      <c r="H21" s="849">
        <v>0.2</v>
      </c>
      <c r="I21" s="849">
        <v>10.77</v>
      </c>
      <c r="J21" s="832"/>
      <c r="K21" s="832">
        <v>53.849999999999994</v>
      </c>
      <c r="L21" s="849"/>
      <c r="M21" s="849"/>
      <c r="N21" s="832"/>
      <c r="O21" s="832"/>
      <c r="P21" s="849"/>
      <c r="Q21" s="849"/>
      <c r="R21" s="837"/>
      <c r="S21" s="850"/>
    </row>
    <row r="22" spans="1:19" ht="14.4" customHeight="1" x14ac:dyDescent="0.3">
      <c r="A22" s="831" t="s">
        <v>3565</v>
      </c>
      <c r="B22" s="832" t="s">
        <v>3566</v>
      </c>
      <c r="C22" s="832" t="s">
        <v>597</v>
      </c>
      <c r="D22" s="832" t="s">
        <v>3539</v>
      </c>
      <c r="E22" s="832" t="s">
        <v>3567</v>
      </c>
      <c r="F22" s="832" t="s">
        <v>3574</v>
      </c>
      <c r="G22" s="832" t="s">
        <v>1044</v>
      </c>
      <c r="H22" s="849"/>
      <c r="I22" s="849"/>
      <c r="J22" s="832"/>
      <c r="K22" s="832"/>
      <c r="L22" s="849"/>
      <c r="M22" s="849"/>
      <c r="N22" s="832"/>
      <c r="O22" s="832"/>
      <c r="P22" s="849">
        <v>0.02</v>
      </c>
      <c r="Q22" s="849">
        <v>7.75</v>
      </c>
      <c r="R22" s="837"/>
      <c r="S22" s="850">
        <v>387.5</v>
      </c>
    </row>
    <row r="23" spans="1:19" ht="14.4" customHeight="1" x14ac:dyDescent="0.3">
      <c r="A23" s="831" t="s">
        <v>3565</v>
      </c>
      <c r="B23" s="832" t="s">
        <v>3566</v>
      </c>
      <c r="C23" s="832" t="s">
        <v>597</v>
      </c>
      <c r="D23" s="832" t="s">
        <v>3539</v>
      </c>
      <c r="E23" s="832" t="s">
        <v>3567</v>
      </c>
      <c r="F23" s="832" t="s">
        <v>3576</v>
      </c>
      <c r="G23" s="832" t="s">
        <v>1352</v>
      </c>
      <c r="H23" s="849">
        <v>0.6</v>
      </c>
      <c r="I23" s="849">
        <v>2692.38</v>
      </c>
      <c r="J23" s="832">
        <v>1.9734805171958836</v>
      </c>
      <c r="K23" s="832">
        <v>4487.3</v>
      </c>
      <c r="L23" s="849">
        <v>0.30000000000000004</v>
      </c>
      <c r="M23" s="849">
        <v>1364.28</v>
      </c>
      <c r="N23" s="832">
        <v>1</v>
      </c>
      <c r="O23" s="832">
        <v>4547.5999999999995</v>
      </c>
      <c r="P23" s="849">
        <v>0.2</v>
      </c>
      <c r="Q23" s="849">
        <v>909.52</v>
      </c>
      <c r="R23" s="837">
        <v>0.66666666666666663</v>
      </c>
      <c r="S23" s="850">
        <v>4547.5999999999995</v>
      </c>
    </row>
    <row r="24" spans="1:19" ht="14.4" customHeight="1" x14ac:dyDescent="0.3">
      <c r="A24" s="831" t="s">
        <v>3565</v>
      </c>
      <c r="B24" s="832" t="s">
        <v>3566</v>
      </c>
      <c r="C24" s="832" t="s">
        <v>597</v>
      </c>
      <c r="D24" s="832" t="s">
        <v>3539</v>
      </c>
      <c r="E24" s="832" t="s">
        <v>3567</v>
      </c>
      <c r="F24" s="832" t="s">
        <v>3580</v>
      </c>
      <c r="G24" s="832" t="s">
        <v>3581</v>
      </c>
      <c r="H24" s="849">
        <v>3</v>
      </c>
      <c r="I24" s="849">
        <v>18563.73</v>
      </c>
      <c r="J24" s="832"/>
      <c r="K24" s="832">
        <v>6187.91</v>
      </c>
      <c r="L24" s="849"/>
      <c r="M24" s="849"/>
      <c r="N24" s="832"/>
      <c r="O24" s="832"/>
      <c r="P24" s="849"/>
      <c r="Q24" s="849"/>
      <c r="R24" s="837"/>
      <c r="S24" s="850"/>
    </row>
    <row r="25" spans="1:19" ht="14.4" customHeight="1" x14ac:dyDescent="0.3">
      <c r="A25" s="831" t="s">
        <v>3565</v>
      </c>
      <c r="B25" s="832" t="s">
        <v>3566</v>
      </c>
      <c r="C25" s="832" t="s">
        <v>597</v>
      </c>
      <c r="D25" s="832" t="s">
        <v>3539</v>
      </c>
      <c r="E25" s="832" t="s">
        <v>3567</v>
      </c>
      <c r="F25" s="832" t="s">
        <v>3582</v>
      </c>
      <c r="G25" s="832" t="s">
        <v>3583</v>
      </c>
      <c r="H25" s="849">
        <v>9</v>
      </c>
      <c r="I25" s="849">
        <v>60404.58</v>
      </c>
      <c r="J25" s="832">
        <v>1.8</v>
      </c>
      <c r="K25" s="832">
        <v>6711.62</v>
      </c>
      <c r="L25" s="849">
        <v>5</v>
      </c>
      <c r="M25" s="849">
        <v>33558.1</v>
      </c>
      <c r="N25" s="832">
        <v>1</v>
      </c>
      <c r="O25" s="832">
        <v>6711.62</v>
      </c>
      <c r="P25" s="849">
        <v>4</v>
      </c>
      <c r="Q25" s="849">
        <v>26846.48</v>
      </c>
      <c r="R25" s="837">
        <v>0.8</v>
      </c>
      <c r="S25" s="850">
        <v>6711.62</v>
      </c>
    </row>
    <row r="26" spans="1:19" ht="14.4" customHeight="1" x14ac:dyDescent="0.3">
      <c r="A26" s="831" t="s">
        <v>3565</v>
      </c>
      <c r="B26" s="832" t="s">
        <v>3566</v>
      </c>
      <c r="C26" s="832" t="s">
        <v>597</v>
      </c>
      <c r="D26" s="832" t="s">
        <v>3539</v>
      </c>
      <c r="E26" s="832" t="s">
        <v>3567</v>
      </c>
      <c r="F26" s="832" t="s">
        <v>3588</v>
      </c>
      <c r="G26" s="832" t="s">
        <v>3589</v>
      </c>
      <c r="H26" s="849">
        <v>9</v>
      </c>
      <c r="I26" s="849">
        <v>34198.92</v>
      </c>
      <c r="J26" s="832">
        <v>0.89999999999999991</v>
      </c>
      <c r="K26" s="832">
        <v>3799.8799999999997</v>
      </c>
      <c r="L26" s="849">
        <v>10</v>
      </c>
      <c r="M26" s="849">
        <v>37998.800000000003</v>
      </c>
      <c r="N26" s="832">
        <v>1</v>
      </c>
      <c r="O26" s="832">
        <v>3799.88</v>
      </c>
      <c r="P26" s="849">
        <v>5</v>
      </c>
      <c r="Q26" s="849">
        <v>18999.400000000001</v>
      </c>
      <c r="R26" s="837">
        <v>0.5</v>
      </c>
      <c r="S26" s="850">
        <v>3799.88</v>
      </c>
    </row>
    <row r="27" spans="1:19" ht="14.4" customHeight="1" x14ac:dyDescent="0.3">
      <c r="A27" s="831" t="s">
        <v>3565</v>
      </c>
      <c r="B27" s="832" t="s">
        <v>3566</v>
      </c>
      <c r="C27" s="832" t="s">
        <v>597</v>
      </c>
      <c r="D27" s="832" t="s">
        <v>3539</v>
      </c>
      <c r="E27" s="832" t="s">
        <v>3547</v>
      </c>
      <c r="F27" s="832" t="s">
        <v>3602</v>
      </c>
      <c r="G27" s="832" t="s">
        <v>3603</v>
      </c>
      <c r="H27" s="849"/>
      <c r="I27" s="849"/>
      <c r="J27" s="832"/>
      <c r="K27" s="832"/>
      <c r="L27" s="849">
        <v>3</v>
      </c>
      <c r="M27" s="849">
        <v>7875.33</v>
      </c>
      <c r="N27" s="832">
        <v>1</v>
      </c>
      <c r="O27" s="832">
        <v>2625.11</v>
      </c>
      <c r="P27" s="849"/>
      <c r="Q27" s="849"/>
      <c r="R27" s="837"/>
      <c r="S27" s="850"/>
    </row>
    <row r="28" spans="1:19" ht="14.4" customHeight="1" x14ac:dyDescent="0.3">
      <c r="A28" s="831" t="s">
        <v>3565</v>
      </c>
      <c r="B28" s="832" t="s">
        <v>3566</v>
      </c>
      <c r="C28" s="832" t="s">
        <v>597</v>
      </c>
      <c r="D28" s="832" t="s">
        <v>3539</v>
      </c>
      <c r="E28" s="832" t="s">
        <v>3547</v>
      </c>
      <c r="F28" s="832" t="s">
        <v>3548</v>
      </c>
      <c r="G28" s="832" t="s">
        <v>3549</v>
      </c>
      <c r="H28" s="849"/>
      <c r="I28" s="849"/>
      <c r="J28" s="832"/>
      <c r="K28" s="832"/>
      <c r="L28" s="849">
        <v>1</v>
      </c>
      <c r="M28" s="849">
        <v>2436</v>
      </c>
      <c r="N28" s="832">
        <v>1</v>
      </c>
      <c r="O28" s="832">
        <v>2436</v>
      </c>
      <c r="P28" s="849"/>
      <c r="Q28" s="849"/>
      <c r="R28" s="837"/>
      <c r="S28" s="850"/>
    </row>
    <row r="29" spans="1:19" ht="14.4" customHeight="1" x14ac:dyDescent="0.3">
      <c r="A29" s="831" t="s">
        <v>3565</v>
      </c>
      <c r="B29" s="832" t="s">
        <v>3566</v>
      </c>
      <c r="C29" s="832" t="s">
        <v>597</v>
      </c>
      <c r="D29" s="832" t="s">
        <v>3539</v>
      </c>
      <c r="E29" s="832" t="s">
        <v>3547</v>
      </c>
      <c r="F29" s="832" t="s">
        <v>3639</v>
      </c>
      <c r="G29" s="832" t="s">
        <v>3640</v>
      </c>
      <c r="H29" s="849"/>
      <c r="I29" s="849"/>
      <c r="J29" s="832"/>
      <c r="K29" s="832"/>
      <c r="L29" s="849">
        <v>1</v>
      </c>
      <c r="M29" s="849">
        <v>2200</v>
      </c>
      <c r="N29" s="832">
        <v>1</v>
      </c>
      <c r="O29" s="832">
        <v>2200</v>
      </c>
      <c r="P29" s="849"/>
      <c r="Q29" s="849"/>
      <c r="R29" s="837"/>
      <c r="S29" s="850"/>
    </row>
    <row r="30" spans="1:19" ht="14.4" customHeight="1" x14ac:dyDescent="0.3">
      <c r="A30" s="831" t="s">
        <v>3565</v>
      </c>
      <c r="B30" s="832" t="s">
        <v>3566</v>
      </c>
      <c r="C30" s="832" t="s">
        <v>597</v>
      </c>
      <c r="D30" s="832" t="s">
        <v>3539</v>
      </c>
      <c r="E30" s="832" t="s">
        <v>3550</v>
      </c>
      <c r="F30" s="832" t="s">
        <v>3647</v>
      </c>
      <c r="G30" s="832" t="s">
        <v>3648</v>
      </c>
      <c r="H30" s="849">
        <v>2</v>
      </c>
      <c r="I30" s="849">
        <v>410</v>
      </c>
      <c r="J30" s="832">
        <v>2</v>
      </c>
      <c r="K30" s="832">
        <v>205</v>
      </c>
      <c r="L30" s="849">
        <v>1</v>
      </c>
      <c r="M30" s="849">
        <v>205</v>
      </c>
      <c r="N30" s="832">
        <v>1</v>
      </c>
      <c r="O30" s="832">
        <v>205</v>
      </c>
      <c r="P30" s="849">
        <v>2</v>
      </c>
      <c r="Q30" s="849">
        <v>412</v>
      </c>
      <c r="R30" s="837">
        <v>2.0097560975609756</v>
      </c>
      <c r="S30" s="850">
        <v>206</v>
      </c>
    </row>
    <row r="31" spans="1:19" ht="14.4" customHeight="1" x14ac:dyDescent="0.3">
      <c r="A31" s="831" t="s">
        <v>3565</v>
      </c>
      <c r="B31" s="832" t="s">
        <v>3566</v>
      </c>
      <c r="C31" s="832" t="s">
        <v>597</v>
      </c>
      <c r="D31" s="832" t="s">
        <v>3539</v>
      </c>
      <c r="E31" s="832" t="s">
        <v>3550</v>
      </c>
      <c r="F31" s="832" t="s">
        <v>3649</v>
      </c>
      <c r="G31" s="832" t="s">
        <v>3650</v>
      </c>
      <c r="H31" s="849">
        <v>20</v>
      </c>
      <c r="I31" s="849">
        <v>1560</v>
      </c>
      <c r="J31" s="832">
        <v>1.3333333333333333</v>
      </c>
      <c r="K31" s="832">
        <v>78</v>
      </c>
      <c r="L31" s="849">
        <v>15</v>
      </c>
      <c r="M31" s="849">
        <v>1170</v>
      </c>
      <c r="N31" s="832">
        <v>1</v>
      </c>
      <c r="O31" s="832">
        <v>78</v>
      </c>
      <c r="P31" s="849">
        <v>1</v>
      </c>
      <c r="Q31" s="849">
        <v>78</v>
      </c>
      <c r="R31" s="837">
        <v>6.6666666666666666E-2</v>
      </c>
      <c r="S31" s="850">
        <v>78</v>
      </c>
    </row>
    <row r="32" spans="1:19" ht="14.4" customHeight="1" x14ac:dyDescent="0.3">
      <c r="A32" s="831" t="s">
        <v>3565</v>
      </c>
      <c r="B32" s="832" t="s">
        <v>3566</v>
      </c>
      <c r="C32" s="832" t="s">
        <v>597</v>
      </c>
      <c r="D32" s="832" t="s">
        <v>3539</v>
      </c>
      <c r="E32" s="832" t="s">
        <v>3550</v>
      </c>
      <c r="F32" s="832" t="s">
        <v>3657</v>
      </c>
      <c r="G32" s="832" t="s">
        <v>3658</v>
      </c>
      <c r="H32" s="849">
        <v>185</v>
      </c>
      <c r="I32" s="849">
        <v>6845</v>
      </c>
      <c r="J32" s="832">
        <v>0.75819672131147542</v>
      </c>
      <c r="K32" s="832">
        <v>37</v>
      </c>
      <c r="L32" s="849">
        <v>244</v>
      </c>
      <c r="M32" s="849">
        <v>9028</v>
      </c>
      <c r="N32" s="832">
        <v>1</v>
      </c>
      <c r="O32" s="832">
        <v>37</v>
      </c>
      <c r="P32" s="849">
        <v>629</v>
      </c>
      <c r="Q32" s="849">
        <v>23273</v>
      </c>
      <c r="R32" s="837">
        <v>2.5778688524590163</v>
      </c>
      <c r="S32" s="850">
        <v>37</v>
      </c>
    </row>
    <row r="33" spans="1:19" ht="14.4" customHeight="1" x14ac:dyDescent="0.3">
      <c r="A33" s="831" t="s">
        <v>3565</v>
      </c>
      <c r="B33" s="832" t="s">
        <v>3566</v>
      </c>
      <c r="C33" s="832" t="s">
        <v>597</v>
      </c>
      <c r="D33" s="832" t="s">
        <v>3539</v>
      </c>
      <c r="E33" s="832" t="s">
        <v>3550</v>
      </c>
      <c r="F33" s="832" t="s">
        <v>3659</v>
      </c>
      <c r="G33" s="832" t="s">
        <v>3660</v>
      </c>
      <c r="H33" s="849"/>
      <c r="I33" s="849"/>
      <c r="J33" s="832"/>
      <c r="K33" s="832"/>
      <c r="L33" s="849">
        <v>1</v>
      </c>
      <c r="M33" s="849">
        <v>10</v>
      </c>
      <c r="N33" s="832">
        <v>1</v>
      </c>
      <c r="O33" s="832">
        <v>10</v>
      </c>
      <c r="P33" s="849">
        <v>4</v>
      </c>
      <c r="Q33" s="849">
        <v>40</v>
      </c>
      <c r="R33" s="837">
        <v>4</v>
      </c>
      <c r="S33" s="850">
        <v>10</v>
      </c>
    </row>
    <row r="34" spans="1:19" ht="14.4" customHeight="1" x14ac:dyDescent="0.3">
      <c r="A34" s="831" t="s">
        <v>3565</v>
      </c>
      <c r="B34" s="832" t="s">
        <v>3566</v>
      </c>
      <c r="C34" s="832" t="s">
        <v>597</v>
      </c>
      <c r="D34" s="832" t="s">
        <v>3539</v>
      </c>
      <c r="E34" s="832" t="s">
        <v>3550</v>
      </c>
      <c r="F34" s="832" t="s">
        <v>3661</v>
      </c>
      <c r="G34" s="832" t="s">
        <v>3662</v>
      </c>
      <c r="H34" s="849"/>
      <c r="I34" s="849"/>
      <c r="J34" s="832"/>
      <c r="K34" s="832"/>
      <c r="L34" s="849">
        <v>1</v>
      </c>
      <c r="M34" s="849">
        <v>5</v>
      </c>
      <c r="N34" s="832">
        <v>1</v>
      </c>
      <c r="O34" s="832">
        <v>5</v>
      </c>
      <c r="P34" s="849">
        <v>1</v>
      </c>
      <c r="Q34" s="849">
        <v>5</v>
      </c>
      <c r="R34" s="837">
        <v>1</v>
      </c>
      <c r="S34" s="850">
        <v>5</v>
      </c>
    </row>
    <row r="35" spans="1:19" ht="14.4" customHeight="1" x14ac:dyDescent="0.3">
      <c r="A35" s="831" t="s">
        <v>3565</v>
      </c>
      <c r="B35" s="832" t="s">
        <v>3566</v>
      </c>
      <c r="C35" s="832" t="s">
        <v>597</v>
      </c>
      <c r="D35" s="832" t="s">
        <v>3539</v>
      </c>
      <c r="E35" s="832" t="s">
        <v>3550</v>
      </c>
      <c r="F35" s="832" t="s">
        <v>3663</v>
      </c>
      <c r="G35" s="832" t="s">
        <v>3664</v>
      </c>
      <c r="H35" s="849"/>
      <c r="I35" s="849"/>
      <c r="J35" s="832"/>
      <c r="K35" s="832"/>
      <c r="L35" s="849">
        <v>1</v>
      </c>
      <c r="M35" s="849">
        <v>5</v>
      </c>
      <c r="N35" s="832">
        <v>1</v>
      </c>
      <c r="O35" s="832">
        <v>5</v>
      </c>
      <c r="P35" s="849">
        <v>0</v>
      </c>
      <c r="Q35" s="849">
        <v>0</v>
      </c>
      <c r="R35" s="837">
        <v>0</v>
      </c>
      <c r="S35" s="850"/>
    </row>
    <row r="36" spans="1:19" ht="14.4" customHeight="1" x14ac:dyDescent="0.3">
      <c r="A36" s="831" t="s">
        <v>3565</v>
      </c>
      <c r="B36" s="832" t="s">
        <v>3566</v>
      </c>
      <c r="C36" s="832" t="s">
        <v>597</v>
      </c>
      <c r="D36" s="832" t="s">
        <v>3539</v>
      </c>
      <c r="E36" s="832" t="s">
        <v>3550</v>
      </c>
      <c r="F36" s="832" t="s">
        <v>3551</v>
      </c>
      <c r="G36" s="832" t="s">
        <v>3552</v>
      </c>
      <c r="H36" s="849">
        <v>15</v>
      </c>
      <c r="I36" s="849">
        <v>3765</v>
      </c>
      <c r="J36" s="832">
        <v>0.51724137931034486</v>
      </c>
      <c r="K36" s="832">
        <v>251</v>
      </c>
      <c r="L36" s="849">
        <v>29</v>
      </c>
      <c r="M36" s="849">
        <v>7279</v>
      </c>
      <c r="N36" s="832">
        <v>1</v>
      </c>
      <c r="O36" s="832">
        <v>251</v>
      </c>
      <c r="P36" s="849">
        <v>20</v>
      </c>
      <c r="Q36" s="849">
        <v>5040</v>
      </c>
      <c r="R36" s="837">
        <v>0.69240280258277231</v>
      </c>
      <c r="S36" s="850">
        <v>252</v>
      </c>
    </row>
    <row r="37" spans="1:19" ht="14.4" customHeight="1" x14ac:dyDescent="0.3">
      <c r="A37" s="831" t="s">
        <v>3565</v>
      </c>
      <c r="B37" s="832" t="s">
        <v>3566</v>
      </c>
      <c r="C37" s="832" t="s">
        <v>597</v>
      </c>
      <c r="D37" s="832" t="s">
        <v>3539</v>
      </c>
      <c r="E37" s="832" t="s">
        <v>3550</v>
      </c>
      <c r="F37" s="832" t="s">
        <v>3665</v>
      </c>
      <c r="G37" s="832" t="s">
        <v>3666</v>
      </c>
      <c r="H37" s="849">
        <v>58</v>
      </c>
      <c r="I37" s="849">
        <v>7308</v>
      </c>
      <c r="J37" s="832">
        <v>1.2083333333333333</v>
      </c>
      <c r="K37" s="832">
        <v>126</v>
      </c>
      <c r="L37" s="849">
        <v>48</v>
      </c>
      <c r="M37" s="849">
        <v>6048</v>
      </c>
      <c r="N37" s="832">
        <v>1</v>
      </c>
      <c r="O37" s="832">
        <v>126</v>
      </c>
      <c r="P37" s="849">
        <v>75</v>
      </c>
      <c r="Q37" s="849">
        <v>9525</v>
      </c>
      <c r="R37" s="837">
        <v>1.5749007936507937</v>
      </c>
      <c r="S37" s="850">
        <v>127</v>
      </c>
    </row>
    <row r="38" spans="1:19" ht="14.4" customHeight="1" x14ac:dyDescent="0.3">
      <c r="A38" s="831" t="s">
        <v>3565</v>
      </c>
      <c r="B38" s="832" t="s">
        <v>3566</v>
      </c>
      <c r="C38" s="832" t="s">
        <v>597</v>
      </c>
      <c r="D38" s="832" t="s">
        <v>3539</v>
      </c>
      <c r="E38" s="832" t="s">
        <v>3550</v>
      </c>
      <c r="F38" s="832" t="s">
        <v>3667</v>
      </c>
      <c r="G38" s="832" t="s">
        <v>3668</v>
      </c>
      <c r="H38" s="849">
        <v>4</v>
      </c>
      <c r="I38" s="849">
        <v>1240</v>
      </c>
      <c r="J38" s="832"/>
      <c r="K38" s="832">
        <v>310</v>
      </c>
      <c r="L38" s="849"/>
      <c r="M38" s="849"/>
      <c r="N38" s="832"/>
      <c r="O38" s="832"/>
      <c r="P38" s="849"/>
      <c r="Q38" s="849"/>
      <c r="R38" s="837"/>
      <c r="S38" s="850"/>
    </row>
    <row r="39" spans="1:19" ht="14.4" customHeight="1" x14ac:dyDescent="0.3">
      <c r="A39" s="831" t="s">
        <v>3565</v>
      </c>
      <c r="B39" s="832" t="s">
        <v>3566</v>
      </c>
      <c r="C39" s="832" t="s">
        <v>597</v>
      </c>
      <c r="D39" s="832" t="s">
        <v>3539</v>
      </c>
      <c r="E39" s="832" t="s">
        <v>3550</v>
      </c>
      <c r="F39" s="832" t="s">
        <v>3673</v>
      </c>
      <c r="G39" s="832" t="s">
        <v>3674</v>
      </c>
      <c r="H39" s="849">
        <v>1</v>
      </c>
      <c r="I39" s="849">
        <v>333</v>
      </c>
      <c r="J39" s="832">
        <v>0.5</v>
      </c>
      <c r="K39" s="832">
        <v>333</v>
      </c>
      <c r="L39" s="849">
        <v>2</v>
      </c>
      <c r="M39" s="849">
        <v>666</v>
      </c>
      <c r="N39" s="832">
        <v>1</v>
      </c>
      <c r="O39" s="832">
        <v>333</v>
      </c>
      <c r="P39" s="849">
        <v>1</v>
      </c>
      <c r="Q39" s="849">
        <v>334</v>
      </c>
      <c r="R39" s="837">
        <v>0.50150150150150152</v>
      </c>
      <c r="S39" s="850">
        <v>334</v>
      </c>
    </row>
    <row r="40" spans="1:19" ht="14.4" customHeight="1" x14ac:dyDescent="0.3">
      <c r="A40" s="831" t="s">
        <v>3565</v>
      </c>
      <c r="B40" s="832" t="s">
        <v>3566</v>
      </c>
      <c r="C40" s="832" t="s">
        <v>597</v>
      </c>
      <c r="D40" s="832" t="s">
        <v>3539</v>
      </c>
      <c r="E40" s="832" t="s">
        <v>3550</v>
      </c>
      <c r="F40" s="832" t="s">
        <v>3681</v>
      </c>
      <c r="G40" s="832" t="s">
        <v>3682</v>
      </c>
      <c r="H40" s="849"/>
      <c r="I40" s="849"/>
      <c r="J40" s="832"/>
      <c r="K40" s="832"/>
      <c r="L40" s="849">
        <v>1</v>
      </c>
      <c r="M40" s="849">
        <v>335</v>
      </c>
      <c r="N40" s="832">
        <v>1</v>
      </c>
      <c r="O40" s="832">
        <v>335</v>
      </c>
      <c r="P40" s="849"/>
      <c r="Q40" s="849"/>
      <c r="R40" s="837"/>
      <c r="S40" s="850"/>
    </row>
    <row r="41" spans="1:19" ht="14.4" customHeight="1" x14ac:dyDescent="0.3">
      <c r="A41" s="831" t="s">
        <v>3565</v>
      </c>
      <c r="B41" s="832" t="s">
        <v>3566</v>
      </c>
      <c r="C41" s="832" t="s">
        <v>597</v>
      </c>
      <c r="D41" s="832" t="s">
        <v>3539</v>
      </c>
      <c r="E41" s="832" t="s">
        <v>3550</v>
      </c>
      <c r="F41" s="832" t="s">
        <v>3689</v>
      </c>
      <c r="G41" s="832" t="s">
        <v>3690</v>
      </c>
      <c r="H41" s="849">
        <v>1</v>
      </c>
      <c r="I41" s="849">
        <v>1181</v>
      </c>
      <c r="J41" s="832">
        <v>0.25</v>
      </c>
      <c r="K41" s="832">
        <v>1181</v>
      </c>
      <c r="L41" s="849">
        <v>4</v>
      </c>
      <c r="M41" s="849">
        <v>4724</v>
      </c>
      <c r="N41" s="832">
        <v>1</v>
      </c>
      <c r="O41" s="832">
        <v>1181</v>
      </c>
      <c r="P41" s="849"/>
      <c r="Q41" s="849"/>
      <c r="R41" s="837"/>
      <c r="S41" s="850"/>
    </row>
    <row r="42" spans="1:19" ht="14.4" customHeight="1" x14ac:dyDescent="0.3">
      <c r="A42" s="831" t="s">
        <v>3565</v>
      </c>
      <c r="B42" s="832" t="s">
        <v>3566</v>
      </c>
      <c r="C42" s="832" t="s">
        <v>597</v>
      </c>
      <c r="D42" s="832" t="s">
        <v>3539</v>
      </c>
      <c r="E42" s="832" t="s">
        <v>3550</v>
      </c>
      <c r="F42" s="832" t="s">
        <v>3695</v>
      </c>
      <c r="G42" s="832" t="s">
        <v>3696</v>
      </c>
      <c r="H42" s="849">
        <v>46</v>
      </c>
      <c r="I42" s="849">
        <v>1533.33</v>
      </c>
      <c r="J42" s="832">
        <v>0.58227795225057244</v>
      </c>
      <c r="K42" s="832">
        <v>33.333260869565216</v>
      </c>
      <c r="L42" s="849">
        <v>79</v>
      </c>
      <c r="M42" s="849">
        <v>2633.33</v>
      </c>
      <c r="N42" s="832">
        <v>1</v>
      </c>
      <c r="O42" s="832">
        <v>33.333291139240508</v>
      </c>
      <c r="P42" s="849">
        <v>98</v>
      </c>
      <c r="Q42" s="849">
        <v>3266.67</v>
      </c>
      <c r="R42" s="837">
        <v>1.240509165201475</v>
      </c>
      <c r="S42" s="850">
        <v>33.333367346938779</v>
      </c>
    </row>
    <row r="43" spans="1:19" ht="14.4" customHeight="1" x14ac:dyDescent="0.3">
      <c r="A43" s="831" t="s">
        <v>3565</v>
      </c>
      <c r="B43" s="832" t="s">
        <v>3566</v>
      </c>
      <c r="C43" s="832" t="s">
        <v>597</v>
      </c>
      <c r="D43" s="832" t="s">
        <v>3539</v>
      </c>
      <c r="E43" s="832" t="s">
        <v>3550</v>
      </c>
      <c r="F43" s="832" t="s">
        <v>3697</v>
      </c>
      <c r="G43" s="832" t="s">
        <v>3698</v>
      </c>
      <c r="H43" s="849">
        <v>7</v>
      </c>
      <c r="I43" s="849">
        <v>2149</v>
      </c>
      <c r="J43" s="832">
        <v>0.15857438016528927</v>
      </c>
      <c r="K43" s="832">
        <v>307</v>
      </c>
      <c r="L43" s="849">
        <v>44</v>
      </c>
      <c r="M43" s="849">
        <v>13552</v>
      </c>
      <c r="N43" s="832">
        <v>1</v>
      </c>
      <c r="O43" s="832">
        <v>308</v>
      </c>
      <c r="P43" s="849">
        <v>25</v>
      </c>
      <c r="Q43" s="849">
        <v>7700</v>
      </c>
      <c r="R43" s="837">
        <v>0.56818181818181823</v>
      </c>
      <c r="S43" s="850">
        <v>308</v>
      </c>
    </row>
    <row r="44" spans="1:19" ht="14.4" customHeight="1" x14ac:dyDescent="0.3">
      <c r="A44" s="831" t="s">
        <v>3565</v>
      </c>
      <c r="B44" s="832" t="s">
        <v>3566</v>
      </c>
      <c r="C44" s="832" t="s">
        <v>597</v>
      </c>
      <c r="D44" s="832" t="s">
        <v>3539</v>
      </c>
      <c r="E44" s="832" t="s">
        <v>3550</v>
      </c>
      <c r="F44" s="832" t="s">
        <v>3699</v>
      </c>
      <c r="G44" s="832" t="s">
        <v>3700</v>
      </c>
      <c r="H44" s="849">
        <v>3</v>
      </c>
      <c r="I44" s="849">
        <v>777</v>
      </c>
      <c r="J44" s="832">
        <v>0.74711538461538463</v>
      </c>
      <c r="K44" s="832">
        <v>259</v>
      </c>
      <c r="L44" s="849">
        <v>4</v>
      </c>
      <c r="M44" s="849">
        <v>1040</v>
      </c>
      <c r="N44" s="832">
        <v>1</v>
      </c>
      <c r="O44" s="832">
        <v>260</v>
      </c>
      <c r="P44" s="849">
        <v>2</v>
      </c>
      <c r="Q44" s="849">
        <v>522</v>
      </c>
      <c r="R44" s="837">
        <v>0.50192307692307692</v>
      </c>
      <c r="S44" s="850">
        <v>261</v>
      </c>
    </row>
    <row r="45" spans="1:19" ht="14.4" customHeight="1" x14ac:dyDescent="0.3">
      <c r="A45" s="831" t="s">
        <v>3565</v>
      </c>
      <c r="B45" s="832" t="s">
        <v>3566</v>
      </c>
      <c r="C45" s="832" t="s">
        <v>597</v>
      </c>
      <c r="D45" s="832" t="s">
        <v>3539</v>
      </c>
      <c r="E45" s="832" t="s">
        <v>3550</v>
      </c>
      <c r="F45" s="832" t="s">
        <v>3701</v>
      </c>
      <c r="G45" s="832" t="s">
        <v>3702</v>
      </c>
      <c r="H45" s="849"/>
      <c r="I45" s="849"/>
      <c r="J45" s="832"/>
      <c r="K45" s="832"/>
      <c r="L45" s="849">
        <v>11</v>
      </c>
      <c r="M45" s="849">
        <v>407</v>
      </c>
      <c r="N45" s="832">
        <v>1</v>
      </c>
      <c r="O45" s="832">
        <v>37</v>
      </c>
      <c r="P45" s="849">
        <v>399</v>
      </c>
      <c r="Q45" s="849">
        <v>14763</v>
      </c>
      <c r="R45" s="837">
        <v>36.272727272727273</v>
      </c>
      <c r="S45" s="850">
        <v>37</v>
      </c>
    </row>
    <row r="46" spans="1:19" ht="14.4" customHeight="1" x14ac:dyDescent="0.3">
      <c r="A46" s="831" t="s">
        <v>3565</v>
      </c>
      <c r="B46" s="832" t="s">
        <v>3566</v>
      </c>
      <c r="C46" s="832" t="s">
        <v>597</v>
      </c>
      <c r="D46" s="832" t="s">
        <v>3539</v>
      </c>
      <c r="E46" s="832" t="s">
        <v>3550</v>
      </c>
      <c r="F46" s="832" t="s">
        <v>3703</v>
      </c>
      <c r="G46" s="832" t="s">
        <v>3704</v>
      </c>
      <c r="H46" s="849"/>
      <c r="I46" s="849"/>
      <c r="J46" s="832"/>
      <c r="K46" s="832"/>
      <c r="L46" s="849">
        <v>3</v>
      </c>
      <c r="M46" s="849">
        <v>258</v>
      </c>
      <c r="N46" s="832">
        <v>1</v>
      </c>
      <c r="O46" s="832">
        <v>86</v>
      </c>
      <c r="P46" s="849"/>
      <c r="Q46" s="849"/>
      <c r="R46" s="837"/>
      <c r="S46" s="850"/>
    </row>
    <row r="47" spans="1:19" ht="14.4" customHeight="1" x14ac:dyDescent="0.3">
      <c r="A47" s="831" t="s">
        <v>3565</v>
      </c>
      <c r="B47" s="832" t="s">
        <v>3566</v>
      </c>
      <c r="C47" s="832" t="s">
        <v>597</v>
      </c>
      <c r="D47" s="832" t="s">
        <v>3539</v>
      </c>
      <c r="E47" s="832" t="s">
        <v>3550</v>
      </c>
      <c r="F47" s="832" t="s">
        <v>3705</v>
      </c>
      <c r="G47" s="832" t="s">
        <v>3706</v>
      </c>
      <c r="H47" s="849">
        <v>2</v>
      </c>
      <c r="I47" s="849">
        <v>308</v>
      </c>
      <c r="J47" s="832">
        <v>0.66666666666666663</v>
      </c>
      <c r="K47" s="832">
        <v>154</v>
      </c>
      <c r="L47" s="849">
        <v>3</v>
      </c>
      <c r="M47" s="849">
        <v>462</v>
      </c>
      <c r="N47" s="832">
        <v>1</v>
      </c>
      <c r="O47" s="832">
        <v>154</v>
      </c>
      <c r="P47" s="849">
        <v>3</v>
      </c>
      <c r="Q47" s="849">
        <v>465</v>
      </c>
      <c r="R47" s="837">
        <v>1.0064935064935066</v>
      </c>
      <c r="S47" s="850">
        <v>155</v>
      </c>
    </row>
    <row r="48" spans="1:19" ht="14.4" customHeight="1" x14ac:dyDescent="0.3">
      <c r="A48" s="831" t="s">
        <v>3565</v>
      </c>
      <c r="B48" s="832" t="s">
        <v>3566</v>
      </c>
      <c r="C48" s="832" t="s">
        <v>597</v>
      </c>
      <c r="D48" s="832" t="s">
        <v>3539</v>
      </c>
      <c r="E48" s="832" t="s">
        <v>3550</v>
      </c>
      <c r="F48" s="832" t="s">
        <v>3707</v>
      </c>
      <c r="G48" s="832" t="s">
        <v>3708</v>
      </c>
      <c r="H48" s="849"/>
      <c r="I48" s="849"/>
      <c r="J48" s="832"/>
      <c r="K48" s="832"/>
      <c r="L48" s="849">
        <v>1</v>
      </c>
      <c r="M48" s="849">
        <v>32</v>
      </c>
      <c r="N48" s="832">
        <v>1</v>
      </c>
      <c r="O48" s="832">
        <v>32</v>
      </c>
      <c r="P48" s="849">
        <v>10</v>
      </c>
      <c r="Q48" s="849">
        <v>320</v>
      </c>
      <c r="R48" s="837">
        <v>10</v>
      </c>
      <c r="S48" s="850">
        <v>32</v>
      </c>
    </row>
    <row r="49" spans="1:19" ht="14.4" customHeight="1" x14ac:dyDescent="0.3">
      <c r="A49" s="831" t="s">
        <v>3565</v>
      </c>
      <c r="B49" s="832" t="s">
        <v>3566</v>
      </c>
      <c r="C49" s="832" t="s">
        <v>597</v>
      </c>
      <c r="D49" s="832" t="s">
        <v>3539</v>
      </c>
      <c r="E49" s="832" t="s">
        <v>3550</v>
      </c>
      <c r="F49" s="832" t="s">
        <v>3711</v>
      </c>
      <c r="G49" s="832" t="s">
        <v>3712</v>
      </c>
      <c r="H49" s="849"/>
      <c r="I49" s="849"/>
      <c r="J49" s="832"/>
      <c r="K49" s="832"/>
      <c r="L49" s="849">
        <v>1</v>
      </c>
      <c r="M49" s="849">
        <v>74</v>
      </c>
      <c r="N49" s="832">
        <v>1</v>
      </c>
      <c r="O49" s="832">
        <v>74</v>
      </c>
      <c r="P49" s="849">
        <v>1</v>
      </c>
      <c r="Q49" s="849">
        <v>74</v>
      </c>
      <c r="R49" s="837">
        <v>1</v>
      </c>
      <c r="S49" s="850">
        <v>74</v>
      </c>
    </row>
    <row r="50" spans="1:19" ht="14.4" customHeight="1" x14ac:dyDescent="0.3">
      <c r="A50" s="831" t="s">
        <v>3565</v>
      </c>
      <c r="B50" s="832" t="s">
        <v>3566</v>
      </c>
      <c r="C50" s="832" t="s">
        <v>597</v>
      </c>
      <c r="D50" s="832" t="s">
        <v>3539</v>
      </c>
      <c r="E50" s="832" t="s">
        <v>3550</v>
      </c>
      <c r="F50" s="832" t="s">
        <v>3713</v>
      </c>
      <c r="G50" s="832" t="s">
        <v>3714</v>
      </c>
      <c r="H50" s="849"/>
      <c r="I50" s="849"/>
      <c r="J50" s="832"/>
      <c r="K50" s="832"/>
      <c r="L50" s="849">
        <v>1</v>
      </c>
      <c r="M50" s="849">
        <v>958</v>
      </c>
      <c r="N50" s="832">
        <v>1</v>
      </c>
      <c r="O50" s="832">
        <v>958</v>
      </c>
      <c r="P50" s="849">
        <v>1</v>
      </c>
      <c r="Q50" s="849">
        <v>959</v>
      </c>
      <c r="R50" s="837">
        <v>1.0010438413361169</v>
      </c>
      <c r="S50" s="850">
        <v>959</v>
      </c>
    </row>
    <row r="51" spans="1:19" ht="14.4" customHeight="1" x14ac:dyDescent="0.3">
      <c r="A51" s="831" t="s">
        <v>3565</v>
      </c>
      <c r="B51" s="832" t="s">
        <v>3566</v>
      </c>
      <c r="C51" s="832" t="s">
        <v>597</v>
      </c>
      <c r="D51" s="832" t="s">
        <v>3539</v>
      </c>
      <c r="E51" s="832" t="s">
        <v>3550</v>
      </c>
      <c r="F51" s="832" t="s">
        <v>3715</v>
      </c>
      <c r="G51" s="832" t="s">
        <v>3716</v>
      </c>
      <c r="H51" s="849"/>
      <c r="I51" s="849"/>
      <c r="J51" s="832"/>
      <c r="K51" s="832"/>
      <c r="L51" s="849"/>
      <c r="M51" s="849"/>
      <c r="N51" s="832"/>
      <c r="O51" s="832"/>
      <c r="P51" s="849">
        <v>1</v>
      </c>
      <c r="Q51" s="849">
        <v>59</v>
      </c>
      <c r="R51" s="837"/>
      <c r="S51" s="850">
        <v>59</v>
      </c>
    </row>
    <row r="52" spans="1:19" ht="14.4" customHeight="1" x14ac:dyDescent="0.3">
      <c r="A52" s="831" t="s">
        <v>3565</v>
      </c>
      <c r="B52" s="832" t="s">
        <v>3566</v>
      </c>
      <c r="C52" s="832" t="s">
        <v>597</v>
      </c>
      <c r="D52" s="832" t="s">
        <v>3539</v>
      </c>
      <c r="E52" s="832" t="s">
        <v>3550</v>
      </c>
      <c r="F52" s="832" t="s">
        <v>3557</v>
      </c>
      <c r="G52" s="832" t="s">
        <v>3558</v>
      </c>
      <c r="H52" s="849"/>
      <c r="I52" s="849"/>
      <c r="J52" s="832"/>
      <c r="K52" s="832"/>
      <c r="L52" s="849">
        <v>6</v>
      </c>
      <c r="M52" s="849">
        <v>3552</v>
      </c>
      <c r="N52" s="832">
        <v>1</v>
      </c>
      <c r="O52" s="832">
        <v>592</v>
      </c>
      <c r="P52" s="849"/>
      <c r="Q52" s="849"/>
      <c r="R52" s="837"/>
      <c r="S52" s="850"/>
    </row>
    <row r="53" spans="1:19" ht="14.4" customHeight="1" x14ac:dyDescent="0.3">
      <c r="A53" s="831" t="s">
        <v>3565</v>
      </c>
      <c r="B53" s="832" t="s">
        <v>3566</v>
      </c>
      <c r="C53" s="832" t="s">
        <v>597</v>
      </c>
      <c r="D53" s="832" t="s">
        <v>3539</v>
      </c>
      <c r="E53" s="832" t="s">
        <v>3550</v>
      </c>
      <c r="F53" s="832" t="s">
        <v>3559</v>
      </c>
      <c r="G53" s="832" t="s">
        <v>3560</v>
      </c>
      <c r="H53" s="849"/>
      <c r="I53" s="849"/>
      <c r="J53" s="832"/>
      <c r="K53" s="832"/>
      <c r="L53" s="849">
        <v>2</v>
      </c>
      <c r="M53" s="849">
        <v>1534</v>
      </c>
      <c r="N53" s="832">
        <v>1</v>
      </c>
      <c r="O53" s="832">
        <v>767</v>
      </c>
      <c r="P53" s="849">
        <v>2</v>
      </c>
      <c r="Q53" s="849">
        <v>1536</v>
      </c>
      <c r="R53" s="837">
        <v>1.001303780964798</v>
      </c>
      <c r="S53" s="850">
        <v>768</v>
      </c>
    </row>
    <row r="54" spans="1:19" ht="14.4" customHeight="1" x14ac:dyDescent="0.3">
      <c r="A54" s="831" t="s">
        <v>3565</v>
      </c>
      <c r="B54" s="832" t="s">
        <v>3566</v>
      </c>
      <c r="C54" s="832" t="s">
        <v>597</v>
      </c>
      <c r="D54" s="832" t="s">
        <v>3539</v>
      </c>
      <c r="E54" s="832" t="s">
        <v>3550</v>
      </c>
      <c r="F54" s="832" t="s">
        <v>3717</v>
      </c>
      <c r="G54" s="832" t="s">
        <v>3718</v>
      </c>
      <c r="H54" s="849">
        <v>2</v>
      </c>
      <c r="I54" s="849">
        <v>8800</v>
      </c>
      <c r="J54" s="832">
        <v>0.39981826442526125</v>
      </c>
      <c r="K54" s="832">
        <v>4400</v>
      </c>
      <c r="L54" s="849">
        <v>5</v>
      </c>
      <c r="M54" s="849">
        <v>22010</v>
      </c>
      <c r="N54" s="832">
        <v>1</v>
      </c>
      <c r="O54" s="832">
        <v>4402</v>
      </c>
      <c r="P54" s="849">
        <v>7</v>
      </c>
      <c r="Q54" s="849">
        <v>30856</v>
      </c>
      <c r="R54" s="837">
        <v>1.4019082235347569</v>
      </c>
      <c r="S54" s="850">
        <v>4408</v>
      </c>
    </row>
    <row r="55" spans="1:19" ht="14.4" customHeight="1" x14ac:dyDescent="0.3">
      <c r="A55" s="831" t="s">
        <v>3565</v>
      </c>
      <c r="B55" s="832" t="s">
        <v>3566</v>
      </c>
      <c r="C55" s="832" t="s">
        <v>597</v>
      </c>
      <c r="D55" s="832" t="s">
        <v>3539</v>
      </c>
      <c r="E55" s="832" t="s">
        <v>3550</v>
      </c>
      <c r="F55" s="832" t="s">
        <v>3719</v>
      </c>
      <c r="G55" s="832" t="s">
        <v>3720</v>
      </c>
      <c r="H55" s="849"/>
      <c r="I55" s="849"/>
      <c r="J55" s="832"/>
      <c r="K55" s="832"/>
      <c r="L55" s="849"/>
      <c r="M55" s="849"/>
      <c r="N55" s="832"/>
      <c r="O55" s="832"/>
      <c r="P55" s="849">
        <v>1</v>
      </c>
      <c r="Q55" s="849">
        <v>59</v>
      </c>
      <c r="R55" s="837"/>
      <c r="S55" s="850">
        <v>59</v>
      </c>
    </row>
    <row r="56" spans="1:19" ht="14.4" customHeight="1" x14ac:dyDescent="0.3">
      <c r="A56" s="831" t="s">
        <v>3565</v>
      </c>
      <c r="B56" s="832" t="s">
        <v>3566</v>
      </c>
      <c r="C56" s="832" t="s">
        <v>597</v>
      </c>
      <c r="D56" s="832" t="s">
        <v>3539</v>
      </c>
      <c r="E56" s="832" t="s">
        <v>3550</v>
      </c>
      <c r="F56" s="832" t="s">
        <v>3721</v>
      </c>
      <c r="G56" s="832" t="s">
        <v>3722</v>
      </c>
      <c r="H56" s="849"/>
      <c r="I56" s="849"/>
      <c r="J56" s="832"/>
      <c r="K56" s="832"/>
      <c r="L56" s="849"/>
      <c r="M56" s="849"/>
      <c r="N56" s="832"/>
      <c r="O56" s="832"/>
      <c r="P56" s="849">
        <v>36</v>
      </c>
      <c r="Q56" s="849">
        <v>4176</v>
      </c>
      <c r="R56" s="837"/>
      <c r="S56" s="850">
        <v>116</v>
      </c>
    </row>
    <row r="57" spans="1:19" ht="14.4" customHeight="1" x14ac:dyDescent="0.3">
      <c r="A57" s="831" t="s">
        <v>3565</v>
      </c>
      <c r="B57" s="832" t="s">
        <v>3566</v>
      </c>
      <c r="C57" s="832" t="s">
        <v>597</v>
      </c>
      <c r="D57" s="832" t="s">
        <v>3539</v>
      </c>
      <c r="E57" s="832" t="s">
        <v>3550</v>
      </c>
      <c r="F57" s="832" t="s">
        <v>3727</v>
      </c>
      <c r="G57" s="832" t="s">
        <v>3728</v>
      </c>
      <c r="H57" s="849">
        <v>1</v>
      </c>
      <c r="I57" s="849">
        <v>160</v>
      </c>
      <c r="J57" s="832">
        <v>1</v>
      </c>
      <c r="K57" s="832">
        <v>160</v>
      </c>
      <c r="L57" s="849">
        <v>1</v>
      </c>
      <c r="M57" s="849">
        <v>160</v>
      </c>
      <c r="N57" s="832">
        <v>1</v>
      </c>
      <c r="O57" s="832">
        <v>160</v>
      </c>
      <c r="P57" s="849">
        <v>1</v>
      </c>
      <c r="Q57" s="849">
        <v>161</v>
      </c>
      <c r="R57" s="837">
        <v>1.0062500000000001</v>
      </c>
      <c r="S57" s="850">
        <v>161</v>
      </c>
    </row>
    <row r="58" spans="1:19" ht="14.4" customHeight="1" x14ac:dyDescent="0.3">
      <c r="A58" s="831" t="s">
        <v>3565</v>
      </c>
      <c r="B58" s="832" t="s">
        <v>3566</v>
      </c>
      <c r="C58" s="832" t="s">
        <v>597</v>
      </c>
      <c r="D58" s="832" t="s">
        <v>3539</v>
      </c>
      <c r="E58" s="832" t="s">
        <v>3550</v>
      </c>
      <c r="F58" s="832" t="s">
        <v>3729</v>
      </c>
      <c r="G58" s="832" t="s">
        <v>3730</v>
      </c>
      <c r="H58" s="849">
        <v>1</v>
      </c>
      <c r="I58" s="849">
        <v>394</v>
      </c>
      <c r="J58" s="832">
        <v>0.99746835443037973</v>
      </c>
      <c r="K58" s="832">
        <v>394</v>
      </c>
      <c r="L58" s="849">
        <v>1</v>
      </c>
      <c r="M58" s="849">
        <v>395</v>
      </c>
      <c r="N58" s="832">
        <v>1</v>
      </c>
      <c r="O58" s="832">
        <v>395</v>
      </c>
      <c r="P58" s="849">
        <v>1</v>
      </c>
      <c r="Q58" s="849">
        <v>395</v>
      </c>
      <c r="R58" s="837">
        <v>1</v>
      </c>
      <c r="S58" s="850">
        <v>395</v>
      </c>
    </row>
    <row r="59" spans="1:19" ht="14.4" customHeight="1" x14ac:dyDescent="0.3">
      <c r="A59" s="831" t="s">
        <v>3565</v>
      </c>
      <c r="B59" s="832" t="s">
        <v>3566</v>
      </c>
      <c r="C59" s="832" t="s">
        <v>597</v>
      </c>
      <c r="D59" s="832" t="s">
        <v>3539</v>
      </c>
      <c r="E59" s="832" t="s">
        <v>3550</v>
      </c>
      <c r="F59" s="832" t="s">
        <v>3739</v>
      </c>
      <c r="G59" s="832" t="s">
        <v>3740</v>
      </c>
      <c r="H59" s="849">
        <v>1</v>
      </c>
      <c r="I59" s="849">
        <v>372</v>
      </c>
      <c r="J59" s="832">
        <v>0.49865951742627346</v>
      </c>
      <c r="K59" s="832">
        <v>372</v>
      </c>
      <c r="L59" s="849">
        <v>2</v>
      </c>
      <c r="M59" s="849">
        <v>746</v>
      </c>
      <c r="N59" s="832">
        <v>1</v>
      </c>
      <c r="O59" s="832">
        <v>373</v>
      </c>
      <c r="P59" s="849">
        <v>3</v>
      </c>
      <c r="Q59" s="849">
        <v>1122</v>
      </c>
      <c r="R59" s="837">
        <v>1.5040214477211795</v>
      </c>
      <c r="S59" s="850">
        <v>374</v>
      </c>
    </row>
    <row r="60" spans="1:19" ht="14.4" customHeight="1" x14ac:dyDescent="0.3">
      <c r="A60" s="831" t="s">
        <v>3565</v>
      </c>
      <c r="B60" s="832" t="s">
        <v>3566</v>
      </c>
      <c r="C60" s="832" t="s">
        <v>597</v>
      </c>
      <c r="D60" s="832" t="s">
        <v>3539</v>
      </c>
      <c r="E60" s="832" t="s">
        <v>3550</v>
      </c>
      <c r="F60" s="832" t="s">
        <v>3561</v>
      </c>
      <c r="G60" s="832" t="s">
        <v>3562</v>
      </c>
      <c r="H60" s="849"/>
      <c r="I60" s="849"/>
      <c r="J60" s="832"/>
      <c r="K60" s="832"/>
      <c r="L60" s="849">
        <v>2</v>
      </c>
      <c r="M60" s="849">
        <v>2674</v>
      </c>
      <c r="N60" s="832">
        <v>1</v>
      </c>
      <c r="O60" s="832">
        <v>1337</v>
      </c>
      <c r="P60" s="849">
        <v>1</v>
      </c>
      <c r="Q60" s="849">
        <v>1339</v>
      </c>
      <c r="R60" s="837">
        <v>0.5007479431563201</v>
      </c>
      <c r="S60" s="850">
        <v>1339</v>
      </c>
    </row>
    <row r="61" spans="1:19" ht="14.4" customHeight="1" x14ac:dyDescent="0.3">
      <c r="A61" s="831" t="s">
        <v>3565</v>
      </c>
      <c r="B61" s="832" t="s">
        <v>3566</v>
      </c>
      <c r="C61" s="832" t="s">
        <v>597</v>
      </c>
      <c r="D61" s="832" t="s">
        <v>3539</v>
      </c>
      <c r="E61" s="832" t="s">
        <v>3550</v>
      </c>
      <c r="F61" s="832" t="s">
        <v>3563</v>
      </c>
      <c r="G61" s="832" t="s">
        <v>3564</v>
      </c>
      <c r="H61" s="849"/>
      <c r="I61" s="849"/>
      <c r="J61" s="832"/>
      <c r="K61" s="832"/>
      <c r="L61" s="849">
        <v>4</v>
      </c>
      <c r="M61" s="849">
        <v>1448</v>
      </c>
      <c r="N61" s="832">
        <v>1</v>
      </c>
      <c r="O61" s="832">
        <v>362</v>
      </c>
      <c r="P61" s="849">
        <v>2</v>
      </c>
      <c r="Q61" s="849">
        <v>726</v>
      </c>
      <c r="R61" s="837">
        <v>0.50138121546961323</v>
      </c>
      <c r="S61" s="850">
        <v>363</v>
      </c>
    </row>
    <row r="62" spans="1:19" ht="14.4" customHeight="1" x14ac:dyDescent="0.3">
      <c r="A62" s="831" t="s">
        <v>3565</v>
      </c>
      <c r="B62" s="832" t="s">
        <v>3566</v>
      </c>
      <c r="C62" s="832" t="s">
        <v>597</v>
      </c>
      <c r="D62" s="832" t="s">
        <v>1377</v>
      </c>
      <c r="E62" s="832" t="s">
        <v>3567</v>
      </c>
      <c r="F62" s="832" t="s">
        <v>3568</v>
      </c>
      <c r="G62" s="832" t="s">
        <v>3569</v>
      </c>
      <c r="H62" s="849">
        <v>0.2</v>
      </c>
      <c r="I62" s="849">
        <v>30.21</v>
      </c>
      <c r="J62" s="832">
        <v>0.50016556291390735</v>
      </c>
      <c r="K62" s="832">
        <v>151.04999999999998</v>
      </c>
      <c r="L62" s="849">
        <v>0.4</v>
      </c>
      <c r="M62" s="849">
        <v>60.4</v>
      </c>
      <c r="N62" s="832">
        <v>1</v>
      </c>
      <c r="O62" s="832">
        <v>151</v>
      </c>
      <c r="P62" s="849">
        <v>0.1</v>
      </c>
      <c r="Q62" s="849">
        <v>6.97</v>
      </c>
      <c r="R62" s="837">
        <v>0.11539735099337749</v>
      </c>
      <c r="S62" s="850">
        <v>69.699999999999989</v>
      </c>
    </row>
    <row r="63" spans="1:19" ht="14.4" customHeight="1" x14ac:dyDescent="0.3">
      <c r="A63" s="831" t="s">
        <v>3565</v>
      </c>
      <c r="B63" s="832" t="s">
        <v>3566</v>
      </c>
      <c r="C63" s="832" t="s">
        <v>597</v>
      </c>
      <c r="D63" s="832" t="s">
        <v>1377</v>
      </c>
      <c r="E63" s="832" t="s">
        <v>3567</v>
      </c>
      <c r="F63" s="832" t="s">
        <v>3572</v>
      </c>
      <c r="G63" s="832" t="s">
        <v>3571</v>
      </c>
      <c r="H63" s="849">
        <v>1</v>
      </c>
      <c r="I63" s="849">
        <v>6372.54</v>
      </c>
      <c r="J63" s="832"/>
      <c r="K63" s="832">
        <v>6372.54</v>
      </c>
      <c r="L63" s="849"/>
      <c r="M63" s="849"/>
      <c r="N63" s="832"/>
      <c r="O63" s="832"/>
      <c r="P63" s="849"/>
      <c r="Q63" s="849"/>
      <c r="R63" s="837"/>
      <c r="S63" s="850"/>
    </row>
    <row r="64" spans="1:19" ht="14.4" customHeight="1" x14ac:dyDescent="0.3">
      <c r="A64" s="831" t="s">
        <v>3565</v>
      </c>
      <c r="B64" s="832" t="s">
        <v>3566</v>
      </c>
      <c r="C64" s="832" t="s">
        <v>597</v>
      </c>
      <c r="D64" s="832" t="s">
        <v>1377</v>
      </c>
      <c r="E64" s="832" t="s">
        <v>3567</v>
      </c>
      <c r="F64" s="832" t="s">
        <v>3573</v>
      </c>
      <c r="G64" s="832" t="s">
        <v>682</v>
      </c>
      <c r="H64" s="849"/>
      <c r="I64" s="849"/>
      <c r="J64" s="832"/>
      <c r="K64" s="832"/>
      <c r="L64" s="849">
        <v>2.9400000000000004</v>
      </c>
      <c r="M64" s="849">
        <v>170.99</v>
      </c>
      <c r="N64" s="832">
        <v>1</v>
      </c>
      <c r="O64" s="832">
        <v>58.159863945578223</v>
      </c>
      <c r="P64" s="849"/>
      <c r="Q64" s="849"/>
      <c r="R64" s="837"/>
      <c r="S64" s="850"/>
    </row>
    <row r="65" spans="1:19" ht="14.4" customHeight="1" x14ac:dyDescent="0.3">
      <c r="A65" s="831" t="s">
        <v>3565</v>
      </c>
      <c r="B65" s="832" t="s">
        <v>3566</v>
      </c>
      <c r="C65" s="832" t="s">
        <v>597</v>
      </c>
      <c r="D65" s="832" t="s">
        <v>1377</v>
      </c>
      <c r="E65" s="832" t="s">
        <v>3567</v>
      </c>
      <c r="F65" s="832" t="s">
        <v>3575</v>
      </c>
      <c r="G65" s="832" t="s">
        <v>620</v>
      </c>
      <c r="H65" s="849"/>
      <c r="I65" s="849"/>
      <c r="J65" s="832"/>
      <c r="K65" s="832"/>
      <c r="L65" s="849"/>
      <c r="M65" s="849"/>
      <c r="N65" s="832"/>
      <c r="O65" s="832"/>
      <c r="P65" s="849">
        <v>0.2</v>
      </c>
      <c r="Q65" s="849">
        <v>15.6</v>
      </c>
      <c r="R65" s="837"/>
      <c r="S65" s="850">
        <v>78</v>
      </c>
    </row>
    <row r="66" spans="1:19" ht="14.4" customHeight="1" x14ac:dyDescent="0.3">
      <c r="A66" s="831" t="s">
        <v>3565</v>
      </c>
      <c r="B66" s="832" t="s">
        <v>3566</v>
      </c>
      <c r="C66" s="832" t="s">
        <v>597</v>
      </c>
      <c r="D66" s="832" t="s">
        <v>1377</v>
      </c>
      <c r="E66" s="832" t="s">
        <v>3567</v>
      </c>
      <c r="F66" s="832" t="s">
        <v>3576</v>
      </c>
      <c r="G66" s="832" t="s">
        <v>1352</v>
      </c>
      <c r="H66" s="849"/>
      <c r="I66" s="849"/>
      <c r="J66" s="832"/>
      <c r="K66" s="832"/>
      <c r="L66" s="849">
        <v>0.6</v>
      </c>
      <c r="M66" s="849">
        <v>2728.5600000000004</v>
      </c>
      <c r="N66" s="832">
        <v>1</v>
      </c>
      <c r="O66" s="832">
        <v>4547.6000000000013</v>
      </c>
      <c r="P66" s="849">
        <v>0.2</v>
      </c>
      <c r="Q66" s="849">
        <v>909.52</v>
      </c>
      <c r="R66" s="837">
        <v>0.33333333333333326</v>
      </c>
      <c r="S66" s="850">
        <v>4547.5999999999995</v>
      </c>
    </row>
    <row r="67" spans="1:19" ht="14.4" customHeight="1" x14ac:dyDescent="0.3">
      <c r="A67" s="831" t="s">
        <v>3565</v>
      </c>
      <c r="B67" s="832" t="s">
        <v>3566</v>
      </c>
      <c r="C67" s="832" t="s">
        <v>597</v>
      </c>
      <c r="D67" s="832" t="s">
        <v>1377</v>
      </c>
      <c r="E67" s="832" t="s">
        <v>3567</v>
      </c>
      <c r="F67" s="832" t="s">
        <v>3580</v>
      </c>
      <c r="G67" s="832" t="s">
        <v>3581</v>
      </c>
      <c r="H67" s="849">
        <v>2</v>
      </c>
      <c r="I67" s="849">
        <v>12375.82</v>
      </c>
      <c r="J67" s="832"/>
      <c r="K67" s="832">
        <v>6187.91</v>
      </c>
      <c r="L67" s="849"/>
      <c r="M67" s="849"/>
      <c r="N67" s="832"/>
      <c r="O67" s="832"/>
      <c r="P67" s="849"/>
      <c r="Q67" s="849"/>
      <c r="R67" s="837"/>
      <c r="S67" s="850"/>
    </row>
    <row r="68" spans="1:19" ht="14.4" customHeight="1" x14ac:dyDescent="0.3">
      <c r="A68" s="831" t="s">
        <v>3565</v>
      </c>
      <c r="B68" s="832" t="s">
        <v>3566</v>
      </c>
      <c r="C68" s="832" t="s">
        <v>597</v>
      </c>
      <c r="D68" s="832" t="s">
        <v>1377</v>
      </c>
      <c r="E68" s="832" t="s">
        <v>3567</v>
      </c>
      <c r="F68" s="832" t="s">
        <v>3588</v>
      </c>
      <c r="G68" s="832" t="s">
        <v>3589</v>
      </c>
      <c r="H68" s="849">
        <v>2</v>
      </c>
      <c r="I68" s="849">
        <v>7599.76</v>
      </c>
      <c r="J68" s="832">
        <v>2</v>
      </c>
      <c r="K68" s="832">
        <v>3799.88</v>
      </c>
      <c r="L68" s="849">
        <v>1</v>
      </c>
      <c r="M68" s="849">
        <v>3799.88</v>
      </c>
      <c r="N68" s="832">
        <v>1</v>
      </c>
      <c r="O68" s="832">
        <v>3799.88</v>
      </c>
      <c r="P68" s="849"/>
      <c r="Q68" s="849"/>
      <c r="R68" s="837"/>
      <c r="S68" s="850"/>
    </row>
    <row r="69" spans="1:19" ht="14.4" customHeight="1" x14ac:dyDescent="0.3">
      <c r="A69" s="831" t="s">
        <v>3565</v>
      </c>
      <c r="B69" s="832" t="s">
        <v>3566</v>
      </c>
      <c r="C69" s="832" t="s">
        <v>597</v>
      </c>
      <c r="D69" s="832" t="s">
        <v>1377</v>
      </c>
      <c r="E69" s="832" t="s">
        <v>3567</v>
      </c>
      <c r="F69" s="832" t="s">
        <v>3593</v>
      </c>
      <c r="G69" s="832" t="s">
        <v>1071</v>
      </c>
      <c r="H69" s="849"/>
      <c r="I69" s="849"/>
      <c r="J69" s="832"/>
      <c r="K69" s="832"/>
      <c r="L69" s="849">
        <v>4</v>
      </c>
      <c r="M69" s="849">
        <v>11679.2</v>
      </c>
      <c r="N69" s="832">
        <v>1</v>
      </c>
      <c r="O69" s="832">
        <v>2919.8</v>
      </c>
      <c r="P69" s="849">
        <v>2</v>
      </c>
      <c r="Q69" s="849">
        <v>6302.14</v>
      </c>
      <c r="R69" s="837">
        <v>0.53960373998219058</v>
      </c>
      <c r="S69" s="850">
        <v>3151.07</v>
      </c>
    </row>
    <row r="70" spans="1:19" ht="14.4" customHeight="1" x14ac:dyDescent="0.3">
      <c r="A70" s="831" t="s">
        <v>3565</v>
      </c>
      <c r="B70" s="832" t="s">
        <v>3566</v>
      </c>
      <c r="C70" s="832" t="s">
        <v>597</v>
      </c>
      <c r="D70" s="832" t="s">
        <v>1377</v>
      </c>
      <c r="E70" s="832" t="s">
        <v>3547</v>
      </c>
      <c r="F70" s="832" t="s">
        <v>3602</v>
      </c>
      <c r="G70" s="832" t="s">
        <v>3603</v>
      </c>
      <c r="H70" s="849"/>
      <c r="I70" s="849"/>
      <c r="J70" s="832"/>
      <c r="K70" s="832"/>
      <c r="L70" s="849">
        <v>3</v>
      </c>
      <c r="M70" s="849">
        <v>7875.33</v>
      </c>
      <c r="N70" s="832">
        <v>1</v>
      </c>
      <c r="O70" s="832">
        <v>2625.11</v>
      </c>
      <c r="P70" s="849"/>
      <c r="Q70" s="849"/>
      <c r="R70" s="837"/>
      <c r="S70" s="850"/>
    </row>
    <row r="71" spans="1:19" ht="14.4" customHeight="1" x14ac:dyDescent="0.3">
      <c r="A71" s="831" t="s">
        <v>3565</v>
      </c>
      <c r="B71" s="832" t="s">
        <v>3566</v>
      </c>
      <c r="C71" s="832" t="s">
        <v>597</v>
      </c>
      <c r="D71" s="832" t="s">
        <v>1377</v>
      </c>
      <c r="E71" s="832" t="s">
        <v>3547</v>
      </c>
      <c r="F71" s="832" t="s">
        <v>3604</v>
      </c>
      <c r="G71" s="832" t="s">
        <v>3605</v>
      </c>
      <c r="H71" s="849"/>
      <c r="I71" s="849"/>
      <c r="J71" s="832"/>
      <c r="K71" s="832"/>
      <c r="L71" s="849">
        <v>1</v>
      </c>
      <c r="M71" s="849">
        <v>1046.73</v>
      </c>
      <c r="N71" s="832">
        <v>1</v>
      </c>
      <c r="O71" s="832">
        <v>1046.73</v>
      </c>
      <c r="P71" s="849"/>
      <c r="Q71" s="849"/>
      <c r="R71" s="837"/>
      <c r="S71" s="850"/>
    </row>
    <row r="72" spans="1:19" ht="14.4" customHeight="1" x14ac:dyDescent="0.3">
      <c r="A72" s="831" t="s">
        <v>3565</v>
      </c>
      <c r="B72" s="832" t="s">
        <v>3566</v>
      </c>
      <c r="C72" s="832" t="s">
        <v>597</v>
      </c>
      <c r="D72" s="832" t="s">
        <v>1377</v>
      </c>
      <c r="E72" s="832" t="s">
        <v>3547</v>
      </c>
      <c r="F72" s="832" t="s">
        <v>3612</v>
      </c>
      <c r="G72" s="832" t="s">
        <v>3613</v>
      </c>
      <c r="H72" s="849"/>
      <c r="I72" s="849"/>
      <c r="J72" s="832"/>
      <c r="K72" s="832"/>
      <c r="L72" s="849">
        <v>3</v>
      </c>
      <c r="M72" s="849">
        <v>1226.22</v>
      </c>
      <c r="N72" s="832">
        <v>1</v>
      </c>
      <c r="O72" s="832">
        <v>408.74</v>
      </c>
      <c r="P72" s="849">
        <v>1</v>
      </c>
      <c r="Q72" s="849">
        <v>408.74</v>
      </c>
      <c r="R72" s="837">
        <v>0.33333333333333331</v>
      </c>
      <c r="S72" s="850">
        <v>408.74</v>
      </c>
    </row>
    <row r="73" spans="1:19" ht="14.4" customHeight="1" x14ac:dyDescent="0.3">
      <c r="A73" s="831" t="s">
        <v>3565</v>
      </c>
      <c r="B73" s="832" t="s">
        <v>3566</v>
      </c>
      <c r="C73" s="832" t="s">
        <v>597</v>
      </c>
      <c r="D73" s="832" t="s">
        <v>1377</v>
      </c>
      <c r="E73" s="832" t="s">
        <v>3547</v>
      </c>
      <c r="F73" s="832" t="s">
        <v>3614</v>
      </c>
      <c r="G73" s="832" t="s">
        <v>3615</v>
      </c>
      <c r="H73" s="849">
        <v>13</v>
      </c>
      <c r="I73" s="849">
        <v>2631.2</v>
      </c>
      <c r="J73" s="832">
        <v>1.0833333333333333</v>
      </c>
      <c r="K73" s="832">
        <v>202.39999999999998</v>
      </c>
      <c r="L73" s="849">
        <v>12</v>
      </c>
      <c r="M73" s="849">
        <v>2428.8000000000002</v>
      </c>
      <c r="N73" s="832">
        <v>1</v>
      </c>
      <c r="O73" s="832">
        <v>202.4</v>
      </c>
      <c r="P73" s="849">
        <v>15</v>
      </c>
      <c r="Q73" s="849">
        <v>2862.8399999999997</v>
      </c>
      <c r="R73" s="837">
        <v>1.1787055335968377</v>
      </c>
      <c r="S73" s="850">
        <v>190.85599999999997</v>
      </c>
    </row>
    <row r="74" spans="1:19" ht="14.4" customHeight="1" x14ac:dyDescent="0.3">
      <c r="A74" s="831" t="s">
        <v>3565</v>
      </c>
      <c r="B74" s="832" t="s">
        <v>3566</v>
      </c>
      <c r="C74" s="832" t="s">
        <v>597</v>
      </c>
      <c r="D74" s="832" t="s">
        <v>1377</v>
      </c>
      <c r="E74" s="832" t="s">
        <v>3547</v>
      </c>
      <c r="F74" s="832" t="s">
        <v>3616</v>
      </c>
      <c r="G74" s="832" t="s">
        <v>3617</v>
      </c>
      <c r="H74" s="849">
        <v>13</v>
      </c>
      <c r="I74" s="849">
        <v>13559</v>
      </c>
      <c r="J74" s="832">
        <v>1.1818181818181819</v>
      </c>
      <c r="K74" s="832">
        <v>1043</v>
      </c>
      <c r="L74" s="849">
        <v>11</v>
      </c>
      <c r="M74" s="849">
        <v>11473</v>
      </c>
      <c r="N74" s="832">
        <v>1</v>
      </c>
      <c r="O74" s="832">
        <v>1043</v>
      </c>
      <c r="P74" s="849">
        <v>15</v>
      </c>
      <c r="Q74" s="849">
        <v>15645</v>
      </c>
      <c r="R74" s="837">
        <v>1.3636363636363635</v>
      </c>
      <c r="S74" s="850">
        <v>1043</v>
      </c>
    </row>
    <row r="75" spans="1:19" ht="14.4" customHeight="1" x14ac:dyDescent="0.3">
      <c r="A75" s="831" t="s">
        <v>3565</v>
      </c>
      <c r="B75" s="832" t="s">
        <v>3566</v>
      </c>
      <c r="C75" s="832" t="s">
        <v>597</v>
      </c>
      <c r="D75" s="832" t="s">
        <v>1377</v>
      </c>
      <c r="E75" s="832" t="s">
        <v>3547</v>
      </c>
      <c r="F75" s="832" t="s">
        <v>3618</v>
      </c>
      <c r="G75" s="832" t="s">
        <v>3619</v>
      </c>
      <c r="H75" s="849"/>
      <c r="I75" s="849"/>
      <c r="J75" s="832"/>
      <c r="K75" s="832"/>
      <c r="L75" s="849">
        <v>1</v>
      </c>
      <c r="M75" s="849">
        <v>1665</v>
      </c>
      <c r="N75" s="832">
        <v>1</v>
      </c>
      <c r="O75" s="832">
        <v>1665</v>
      </c>
      <c r="P75" s="849">
        <v>2</v>
      </c>
      <c r="Q75" s="849">
        <v>3330</v>
      </c>
      <c r="R75" s="837">
        <v>2</v>
      </c>
      <c r="S75" s="850">
        <v>1665</v>
      </c>
    </row>
    <row r="76" spans="1:19" ht="14.4" customHeight="1" x14ac:dyDescent="0.3">
      <c r="A76" s="831" t="s">
        <v>3565</v>
      </c>
      <c r="B76" s="832" t="s">
        <v>3566</v>
      </c>
      <c r="C76" s="832" t="s">
        <v>597</v>
      </c>
      <c r="D76" s="832" t="s">
        <v>1377</v>
      </c>
      <c r="E76" s="832" t="s">
        <v>3547</v>
      </c>
      <c r="F76" s="832" t="s">
        <v>3548</v>
      </c>
      <c r="G76" s="832" t="s">
        <v>3549</v>
      </c>
      <c r="H76" s="849"/>
      <c r="I76" s="849"/>
      <c r="J76" s="832"/>
      <c r="K76" s="832"/>
      <c r="L76" s="849">
        <v>1</v>
      </c>
      <c r="M76" s="849">
        <v>2436</v>
      </c>
      <c r="N76" s="832">
        <v>1</v>
      </c>
      <c r="O76" s="832">
        <v>2436</v>
      </c>
      <c r="P76" s="849">
        <v>2</v>
      </c>
      <c r="Q76" s="849">
        <v>4340.0600000000004</v>
      </c>
      <c r="R76" s="837">
        <v>1.7816338259441709</v>
      </c>
      <c r="S76" s="850">
        <v>2170.0300000000002</v>
      </c>
    </row>
    <row r="77" spans="1:19" ht="14.4" customHeight="1" x14ac:dyDescent="0.3">
      <c r="A77" s="831" t="s">
        <v>3565</v>
      </c>
      <c r="B77" s="832" t="s">
        <v>3566</v>
      </c>
      <c r="C77" s="832" t="s">
        <v>597</v>
      </c>
      <c r="D77" s="832" t="s">
        <v>1377</v>
      </c>
      <c r="E77" s="832" t="s">
        <v>3547</v>
      </c>
      <c r="F77" s="832" t="s">
        <v>3622</v>
      </c>
      <c r="G77" s="832" t="s">
        <v>3623</v>
      </c>
      <c r="H77" s="849"/>
      <c r="I77" s="849"/>
      <c r="J77" s="832"/>
      <c r="K77" s="832"/>
      <c r="L77" s="849">
        <v>1</v>
      </c>
      <c r="M77" s="849">
        <v>3501.87</v>
      </c>
      <c r="N77" s="832">
        <v>1</v>
      </c>
      <c r="O77" s="832">
        <v>3501.87</v>
      </c>
      <c r="P77" s="849"/>
      <c r="Q77" s="849"/>
      <c r="R77" s="837"/>
      <c r="S77" s="850"/>
    </row>
    <row r="78" spans="1:19" ht="14.4" customHeight="1" x14ac:dyDescent="0.3">
      <c r="A78" s="831" t="s">
        <v>3565</v>
      </c>
      <c r="B78" s="832" t="s">
        <v>3566</v>
      </c>
      <c r="C78" s="832" t="s">
        <v>597</v>
      </c>
      <c r="D78" s="832" t="s">
        <v>1377</v>
      </c>
      <c r="E78" s="832" t="s">
        <v>3547</v>
      </c>
      <c r="F78" s="832" t="s">
        <v>3624</v>
      </c>
      <c r="G78" s="832" t="s">
        <v>3625</v>
      </c>
      <c r="H78" s="849"/>
      <c r="I78" s="849"/>
      <c r="J78" s="832"/>
      <c r="K78" s="832"/>
      <c r="L78" s="849">
        <v>3</v>
      </c>
      <c r="M78" s="849">
        <v>4189.5</v>
      </c>
      <c r="N78" s="832">
        <v>1</v>
      </c>
      <c r="O78" s="832">
        <v>1396.5</v>
      </c>
      <c r="P78" s="849">
        <v>4</v>
      </c>
      <c r="Q78" s="849">
        <v>5586</v>
      </c>
      <c r="R78" s="837">
        <v>1.3333333333333333</v>
      </c>
      <c r="S78" s="850">
        <v>1396.5</v>
      </c>
    </row>
    <row r="79" spans="1:19" ht="14.4" customHeight="1" x14ac:dyDescent="0.3">
      <c r="A79" s="831" t="s">
        <v>3565</v>
      </c>
      <c r="B79" s="832" t="s">
        <v>3566</v>
      </c>
      <c r="C79" s="832" t="s">
        <v>597</v>
      </c>
      <c r="D79" s="832" t="s">
        <v>1377</v>
      </c>
      <c r="E79" s="832" t="s">
        <v>3547</v>
      </c>
      <c r="F79" s="832" t="s">
        <v>3633</v>
      </c>
      <c r="G79" s="832" t="s">
        <v>3634</v>
      </c>
      <c r="H79" s="849">
        <v>1</v>
      </c>
      <c r="I79" s="849">
        <v>1143.2</v>
      </c>
      <c r="J79" s="832"/>
      <c r="K79" s="832">
        <v>1143.2</v>
      </c>
      <c r="L79" s="849"/>
      <c r="M79" s="849"/>
      <c r="N79" s="832"/>
      <c r="O79" s="832"/>
      <c r="P79" s="849">
        <v>1</v>
      </c>
      <c r="Q79" s="849">
        <v>1143.2</v>
      </c>
      <c r="R79" s="837"/>
      <c r="S79" s="850">
        <v>1143.2</v>
      </c>
    </row>
    <row r="80" spans="1:19" ht="14.4" customHeight="1" x14ac:dyDescent="0.3">
      <c r="A80" s="831" t="s">
        <v>3565</v>
      </c>
      <c r="B80" s="832" t="s">
        <v>3566</v>
      </c>
      <c r="C80" s="832" t="s">
        <v>597</v>
      </c>
      <c r="D80" s="832" t="s">
        <v>1377</v>
      </c>
      <c r="E80" s="832" t="s">
        <v>3547</v>
      </c>
      <c r="F80" s="832" t="s">
        <v>3635</v>
      </c>
      <c r="G80" s="832" t="s">
        <v>3636</v>
      </c>
      <c r="H80" s="849"/>
      <c r="I80" s="849"/>
      <c r="J80" s="832"/>
      <c r="K80" s="832"/>
      <c r="L80" s="849">
        <v>4</v>
      </c>
      <c r="M80" s="849">
        <v>5264.72</v>
      </c>
      <c r="N80" s="832">
        <v>1</v>
      </c>
      <c r="O80" s="832">
        <v>1316.18</v>
      </c>
      <c r="P80" s="849">
        <v>2</v>
      </c>
      <c r="Q80" s="849">
        <v>2632.36</v>
      </c>
      <c r="R80" s="837">
        <v>0.5</v>
      </c>
      <c r="S80" s="850">
        <v>1316.18</v>
      </c>
    </row>
    <row r="81" spans="1:19" ht="14.4" customHeight="1" x14ac:dyDescent="0.3">
      <c r="A81" s="831" t="s">
        <v>3565</v>
      </c>
      <c r="B81" s="832" t="s">
        <v>3566</v>
      </c>
      <c r="C81" s="832" t="s">
        <v>597</v>
      </c>
      <c r="D81" s="832" t="s">
        <v>1377</v>
      </c>
      <c r="E81" s="832" t="s">
        <v>3550</v>
      </c>
      <c r="F81" s="832" t="s">
        <v>3647</v>
      </c>
      <c r="G81" s="832" t="s">
        <v>3648</v>
      </c>
      <c r="H81" s="849">
        <v>1</v>
      </c>
      <c r="I81" s="849">
        <v>205</v>
      </c>
      <c r="J81" s="832">
        <v>0.5</v>
      </c>
      <c r="K81" s="832">
        <v>205</v>
      </c>
      <c r="L81" s="849">
        <v>2</v>
      </c>
      <c r="M81" s="849">
        <v>410</v>
      </c>
      <c r="N81" s="832">
        <v>1</v>
      </c>
      <c r="O81" s="832">
        <v>205</v>
      </c>
      <c r="P81" s="849">
        <v>2</v>
      </c>
      <c r="Q81" s="849">
        <v>412</v>
      </c>
      <c r="R81" s="837">
        <v>1.0048780487804878</v>
      </c>
      <c r="S81" s="850">
        <v>206</v>
      </c>
    </row>
    <row r="82" spans="1:19" ht="14.4" customHeight="1" x14ac:dyDescent="0.3">
      <c r="A82" s="831" t="s">
        <v>3565</v>
      </c>
      <c r="B82" s="832" t="s">
        <v>3566</v>
      </c>
      <c r="C82" s="832" t="s">
        <v>597</v>
      </c>
      <c r="D82" s="832" t="s">
        <v>1377</v>
      </c>
      <c r="E82" s="832" t="s">
        <v>3550</v>
      </c>
      <c r="F82" s="832" t="s">
        <v>3649</v>
      </c>
      <c r="G82" s="832" t="s">
        <v>3650</v>
      </c>
      <c r="H82" s="849">
        <v>5</v>
      </c>
      <c r="I82" s="849">
        <v>390</v>
      </c>
      <c r="J82" s="832">
        <v>5</v>
      </c>
      <c r="K82" s="832">
        <v>78</v>
      </c>
      <c r="L82" s="849">
        <v>1</v>
      </c>
      <c r="M82" s="849">
        <v>78</v>
      </c>
      <c r="N82" s="832">
        <v>1</v>
      </c>
      <c r="O82" s="832">
        <v>78</v>
      </c>
      <c r="P82" s="849"/>
      <c r="Q82" s="849"/>
      <c r="R82" s="837"/>
      <c r="S82" s="850"/>
    </row>
    <row r="83" spans="1:19" ht="14.4" customHeight="1" x14ac:dyDescent="0.3">
      <c r="A83" s="831" t="s">
        <v>3565</v>
      </c>
      <c r="B83" s="832" t="s">
        <v>3566</v>
      </c>
      <c r="C83" s="832" t="s">
        <v>597</v>
      </c>
      <c r="D83" s="832" t="s">
        <v>1377</v>
      </c>
      <c r="E83" s="832" t="s">
        <v>3550</v>
      </c>
      <c r="F83" s="832" t="s">
        <v>3653</v>
      </c>
      <c r="G83" s="832" t="s">
        <v>3654</v>
      </c>
      <c r="H83" s="849"/>
      <c r="I83" s="849"/>
      <c r="J83" s="832"/>
      <c r="K83" s="832"/>
      <c r="L83" s="849">
        <v>1</v>
      </c>
      <c r="M83" s="849">
        <v>83</v>
      </c>
      <c r="N83" s="832">
        <v>1</v>
      </c>
      <c r="O83" s="832">
        <v>83</v>
      </c>
      <c r="P83" s="849"/>
      <c r="Q83" s="849"/>
      <c r="R83" s="837"/>
      <c r="S83" s="850"/>
    </row>
    <row r="84" spans="1:19" ht="14.4" customHeight="1" x14ac:dyDescent="0.3">
      <c r="A84" s="831" t="s">
        <v>3565</v>
      </c>
      <c r="B84" s="832" t="s">
        <v>3566</v>
      </c>
      <c r="C84" s="832" t="s">
        <v>597</v>
      </c>
      <c r="D84" s="832" t="s">
        <v>1377</v>
      </c>
      <c r="E84" s="832" t="s">
        <v>3550</v>
      </c>
      <c r="F84" s="832" t="s">
        <v>3657</v>
      </c>
      <c r="G84" s="832" t="s">
        <v>3658</v>
      </c>
      <c r="H84" s="849">
        <v>66</v>
      </c>
      <c r="I84" s="849">
        <v>2442</v>
      </c>
      <c r="J84" s="832">
        <v>0.72527472527472525</v>
      </c>
      <c r="K84" s="832">
        <v>37</v>
      </c>
      <c r="L84" s="849">
        <v>91</v>
      </c>
      <c r="M84" s="849">
        <v>3367</v>
      </c>
      <c r="N84" s="832">
        <v>1</v>
      </c>
      <c r="O84" s="832">
        <v>37</v>
      </c>
      <c r="P84" s="849">
        <v>80</v>
      </c>
      <c r="Q84" s="849">
        <v>2960</v>
      </c>
      <c r="R84" s="837">
        <v>0.87912087912087911</v>
      </c>
      <c r="S84" s="850">
        <v>37</v>
      </c>
    </row>
    <row r="85" spans="1:19" ht="14.4" customHeight="1" x14ac:dyDescent="0.3">
      <c r="A85" s="831" t="s">
        <v>3565</v>
      </c>
      <c r="B85" s="832" t="s">
        <v>3566</v>
      </c>
      <c r="C85" s="832" t="s">
        <v>597</v>
      </c>
      <c r="D85" s="832" t="s">
        <v>1377</v>
      </c>
      <c r="E85" s="832" t="s">
        <v>3550</v>
      </c>
      <c r="F85" s="832" t="s">
        <v>3659</v>
      </c>
      <c r="G85" s="832" t="s">
        <v>3660</v>
      </c>
      <c r="H85" s="849">
        <v>1</v>
      </c>
      <c r="I85" s="849">
        <v>10</v>
      </c>
      <c r="J85" s="832"/>
      <c r="K85" s="832">
        <v>10</v>
      </c>
      <c r="L85" s="849"/>
      <c r="M85" s="849"/>
      <c r="N85" s="832"/>
      <c r="O85" s="832"/>
      <c r="P85" s="849">
        <v>3</v>
      </c>
      <c r="Q85" s="849">
        <v>30</v>
      </c>
      <c r="R85" s="837"/>
      <c r="S85" s="850">
        <v>10</v>
      </c>
    </row>
    <row r="86" spans="1:19" ht="14.4" customHeight="1" x14ac:dyDescent="0.3">
      <c r="A86" s="831" t="s">
        <v>3565</v>
      </c>
      <c r="B86" s="832" t="s">
        <v>3566</v>
      </c>
      <c r="C86" s="832" t="s">
        <v>597</v>
      </c>
      <c r="D86" s="832" t="s">
        <v>1377</v>
      </c>
      <c r="E86" s="832" t="s">
        <v>3550</v>
      </c>
      <c r="F86" s="832" t="s">
        <v>3551</v>
      </c>
      <c r="G86" s="832" t="s">
        <v>3552</v>
      </c>
      <c r="H86" s="849">
        <v>168</v>
      </c>
      <c r="I86" s="849">
        <v>42168</v>
      </c>
      <c r="J86" s="832">
        <v>1.4736842105263157</v>
      </c>
      <c r="K86" s="832">
        <v>251</v>
      </c>
      <c r="L86" s="849">
        <v>114</v>
      </c>
      <c r="M86" s="849">
        <v>28614</v>
      </c>
      <c r="N86" s="832">
        <v>1</v>
      </c>
      <c r="O86" s="832">
        <v>251</v>
      </c>
      <c r="P86" s="849">
        <v>124</v>
      </c>
      <c r="Q86" s="849">
        <v>31248</v>
      </c>
      <c r="R86" s="837">
        <v>1.0920528412665129</v>
      </c>
      <c r="S86" s="850">
        <v>252</v>
      </c>
    </row>
    <row r="87" spans="1:19" ht="14.4" customHeight="1" x14ac:dyDescent="0.3">
      <c r="A87" s="831" t="s">
        <v>3565</v>
      </c>
      <c r="B87" s="832" t="s">
        <v>3566</v>
      </c>
      <c r="C87" s="832" t="s">
        <v>597</v>
      </c>
      <c r="D87" s="832" t="s">
        <v>1377</v>
      </c>
      <c r="E87" s="832" t="s">
        <v>3550</v>
      </c>
      <c r="F87" s="832" t="s">
        <v>3665</v>
      </c>
      <c r="G87" s="832" t="s">
        <v>3666</v>
      </c>
      <c r="H87" s="849">
        <v>274</v>
      </c>
      <c r="I87" s="849">
        <v>34524</v>
      </c>
      <c r="J87" s="832">
        <v>1.1093117408906883</v>
      </c>
      <c r="K87" s="832">
        <v>126</v>
      </c>
      <c r="L87" s="849">
        <v>247</v>
      </c>
      <c r="M87" s="849">
        <v>31122</v>
      </c>
      <c r="N87" s="832">
        <v>1</v>
      </c>
      <c r="O87" s="832">
        <v>126</v>
      </c>
      <c r="P87" s="849">
        <v>222</v>
      </c>
      <c r="Q87" s="849">
        <v>28194</v>
      </c>
      <c r="R87" s="837">
        <v>0.90591864276074807</v>
      </c>
      <c r="S87" s="850">
        <v>127</v>
      </c>
    </row>
    <row r="88" spans="1:19" ht="14.4" customHeight="1" x14ac:dyDescent="0.3">
      <c r="A88" s="831" t="s">
        <v>3565</v>
      </c>
      <c r="B88" s="832" t="s">
        <v>3566</v>
      </c>
      <c r="C88" s="832" t="s">
        <v>597</v>
      </c>
      <c r="D88" s="832" t="s">
        <v>1377</v>
      </c>
      <c r="E88" s="832" t="s">
        <v>3550</v>
      </c>
      <c r="F88" s="832" t="s">
        <v>3669</v>
      </c>
      <c r="G88" s="832" t="s">
        <v>3670</v>
      </c>
      <c r="H88" s="849"/>
      <c r="I88" s="849"/>
      <c r="J88" s="832"/>
      <c r="K88" s="832"/>
      <c r="L88" s="849">
        <v>1</v>
      </c>
      <c r="M88" s="849">
        <v>816</v>
      </c>
      <c r="N88" s="832">
        <v>1</v>
      </c>
      <c r="O88" s="832">
        <v>816</v>
      </c>
      <c r="P88" s="849">
        <v>7</v>
      </c>
      <c r="Q88" s="849">
        <v>5719</v>
      </c>
      <c r="R88" s="837">
        <v>7.0085784313725492</v>
      </c>
      <c r="S88" s="850">
        <v>817</v>
      </c>
    </row>
    <row r="89" spans="1:19" ht="14.4" customHeight="1" x14ac:dyDescent="0.3">
      <c r="A89" s="831" t="s">
        <v>3565</v>
      </c>
      <c r="B89" s="832" t="s">
        <v>3566</v>
      </c>
      <c r="C89" s="832" t="s">
        <v>597</v>
      </c>
      <c r="D89" s="832" t="s">
        <v>1377</v>
      </c>
      <c r="E89" s="832" t="s">
        <v>3550</v>
      </c>
      <c r="F89" s="832" t="s">
        <v>3671</v>
      </c>
      <c r="G89" s="832" t="s">
        <v>3672</v>
      </c>
      <c r="H89" s="849">
        <v>14</v>
      </c>
      <c r="I89" s="849">
        <v>22302</v>
      </c>
      <c r="J89" s="832">
        <v>1.4</v>
      </c>
      <c r="K89" s="832">
        <v>1593</v>
      </c>
      <c r="L89" s="849">
        <v>10</v>
      </c>
      <c r="M89" s="849">
        <v>15930</v>
      </c>
      <c r="N89" s="832">
        <v>1</v>
      </c>
      <c r="O89" s="832">
        <v>1593</v>
      </c>
      <c r="P89" s="849">
        <v>16</v>
      </c>
      <c r="Q89" s="849">
        <v>25520</v>
      </c>
      <c r="R89" s="837">
        <v>1.6020087884494665</v>
      </c>
      <c r="S89" s="850">
        <v>1595</v>
      </c>
    </row>
    <row r="90" spans="1:19" ht="14.4" customHeight="1" x14ac:dyDescent="0.3">
      <c r="A90" s="831" t="s">
        <v>3565</v>
      </c>
      <c r="B90" s="832" t="s">
        <v>3566</v>
      </c>
      <c r="C90" s="832" t="s">
        <v>597</v>
      </c>
      <c r="D90" s="832" t="s">
        <v>1377</v>
      </c>
      <c r="E90" s="832" t="s">
        <v>3550</v>
      </c>
      <c r="F90" s="832" t="s">
        <v>3553</v>
      </c>
      <c r="G90" s="832" t="s">
        <v>3554</v>
      </c>
      <c r="H90" s="849">
        <v>6</v>
      </c>
      <c r="I90" s="849">
        <v>1188</v>
      </c>
      <c r="J90" s="832">
        <v>0.66666666666666663</v>
      </c>
      <c r="K90" s="832">
        <v>198</v>
      </c>
      <c r="L90" s="849">
        <v>9</v>
      </c>
      <c r="M90" s="849">
        <v>1782</v>
      </c>
      <c r="N90" s="832">
        <v>1</v>
      </c>
      <c r="O90" s="832">
        <v>198</v>
      </c>
      <c r="P90" s="849"/>
      <c r="Q90" s="849"/>
      <c r="R90" s="837"/>
      <c r="S90" s="850"/>
    </row>
    <row r="91" spans="1:19" ht="14.4" customHeight="1" x14ac:dyDescent="0.3">
      <c r="A91" s="831" t="s">
        <v>3565</v>
      </c>
      <c r="B91" s="832" t="s">
        <v>3566</v>
      </c>
      <c r="C91" s="832" t="s">
        <v>597</v>
      </c>
      <c r="D91" s="832" t="s">
        <v>1377</v>
      </c>
      <c r="E91" s="832" t="s">
        <v>3550</v>
      </c>
      <c r="F91" s="832" t="s">
        <v>3673</v>
      </c>
      <c r="G91" s="832" t="s">
        <v>3674</v>
      </c>
      <c r="H91" s="849">
        <v>7</v>
      </c>
      <c r="I91" s="849">
        <v>2331</v>
      </c>
      <c r="J91" s="832">
        <v>0.63636363636363635</v>
      </c>
      <c r="K91" s="832">
        <v>333</v>
      </c>
      <c r="L91" s="849">
        <v>11</v>
      </c>
      <c r="M91" s="849">
        <v>3663</v>
      </c>
      <c r="N91" s="832">
        <v>1</v>
      </c>
      <c r="O91" s="832">
        <v>333</v>
      </c>
      <c r="P91" s="849">
        <v>9</v>
      </c>
      <c r="Q91" s="849">
        <v>3006</v>
      </c>
      <c r="R91" s="837">
        <v>0.82063882063882065</v>
      </c>
      <c r="S91" s="850">
        <v>334</v>
      </c>
    </row>
    <row r="92" spans="1:19" ht="14.4" customHeight="1" x14ac:dyDescent="0.3">
      <c r="A92" s="831" t="s">
        <v>3565</v>
      </c>
      <c r="B92" s="832" t="s">
        <v>3566</v>
      </c>
      <c r="C92" s="832" t="s">
        <v>597</v>
      </c>
      <c r="D92" s="832" t="s">
        <v>1377</v>
      </c>
      <c r="E92" s="832" t="s">
        <v>3550</v>
      </c>
      <c r="F92" s="832" t="s">
        <v>3675</v>
      </c>
      <c r="G92" s="832" t="s">
        <v>3676</v>
      </c>
      <c r="H92" s="849">
        <v>1</v>
      </c>
      <c r="I92" s="849">
        <v>166</v>
      </c>
      <c r="J92" s="832">
        <v>0.125</v>
      </c>
      <c r="K92" s="832">
        <v>166</v>
      </c>
      <c r="L92" s="849">
        <v>8</v>
      </c>
      <c r="M92" s="849">
        <v>1328</v>
      </c>
      <c r="N92" s="832">
        <v>1</v>
      </c>
      <c r="O92" s="832">
        <v>166</v>
      </c>
      <c r="P92" s="849">
        <v>5</v>
      </c>
      <c r="Q92" s="849">
        <v>830</v>
      </c>
      <c r="R92" s="837">
        <v>0.625</v>
      </c>
      <c r="S92" s="850">
        <v>166</v>
      </c>
    </row>
    <row r="93" spans="1:19" ht="14.4" customHeight="1" x14ac:dyDescent="0.3">
      <c r="A93" s="831" t="s">
        <v>3565</v>
      </c>
      <c r="B93" s="832" t="s">
        <v>3566</v>
      </c>
      <c r="C93" s="832" t="s">
        <v>597</v>
      </c>
      <c r="D93" s="832" t="s">
        <v>1377</v>
      </c>
      <c r="E93" s="832" t="s">
        <v>3550</v>
      </c>
      <c r="F93" s="832" t="s">
        <v>3677</v>
      </c>
      <c r="G93" s="832" t="s">
        <v>3678</v>
      </c>
      <c r="H93" s="849">
        <v>10</v>
      </c>
      <c r="I93" s="849">
        <v>3510</v>
      </c>
      <c r="J93" s="832">
        <v>1.4285714285714286</v>
      </c>
      <c r="K93" s="832">
        <v>351</v>
      </c>
      <c r="L93" s="849">
        <v>7</v>
      </c>
      <c r="M93" s="849">
        <v>2457</v>
      </c>
      <c r="N93" s="832">
        <v>1</v>
      </c>
      <c r="O93" s="832">
        <v>351</v>
      </c>
      <c r="P93" s="849">
        <v>6</v>
      </c>
      <c r="Q93" s="849">
        <v>2112</v>
      </c>
      <c r="R93" s="837">
        <v>0.85958485958485964</v>
      </c>
      <c r="S93" s="850">
        <v>352</v>
      </c>
    </row>
    <row r="94" spans="1:19" ht="14.4" customHeight="1" x14ac:dyDescent="0.3">
      <c r="A94" s="831" t="s">
        <v>3565</v>
      </c>
      <c r="B94" s="832" t="s">
        <v>3566</v>
      </c>
      <c r="C94" s="832" t="s">
        <v>597</v>
      </c>
      <c r="D94" s="832" t="s">
        <v>1377</v>
      </c>
      <c r="E94" s="832" t="s">
        <v>3550</v>
      </c>
      <c r="F94" s="832" t="s">
        <v>3683</v>
      </c>
      <c r="G94" s="832" t="s">
        <v>3684</v>
      </c>
      <c r="H94" s="849"/>
      <c r="I94" s="849"/>
      <c r="J94" s="832"/>
      <c r="K94" s="832"/>
      <c r="L94" s="849">
        <v>1</v>
      </c>
      <c r="M94" s="849">
        <v>323</v>
      </c>
      <c r="N94" s="832">
        <v>1</v>
      </c>
      <c r="O94" s="832">
        <v>323</v>
      </c>
      <c r="P94" s="849"/>
      <c r="Q94" s="849"/>
      <c r="R94" s="837"/>
      <c r="S94" s="850"/>
    </row>
    <row r="95" spans="1:19" ht="14.4" customHeight="1" x14ac:dyDescent="0.3">
      <c r="A95" s="831" t="s">
        <v>3565</v>
      </c>
      <c r="B95" s="832" t="s">
        <v>3566</v>
      </c>
      <c r="C95" s="832" t="s">
        <v>597</v>
      </c>
      <c r="D95" s="832" t="s">
        <v>1377</v>
      </c>
      <c r="E95" s="832" t="s">
        <v>3550</v>
      </c>
      <c r="F95" s="832" t="s">
        <v>3689</v>
      </c>
      <c r="G95" s="832" t="s">
        <v>3690</v>
      </c>
      <c r="H95" s="849"/>
      <c r="I95" s="849"/>
      <c r="J95" s="832"/>
      <c r="K95" s="832"/>
      <c r="L95" s="849">
        <v>3</v>
      </c>
      <c r="M95" s="849">
        <v>3543</v>
      </c>
      <c r="N95" s="832">
        <v>1</v>
      </c>
      <c r="O95" s="832">
        <v>1181</v>
      </c>
      <c r="P95" s="849">
        <v>1</v>
      </c>
      <c r="Q95" s="849">
        <v>1182</v>
      </c>
      <c r="R95" s="837">
        <v>0.33361558001693481</v>
      </c>
      <c r="S95" s="850">
        <v>1182</v>
      </c>
    </row>
    <row r="96" spans="1:19" ht="14.4" customHeight="1" x14ac:dyDescent="0.3">
      <c r="A96" s="831" t="s">
        <v>3565</v>
      </c>
      <c r="B96" s="832" t="s">
        <v>3566</v>
      </c>
      <c r="C96" s="832" t="s">
        <v>597</v>
      </c>
      <c r="D96" s="832" t="s">
        <v>1377</v>
      </c>
      <c r="E96" s="832" t="s">
        <v>3550</v>
      </c>
      <c r="F96" s="832" t="s">
        <v>3695</v>
      </c>
      <c r="G96" s="832" t="s">
        <v>3696</v>
      </c>
      <c r="H96" s="849">
        <v>257</v>
      </c>
      <c r="I96" s="849">
        <v>8566.67</v>
      </c>
      <c r="J96" s="832">
        <v>0.64089736568841327</v>
      </c>
      <c r="K96" s="832">
        <v>33.333346303501948</v>
      </c>
      <c r="L96" s="849">
        <v>401</v>
      </c>
      <c r="M96" s="849">
        <v>13366.68</v>
      </c>
      <c r="N96" s="832">
        <v>1</v>
      </c>
      <c r="O96" s="832">
        <v>33.333366583541149</v>
      </c>
      <c r="P96" s="849">
        <v>377</v>
      </c>
      <c r="Q96" s="849">
        <v>12566.67</v>
      </c>
      <c r="R96" s="837">
        <v>0.94014893750729422</v>
      </c>
      <c r="S96" s="850">
        <v>33.333342175066313</v>
      </c>
    </row>
    <row r="97" spans="1:19" ht="14.4" customHeight="1" x14ac:dyDescent="0.3">
      <c r="A97" s="831" t="s">
        <v>3565</v>
      </c>
      <c r="B97" s="832" t="s">
        <v>3566</v>
      </c>
      <c r="C97" s="832" t="s">
        <v>597</v>
      </c>
      <c r="D97" s="832" t="s">
        <v>1377</v>
      </c>
      <c r="E97" s="832" t="s">
        <v>3550</v>
      </c>
      <c r="F97" s="832" t="s">
        <v>3697</v>
      </c>
      <c r="G97" s="832" t="s">
        <v>3698</v>
      </c>
      <c r="H97" s="849">
        <v>108</v>
      </c>
      <c r="I97" s="849">
        <v>33156</v>
      </c>
      <c r="J97" s="832">
        <v>0.96981396981396983</v>
      </c>
      <c r="K97" s="832">
        <v>307</v>
      </c>
      <c r="L97" s="849">
        <v>111</v>
      </c>
      <c r="M97" s="849">
        <v>34188</v>
      </c>
      <c r="N97" s="832">
        <v>1</v>
      </c>
      <c r="O97" s="832">
        <v>308</v>
      </c>
      <c r="P97" s="849">
        <v>105</v>
      </c>
      <c r="Q97" s="849">
        <v>32340</v>
      </c>
      <c r="R97" s="837">
        <v>0.94594594594594594</v>
      </c>
      <c r="S97" s="850">
        <v>308</v>
      </c>
    </row>
    <row r="98" spans="1:19" ht="14.4" customHeight="1" x14ac:dyDescent="0.3">
      <c r="A98" s="831" t="s">
        <v>3565</v>
      </c>
      <c r="B98" s="832" t="s">
        <v>3566</v>
      </c>
      <c r="C98" s="832" t="s">
        <v>597</v>
      </c>
      <c r="D98" s="832" t="s">
        <v>1377</v>
      </c>
      <c r="E98" s="832" t="s">
        <v>3550</v>
      </c>
      <c r="F98" s="832" t="s">
        <v>3699</v>
      </c>
      <c r="G98" s="832" t="s">
        <v>3700</v>
      </c>
      <c r="H98" s="849"/>
      <c r="I98" s="849"/>
      <c r="J98" s="832"/>
      <c r="K98" s="832"/>
      <c r="L98" s="849">
        <v>4</v>
      </c>
      <c r="M98" s="849">
        <v>1040</v>
      </c>
      <c r="N98" s="832">
        <v>1</v>
      </c>
      <c r="O98" s="832">
        <v>260</v>
      </c>
      <c r="P98" s="849">
        <v>1</v>
      </c>
      <c r="Q98" s="849">
        <v>261</v>
      </c>
      <c r="R98" s="837">
        <v>0.25096153846153846</v>
      </c>
      <c r="S98" s="850">
        <v>261</v>
      </c>
    </row>
    <row r="99" spans="1:19" ht="14.4" customHeight="1" x14ac:dyDescent="0.3">
      <c r="A99" s="831" t="s">
        <v>3565</v>
      </c>
      <c r="B99" s="832" t="s">
        <v>3566</v>
      </c>
      <c r="C99" s="832" t="s">
        <v>597</v>
      </c>
      <c r="D99" s="832" t="s">
        <v>1377</v>
      </c>
      <c r="E99" s="832" t="s">
        <v>3550</v>
      </c>
      <c r="F99" s="832" t="s">
        <v>3701</v>
      </c>
      <c r="G99" s="832" t="s">
        <v>3702</v>
      </c>
      <c r="H99" s="849"/>
      <c r="I99" s="849"/>
      <c r="J99" s="832"/>
      <c r="K99" s="832"/>
      <c r="L99" s="849">
        <v>18</v>
      </c>
      <c r="M99" s="849">
        <v>666</v>
      </c>
      <c r="N99" s="832">
        <v>1</v>
      </c>
      <c r="O99" s="832">
        <v>37</v>
      </c>
      <c r="P99" s="849">
        <v>1</v>
      </c>
      <c r="Q99" s="849">
        <v>37</v>
      </c>
      <c r="R99" s="837">
        <v>5.5555555555555552E-2</v>
      </c>
      <c r="S99" s="850">
        <v>37</v>
      </c>
    </row>
    <row r="100" spans="1:19" ht="14.4" customHeight="1" x14ac:dyDescent="0.3">
      <c r="A100" s="831" t="s">
        <v>3565</v>
      </c>
      <c r="B100" s="832" t="s">
        <v>3566</v>
      </c>
      <c r="C100" s="832" t="s">
        <v>597</v>
      </c>
      <c r="D100" s="832" t="s">
        <v>1377</v>
      </c>
      <c r="E100" s="832" t="s">
        <v>3550</v>
      </c>
      <c r="F100" s="832" t="s">
        <v>3703</v>
      </c>
      <c r="G100" s="832" t="s">
        <v>3704</v>
      </c>
      <c r="H100" s="849">
        <v>1</v>
      </c>
      <c r="I100" s="849">
        <v>86</v>
      </c>
      <c r="J100" s="832">
        <v>0.25</v>
      </c>
      <c r="K100" s="832">
        <v>86</v>
      </c>
      <c r="L100" s="849">
        <v>4</v>
      </c>
      <c r="M100" s="849">
        <v>344</v>
      </c>
      <c r="N100" s="832">
        <v>1</v>
      </c>
      <c r="O100" s="832">
        <v>86</v>
      </c>
      <c r="P100" s="849">
        <v>2</v>
      </c>
      <c r="Q100" s="849">
        <v>172</v>
      </c>
      <c r="R100" s="837">
        <v>0.5</v>
      </c>
      <c r="S100" s="850">
        <v>86</v>
      </c>
    </row>
    <row r="101" spans="1:19" ht="14.4" customHeight="1" x14ac:dyDescent="0.3">
      <c r="A101" s="831" t="s">
        <v>3565</v>
      </c>
      <c r="B101" s="832" t="s">
        <v>3566</v>
      </c>
      <c r="C101" s="832" t="s">
        <v>597</v>
      </c>
      <c r="D101" s="832" t="s">
        <v>1377</v>
      </c>
      <c r="E101" s="832" t="s">
        <v>3550</v>
      </c>
      <c r="F101" s="832" t="s">
        <v>3705</v>
      </c>
      <c r="G101" s="832" t="s">
        <v>3706</v>
      </c>
      <c r="H101" s="849">
        <v>209</v>
      </c>
      <c r="I101" s="849">
        <v>32186</v>
      </c>
      <c r="J101" s="832">
        <v>1.3933333333333333</v>
      </c>
      <c r="K101" s="832">
        <v>154</v>
      </c>
      <c r="L101" s="849">
        <v>150</v>
      </c>
      <c r="M101" s="849">
        <v>23100</v>
      </c>
      <c r="N101" s="832">
        <v>1</v>
      </c>
      <c r="O101" s="832">
        <v>154</v>
      </c>
      <c r="P101" s="849">
        <v>140</v>
      </c>
      <c r="Q101" s="849">
        <v>21700</v>
      </c>
      <c r="R101" s="837">
        <v>0.93939393939393945</v>
      </c>
      <c r="S101" s="850">
        <v>155</v>
      </c>
    </row>
    <row r="102" spans="1:19" ht="14.4" customHeight="1" x14ac:dyDescent="0.3">
      <c r="A102" s="831" t="s">
        <v>3565</v>
      </c>
      <c r="B102" s="832" t="s">
        <v>3566</v>
      </c>
      <c r="C102" s="832" t="s">
        <v>597</v>
      </c>
      <c r="D102" s="832" t="s">
        <v>1377</v>
      </c>
      <c r="E102" s="832" t="s">
        <v>3550</v>
      </c>
      <c r="F102" s="832" t="s">
        <v>3707</v>
      </c>
      <c r="G102" s="832" t="s">
        <v>3708</v>
      </c>
      <c r="H102" s="849">
        <v>3</v>
      </c>
      <c r="I102" s="849">
        <v>96</v>
      </c>
      <c r="J102" s="832">
        <v>0.15789473684210525</v>
      </c>
      <c r="K102" s="832">
        <v>32</v>
      </c>
      <c r="L102" s="849">
        <v>19</v>
      </c>
      <c r="M102" s="849">
        <v>608</v>
      </c>
      <c r="N102" s="832">
        <v>1</v>
      </c>
      <c r="O102" s="832">
        <v>32</v>
      </c>
      <c r="P102" s="849">
        <v>6</v>
      </c>
      <c r="Q102" s="849">
        <v>192</v>
      </c>
      <c r="R102" s="837">
        <v>0.31578947368421051</v>
      </c>
      <c r="S102" s="850">
        <v>32</v>
      </c>
    </row>
    <row r="103" spans="1:19" ht="14.4" customHeight="1" x14ac:dyDescent="0.3">
      <c r="A103" s="831" t="s">
        <v>3565</v>
      </c>
      <c r="B103" s="832" t="s">
        <v>3566</v>
      </c>
      <c r="C103" s="832" t="s">
        <v>597</v>
      </c>
      <c r="D103" s="832" t="s">
        <v>1377</v>
      </c>
      <c r="E103" s="832" t="s">
        <v>3550</v>
      </c>
      <c r="F103" s="832" t="s">
        <v>3711</v>
      </c>
      <c r="G103" s="832" t="s">
        <v>3712</v>
      </c>
      <c r="H103" s="849">
        <v>21</v>
      </c>
      <c r="I103" s="849">
        <v>1554</v>
      </c>
      <c r="J103" s="832">
        <v>0.65625</v>
      </c>
      <c r="K103" s="832">
        <v>74</v>
      </c>
      <c r="L103" s="849">
        <v>32</v>
      </c>
      <c r="M103" s="849">
        <v>2368</v>
      </c>
      <c r="N103" s="832">
        <v>1</v>
      </c>
      <c r="O103" s="832">
        <v>74</v>
      </c>
      <c r="P103" s="849">
        <v>13</v>
      </c>
      <c r="Q103" s="849">
        <v>962</v>
      </c>
      <c r="R103" s="837">
        <v>0.40625</v>
      </c>
      <c r="S103" s="850">
        <v>74</v>
      </c>
    </row>
    <row r="104" spans="1:19" ht="14.4" customHeight="1" x14ac:dyDescent="0.3">
      <c r="A104" s="831" t="s">
        <v>3565</v>
      </c>
      <c r="B104" s="832" t="s">
        <v>3566</v>
      </c>
      <c r="C104" s="832" t="s">
        <v>597</v>
      </c>
      <c r="D104" s="832" t="s">
        <v>1377</v>
      </c>
      <c r="E104" s="832" t="s">
        <v>3550</v>
      </c>
      <c r="F104" s="832" t="s">
        <v>3713</v>
      </c>
      <c r="G104" s="832" t="s">
        <v>3714</v>
      </c>
      <c r="H104" s="849">
        <v>2</v>
      </c>
      <c r="I104" s="849">
        <v>1916</v>
      </c>
      <c r="J104" s="832"/>
      <c r="K104" s="832">
        <v>958</v>
      </c>
      <c r="L104" s="849"/>
      <c r="M104" s="849"/>
      <c r="N104" s="832"/>
      <c r="O104" s="832"/>
      <c r="P104" s="849"/>
      <c r="Q104" s="849"/>
      <c r="R104" s="837"/>
      <c r="S104" s="850"/>
    </row>
    <row r="105" spans="1:19" ht="14.4" customHeight="1" x14ac:dyDescent="0.3">
      <c r="A105" s="831" t="s">
        <v>3565</v>
      </c>
      <c r="B105" s="832" t="s">
        <v>3566</v>
      </c>
      <c r="C105" s="832" t="s">
        <v>597</v>
      </c>
      <c r="D105" s="832" t="s">
        <v>1377</v>
      </c>
      <c r="E105" s="832" t="s">
        <v>3550</v>
      </c>
      <c r="F105" s="832" t="s">
        <v>3715</v>
      </c>
      <c r="G105" s="832" t="s">
        <v>3716</v>
      </c>
      <c r="H105" s="849">
        <v>2</v>
      </c>
      <c r="I105" s="849">
        <v>118</v>
      </c>
      <c r="J105" s="832">
        <v>2</v>
      </c>
      <c r="K105" s="832">
        <v>59</v>
      </c>
      <c r="L105" s="849">
        <v>1</v>
      </c>
      <c r="M105" s="849">
        <v>59</v>
      </c>
      <c r="N105" s="832">
        <v>1</v>
      </c>
      <c r="O105" s="832">
        <v>59</v>
      </c>
      <c r="P105" s="849">
        <v>2</v>
      </c>
      <c r="Q105" s="849">
        <v>118</v>
      </c>
      <c r="R105" s="837">
        <v>2</v>
      </c>
      <c r="S105" s="850">
        <v>59</v>
      </c>
    </row>
    <row r="106" spans="1:19" ht="14.4" customHeight="1" x14ac:dyDescent="0.3">
      <c r="A106" s="831" t="s">
        <v>3565</v>
      </c>
      <c r="B106" s="832" t="s">
        <v>3566</v>
      </c>
      <c r="C106" s="832" t="s">
        <v>597</v>
      </c>
      <c r="D106" s="832" t="s">
        <v>1377</v>
      </c>
      <c r="E106" s="832" t="s">
        <v>3550</v>
      </c>
      <c r="F106" s="832" t="s">
        <v>3557</v>
      </c>
      <c r="G106" s="832" t="s">
        <v>3558</v>
      </c>
      <c r="H106" s="849">
        <v>1</v>
      </c>
      <c r="I106" s="849">
        <v>591</v>
      </c>
      <c r="J106" s="832">
        <v>8.3192567567567571E-2</v>
      </c>
      <c r="K106" s="832">
        <v>591</v>
      </c>
      <c r="L106" s="849">
        <v>12</v>
      </c>
      <c r="M106" s="849">
        <v>7104</v>
      </c>
      <c r="N106" s="832">
        <v>1</v>
      </c>
      <c r="O106" s="832">
        <v>592</v>
      </c>
      <c r="P106" s="849">
        <v>9</v>
      </c>
      <c r="Q106" s="849">
        <v>5337</v>
      </c>
      <c r="R106" s="837">
        <v>0.75126689189189189</v>
      </c>
      <c r="S106" s="850">
        <v>593</v>
      </c>
    </row>
    <row r="107" spans="1:19" ht="14.4" customHeight="1" x14ac:dyDescent="0.3">
      <c r="A107" s="831" t="s">
        <v>3565</v>
      </c>
      <c r="B107" s="832" t="s">
        <v>3566</v>
      </c>
      <c r="C107" s="832" t="s">
        <v>597</v>
      </c>
      <c r="D107" s="832" t="s">
        <v>1377</v>
      </c>
      <c r="E107" s="832" t="s">
        <v>3550</v>
      </c>
      <c r="F107" s="832" t="s">
        <v>3559</v>
      </c>
      <c r="G107" s="832" t="s">
        <v>3560</v>
      </c>
      <c r="H107" s="849"/>
      <c r="I107" s="849"/>
      <c r="J107" s="832"/>
      <c r="K107" s="832"/>
      <c r="L107" s="849">
        <v>9</v>
      </c>
      <c r="M107" s="849">
        <v>6903</v>
      </c>
      <c r="N107" s="832">
        <v>1</v>
      </c>
      <c r="O107" s="832">
        <v>767</v>
      </c>
      <c r="P107" s="849">
        <v>5</v>
      </c>
      <c r="Q107" s="849">
        <v>3840</v>
      </c>
      <c r="R107" s="837">
        <v>0.55627987831377657</v>
      </c>
      <c r="S107" s="850">
        <v>768</v>
      </c>
    </row>
    <row r="108" spans="1:19" ht="14.4" customHeight="1" x14ac:dyDescent="0.3">
      <c r="A108" s="831" t="s">
        <v>3565</v>
      </c>
      <c r="B108" s="832" t="s">
        <v>3566</v>
      </c>
      <c r="C108" s="832" t="s">
        <v>597</v>
      </c>
      <c r="D108" s="832" t="s">
        <v>1377</v>
      </c>
      <c r="E108" s="832" t="s">
        <v>3550</v>
      </c>
      <c r="F108" s="832" t="s">
        <v>3717</v>
      </c>
      <c r="G108" s="832" t="s">
        <v>3718</v>
      </c>
      <c r="H108" s="849">
        <v>5</v>
      </c>
      <c r="I108" s="849">
        <v>22000</v>
      </c>
      <c r="J108" s="832">
        <v>0.27765157251754252</v>
      </c>
      <c r="K108" s="832">
        <v>4400</v>
      </c>
      <c r="L108" s="849">
        <v>18</v>
      </c>
      <c r="M108" s="849">
        <v>79236</v>
      </c>
      <c r="N108" s="832">
        <v>1</v>
      </c>
      <c r="O108" s="832">
        <v>4402</v>
      </c>
      <c r="P108" s="849">
        <v>24</v>
      </c>
      <c r="Q108" s="849">
        <v>105792</v>
      </c>
      <c r="R108" s="837">
        <v>1.335150689080721</v>
      </c>
      <c r="S108" s="850">
        <v>4408</v>
      </c>
    </row>
    <row r="109" spans="1:19" ht="14.4" customHeight="1" x14ac:dyDescent="0.3">
      <c r="A109" s="831" t="s">
        <v>3565</v>
      </c>
      <c r="B109" s="832" t="s">
        <v>3566</v>
      </c>
      <c r="C109" s="832" t="s">
        <v>597</v>
      </c>
      <c r="D109" s="832" t="s">
        <v>1377</v>
      </c>
      <c r="E109" s="832" t="s">
        <v>3550</v>
      </c>
      <c r="F109" s="832" t="s">
        <v>3721</v>
      </c>
      <c r="G109" s="832" t="s">
        <v>3722</v>
      </c>
      <c r="H109" s="849"/>
      <c r="I109" s="849"/>
      <c r="J109" s="832"/>
      <c r="K109" s="832"/>
      <c r="L109" s="849"/>
      <c r="M109" s="849"/>
      <c r="N109" s="832"/>
      <c r="O109" s="832"/>
      <c r="P109" s="849">
        <v>5</v>
      </c>
      <c r="Q109" s="849">
        <v>580</v>
      </c>
      <c r="R109" s="837"/>
      <c r="S109" s="850">
        <v>116</v>
      </c>
    </row>
    <row r="110" spans="1:19" ht="14.4" customHeight="1" x14ac:dyDescent="0.3">
      <c r="A110" s="831" t="s">
        <v>3565</v>
      </c>
      <c r="B110" s="832" t="s">
        <v>3566</v>
      </c>
      <c r="C110" s="832" t="s">
        <v>597</v>
      </c>
      <c r="D110" s="832" t="s">
        <v>1377</v>
      </c>
      <c r="E110" s="832" t="s">
        <v>3550</v>
      </c>
      <c r="F110" s="832" t="s">
        <v>3727</v>
      </c>
      <c r="G110" s="832" t="s">
        <v>3728</v>
      </c>
      <c r="H110" s="849">
        <v>153</v>
      </c>
      <c r="I110" s="849">
        <v>24480</v>
      </c>
      <c r="J110" s="832">
        <v>1.2644628099173554</v>
      </c>
      <c r="K110" s="832">
        <v>160</v>
      </c>
      <c r="L110" s="849">
        <v>121</v>
      </c>
      <c r="M110" s="849">
        <v>19360</v>
      </c>
      <c r="N110" s="832">
        <v>1</v>
      </c>
      <c r="O110" s="832">
        <v>160</v>
      </c>
      <c r="P110" s="849">
        <v>133</v>
      </c>
      <c r="Q110" s="849">
        <v>21413</v>
      </c>
      <c r="R110" s="837">
        <v>1.106043388429752</v>
      </c>
      <c r="S110" s="850">
        <v>161</v>
      </c>
    </row>
    <row r="111" spans="1:19" ht="14.4" customHeight="1" x14ac:dyDescent="0.3">
      <c r="A111" s="831" t="s">
        <v>3565</v>
      </c>
      <c r="B111" s="832" t="s">
        <v>3566</v>
      </c>
      <c r="C111" s="832" t="s">
        <v>597</v>
      </c>
      <c r="D111" s="832" t="s">
        <v>1377</v>
      </c>
      <c r="E111" s="832" t="s">
        <v>3550</v>
      </c>
      <c r="F111" s="832" t="s">
        <v>3729</v>
      </c>
      <c r="G111" s="832" t="s">
        <v>3730</v>
      </c>
      <c r="H111" s="849">
        <v>3</v>
      </c>
      <c r="I111" s="849">
        <v>1182</v>
      </c>
      <c r="J111" s="832"/>
      <c r="K111" s="832">
        <v>394</v>
      </c>
      <c r="L111" s="849"/>
      <c r="M111" s="849"/>
      <c r="N111" s="832"/>
      <c r="O111" s="832"/>
      <c r="P111" s="849"/>
      <c r="Q111" s="849"/>
      <c r="R111" s="837"/>
      <c r="S111" s="850"/>
    </row>
    <row r="112" spans="1:19" ht="14.4" customHeight="1" x14ac:dyDescent="0.3">
      <c r="A112" s="831" t="s">
        <v>3565</v>
      </c>
      <c r="B112" s="832" t="s">
        <v>3566</v>
      </c>
      <c r="C112" s="832" t="s">
        <v>597</v>
      </c>
      <c r="D112" s="832" t="s">
        <v>1377</v>
      </c>
      <c r="E112" s="832" t="s">
        <v>3550</v>
      </c>
      <c r="F112" s="832" t="s">
        <v>3735</v>
      </c>
      <c r="G112" s="832" t="s">
        <v>3736</v>
      </c>
      <c r="H112" s="849">
        <v>1</v>
      </c>
      <c r="I112" s="849">
        <v>316</v>
      </c>
      <c r="J112" s="832"/>
      <c r="K112" s="832">
        <v>316</v>
      </c>
      <c r="L112" s="849"/>
      <c r="M112" s="849"/>
      <c r="N112" s="832"/>
      <c r="O112" s="832"/>
      <c r="P112" s="849">
        <v>1</v>
      </c>
      <c r="Q112" s="849">
        <v>318</v>
      </c>
      <c r="R112" s="837"/>
      <c r="S112" s="850">
        <v>318</v>
      </c>
    </row>
    <row r="113" spans="1:19" ht="14.4" customHeight="1" x14ac:dyDescent="0.3">
      <c r="A113" s="831" t="s">
        <v>3565</v>
      </c>
      <c r="B113" s="832" t="s">
        <v>3566</v>
      </c>
      <c r="C113" s="832" t="s">
        <v>597</v>
      </c>
      <c r="D113" s="832" t="s">
        <v>1377</v>
      </c>
      <c r="E113" s="832" t="s">
        <v>3550</v>
      </c>
      <c r="F113" s="832" t="s">
        <v>3739</v>
      </c>
      <c r="G113" s="832" t="s">
        <v>3740</v>
      </c>
      <c r="H113" s="849">
        <v>34</v>
      </c>
      <c r="I113" s="849">
        <v>12648</v>
      </c>
      <c r="J113" s="832">
        <v>0.827045053292356</v>
      </c>
      <c r="K113" s="832">
        <v>372</v>
      </c>
      <c r="L113" s="849">
        <v>41</v>
      </c>
      <c r="M113" s="849">
        <v>15293</v>
      </c>
      <c r="N113" s="832">
        <v>1</v>
      </c>
      <c r="O113" s="832">
        <v>373</v>
      </c>
      <c r="P113" s="849">
        <v>31</v>
      </c>
      <c r="Q113" s="849">
        <v>11594</v>
      </c>
      <c r="R113" s="837">
        <v>0.75812463218465964</v>
      </c>
      <c r="S113" s="850">
        <v>374</v>
      </c>
    </row>
    <row r="114" spans="1:19" ht="14.4" customHeight="1" x14ac:dyDescent="0.3">
      <c r="A114" s="831" t="s">
        <v>3565</v>
      </c>
      <c r="B114" s="832" t="s">
        <v>3566</v>
      </c>
      <c r="C114" s="832" t="s">
        <v>597</v>
      </c>
      <c r="D114" s="832" t="s">
        <v>1377</v>
      </c>
      <c r="E114" s="832" t="s">
        <v>3550</v>
      </c>
      <c r="F114" s="832" t="s">
        <v>3561</v>
      </c>
      <c r="G114" s="832" t="s">
        <v>3562</v>
      </c>
      <c r="H114" s="849">
        <v>3</v>
      </c>
      <c r="I114" s="849">
        <v>4245</v>
      </c>
      <c r="J114" s="832">
        <v>0.45357409979698687</v>
      </c>
      <c r="K114" s="832">
        <v>1415</v>
      </c>
      <c r="L114" s="849">
        <v>7</v>
      </c>
      <c r="M114" s="849">
        <v>9359</v>
      </c>
      <c r="N114" s="832">
        <v>1</v>
      </c>
      <c r="O114" s="832">
        <v>1337</v>
      </c>
      <c r="P114" s="849">
        <v>6</v>
      </c>
      <c r="Q114" s="849">
        <v>8034</v>
      </c>
      <c r="R114" s="837">
        <v>0.85842504541083453</v>
      </c>
      <c r="S114" s="850">
        <v>1339</v>
      </c>
    </row>
    <row r="115" spans="1:19" ht="14.4" customHeight="1" x14ac:dyDescent="0.3">
      <c r="A115" s="831" t="s">
        <v>3565</v>
      </c>
      <c r="B115" s="832" t="s">
        <v>3566</v>
      </c>
      <c r="C115" s="832" t="s">
        <v>597</v>
      </c>
      <c r="D115" s="832" t="s">
        <v>1377</v>
      </c>
      <c r="E115" s="832" t="s">
        <v>3550</v>
      </c>
      <c r="F115" s="832" t="s">
        <v>3563</v>
      </c>
      <c r="G115" s="832" t="s">
        <v>3564</v>
      </c>
      <c r="H115" s="849"/>
      <c r="I115" s="849"/>
      <c r="J115" s="832"/>
      <c r="K115" s="832"/>
      <c r="L115" s="849">
        <v>4</v>
      </c>
      <c r="M115" s="849">
        <v>1448</v>
      </c>
      <c r="N115" s="832">
        <v>1</v>
      </c>
      <c r="O115" s="832">
        <v>362</v>
      </c>
      <c r="P115" s="849">
        <v>5</v>
      </c>
      <c r="Q115" s="849">
        <v>1815</v>
      </c>
      <c r="R115" s="837">
        <v>1.2534530386740332</v>
      </c>
      <c r="S115" s="850">
        <v>363</v>
      </c>
    </row>
    <row r="116" spans="1:19" ht="14.4" customHeight="1" x14ac:dyDescent="0.3">
      <c r="A116" s="831" t="s">
        <v>3565</v>
      </c>
      <c r="B116" s="832" t="s">
        <v>3566</v>
      </c>
      <c r="C116" s="832" t="s">
        <v>597</v>
      </c>
      <c r="D116" s="832" t="s">
        <v>1377</v>
      </c>
      <c r="E116" s="832" t="s">
        <v>3550</v>
      </c>
      <c r="F116" s="832" t="s">
        <v>3741</v>
      </c>
      <c r="G116" s="832" t="s">
        <v>3742</v>
      </c>
      <c r="H116" s="849">
        <v>1</v>
      </c>
      <c r="I116" s="849">
        <v>793</v>
      </c>
      <c r="J116" s="832">
        <v>9.9874055415617127E-2</v>
      </c>
      <c r="K116" s="832">
        <v>793</v>
      </c>
      <c r="L116" s="849">
        <v>10</v>
      </c>
      <c r="M116" s="849">
        <v>7940</v>
      </c>
      <c r="N116" s="832">
        <v>1</v>
      </c>
      <c r="O116" s="832">
        <v>794</v>
      </c>
      <c r="P116" s="849">
        <v>9</v>
      </c>
      <c r="Q116" s="849">
        <v>7155</v>
      </c>
      <c r="R116" s="837">
        <v>0.9011335012594458</v>
      </c>
      <c r="S116" s="850">
        <v>795</v>
      </c>
    </row>
    <row r="117" spans="1:19" ht="14.4" customHeight="1" x14ac:dyDescent="0.3">
      <c r="A117" s="831" t="s">
        <v>3565</v>
      </c>
      <c r="B117" s="832" t="s">
        <v>3566</v>
      </c>
      <c r="C117" s="832" t="s">
        <v>597</v>
      </c>
      <c r="D117" s="832" t="s">
        <v>1377</v>
      </c>
      <c r="E117" s="832" t="s">
        <v>3550</v>
      </c>
      <c r="F117" s="832" t="s">
        <v>3743</v>
      </c>
      <c r="G117" s="832" t="s">
        <v>3744</v>
      </c>
      <c r="H117" s="849"/>
      <c r="I117" s="849"/>
      <c r="J117" s="832"/>
      <c r="K117" s="832"/>
      <c r="L117" s="849">
        <v>2</v>
      </c>
      <c r="M117" s="849">
        <v>196</v>
      </c>
      <c r="N117" s="832">
        <v>1</v>
      </c>
      <c r="O117" s="832">
        <v>98</v>
      </c>
      <c r="P117" s="849"/>
      <c r="Q117" s="849"/>
      <c r="R117" s="837"/>
      <c r="S117" s="850"/>
    </row>
    <row r="118" spans="1:19" ht="14.4" customHeight="1" x14ac:dyDescent="0.3">
      <c r="A118" s="831" t="s">
        <v>3565</v>
      </c>
      <c r="B118" s="832" t="s">
        <v>3566</v>
      </c>
      <c r="C118" s="832" t="s">
        <v>597</v>
      </c>
      <c r="D118" s="832" t="s">
        <v>1378</v>
      </c>
      <c r="E118" s="832" t="s">
        <v>3567</v>
      </c>
      <c r="F118" s="832" t="s">
        <v>3574</v>
      </c>
      <c r="G118" s="832" t="s">
        <v>1044</v>
      </c>
      <c r="H118" s="849"/>
      <c r="I118" s="849"/>
      <c r="J118" s="832"/>
      <c r="K118" s="832"/>
      <c r="L118" s="849"/>
      <c r="M118" s="849"/>
      <c r="N118" s="832"/>
      <c r="O118" s="832"/>
      <c r="P118" s="849">
        <v>0.02</v>
      </c>
      <c r="Q118" s="849">
        <v>7.75</v>
      </c>
      <c r="R118" s="837"/>
      <c r="S118" s="850">
        <v>387.5</v>
      </c>
    </row>
    <row r="119" spans="1:19" ht="14.4" customHeight="1" x14ac:dyDescent="0.3">
      <c r="A119" s="831" t="s">
        <v>3565</v>
      </c>
      <c r="B119" s="832" t="s">
        <v>3566</v>
      </c>
      <c r="C119" s="832" t="s">
        <v>597</v>
      </c>
      <c r="D119" s="832" t="s">
        <v>1378</v>
      </c>
      <c r="E119" s="832" t="s">
        <v>3567</v>
      </c>
      <c r="F119" s="832" t="s">
        <v>3580</v>
      </c>
      <c r="G119" s="832" t="s">
        <v>3581</v>
      </c>
      <c r="H119" s="849">
        <v>1</v>
      </c>
      <c r="I119" s="849">
        <v>6187.91</v>
      </c>
      <c r="J119" s="832"/>
      <c r="K119" s="832">
        <v>6187.91</v>
      </c>
      <c r="L119" s="849"/>
      <c r="M119" s="849"/>
      <c r="N119" s="832"/>
      <c r="O119" s="832"/>
      <c r="P119" s="849"/>
      <c r="Q119" s="849"/>
      <c r="R119" s="837"/>
      <c r="S119" s="850"/>
    </row>
    <row r="120" spans="1:19" ht="14.4" customHeight="1" x14ac:dyDescent="0.3">
      <c r="A120" s="831" t="s">
        <v>3565</v>
      </c>
      <c r="B120" s="832" t="s">
        <v>3566</v>
      </c>
      <c r="C120" s="832" t="s">
        <v>597</v>
      </c>
      <c r="D120" s="832" t="s">
        <v>1378</v>
      </c>
      <c r="E120" s="832" t="s">
        <v>3550</v>
      </c>
      <c r="F120" s="832" t="s">
        <v>3647</v>
      </c>
      <c r="G120" s="832" t="s">
        <v>3648</v>
      </c>
      <c r="H120" s="849"/>
      <c r="I120" s="849"/>
      <c r="J120" s="832"/>
      <c r="K120" s="832"/>
      <c r="L120" s="849">
        <v>1</v>
      </c>
      <c r="M120" s="849">
        <v>205</v>
      </c>
      <c r="N120" s="832">
        <v>1</v>
      </c>
      <c r="O120" s="832">
        <v>205</v>
      </c>
      <c r="P120" s="849"/>
      <c r="Q120" s="849"/>
      <c r="R120" s="837"/>
      <c r="S120" s="850"/>
    </row>
    <row r="121" spans="1:19" ht="14.4" customHeight="1" x14ac:dyDescent="0.3">
      <c r="A121" s="831" t="s">
        <v>3565</v>
      </c>
      <c r="B121" s="832" t="s">
        <v>3566</v>
      </c>
      <c r="C121" s="832" t="s">
        <v>597</v>
      </c>
      <c r="D121" s="832" t="s">
        <v>1378</v>
      </c>
      <c r="E121" s="832" t="s">
        <v>3550</v>
      </c>
      <c r="F121" s="832" t="s">
        <v>3649</v>
      </c>
      <c r="G121" s="832" t="s">
        <v>3650</v>
      </c>
      <c r="H121" s="849">
        <v>1</v>
      </c>
      <c r="I121" s="849">
        <v>78</v>
      </c>
      <c r="J121" s="832"/>
      <c r="K121" s="832">
        <v>78</v>
      </c>
      <c r="L121" s="849"/>
      <c r="M121" s="849"/>
      <c r="N121" s="832"/>
      <c r="O121" s="832"/>
      <c r="P121" s="849">
        <v>1</v>
      </c>
      <c r="Q121" s="849">
        <v>78</v>
      </c>
      <c r="R121" s="837"/>
      <c r="S121" s="850">
        <v>78</v>
      </c>
    </row>
    <row r="122" spans="1:19" ht="14.4" customHeight="1" x14ac:dyDescent="0.3">
      <c r="A122" s="831" t="s">
        <v>3565</v>
      </c>
      <c r="B122" s="832" t="s">
        <v>3566</v>
      </c>
      <c r="C122" s="832" t="s">
        <v>597</v>
      </c>
      <c r="D122" s="832" t="s">
        <v>1378</v>
      </c>
      <c r="E122" s="832" t="s">
        <v>3550</v>
      </c>
      <c r="F122" s="832" t="s">
        <v>3657</v>
      </c>
      <c r="G122" s="832" t="s">
        <v>3658</v>
      </c>
      <c r="H122" s="849">
        <v>42</v>
      </c>
      <c r="I122" s="849">
        <v>1554</v>
      </c>
      <c r="J122" s="832">
        <v>2.4705882352941178</v>
      </c>
      <c r="K122" s="832">
        <v>37</v>
      </c>
      <c r="L122" s="849">
        <v>17</v>
      </c>
      <c r="M122" s="849">
        <v>629</v>
      </c>
      <c r="N122" s="832">
        <v>1</v>
      </c>
      <c r="O122" s="832">
        <v>37</v>
      </c>
      <c r="P122" s="849">
        <v>23</v>
      </c>
      <c r="Q122" s="849">
        <v>851</v>
      </c>
      <c r="R122" s="837">
        <v>1.3529411764705883</v>
      </c>
      <c r="S122" s="850">
        <v>37</v>
      </c>
    </row>
    <row r="123" spans="1:19" ht="14.4" customHeight="1" x14ac:dyDescent="0.3">
      <c r="A123" s="831" t="s">
        <v>3565</v>
      </c>
      <c r="B123" s="832" t="s">
        <v>3566</v>
      </c>
      <c r="C123" s="832" t="s">
        <v>597</v>
      </c>
      <c r="D123" s="832" t="s">
        <v>1378</v>
      </c>
      <c r="E123" s="832" t="s">
        <v>3550</v>
      </c>
      <c r="F123" s="832" t="s">
        <v>3659</v>
      </c>
      <c r="G123" s="832" t="s">
        <v>3660</v>
      </c>
      <c r="H123" s="849">
        <v>1</v>
      </c>
      <c r="I123" s="849">
        <v>10</v>
      </c>
      <c r="J123" s="832"/>
      <c r="K123" s="832">
        <v>10</v>
      </c>
      <c r="L123" s="849"/>
      <c r="M123" s="849"/>
      <c r="N123" s="832"/>
      <c r="O123" s="832"/>
      <c r="P123" s="849"/>
      <c r="Q123" s="849"/>
      <c r="R123" s="837"/>
      <c r="S123" s="850"/>
    </row>
    <row r="124" spans="1:19" ht="14.4" customHeight="1" x14ac:dyDescent="0.3">
      <c r="A124" s="831" t="s">
        <v>3565</v>
      </c>
      <c r="B124" s="832" t="s">
        <v>3566</v>
      </c>
      <c r="C124" s="832" t="s">
        <v>597</v>
      </c>
      <c r="D124" s="832" t="s">
        <v>1378</v>
      </c>
      <c r="E124" s="832" t="s">
        <v>3550</v>
      </c>
      <c r="F124" s="832" t="s">
        <v>3551</v>
      </c>
      <c r="G124" s="832" t="s">
        <v>3552</v>
      </c>
      <c r="H124" s="849">
        <v>21</v>
      </c>
      <c r="I124" s="849">
        <v>5271</v>
      </c>
      <c r="J124" s="832">
        <v>1.2352941176470589</v>
      </c>
      <c r="K124" s="832">
        <v>251</v>
      </c>
      <c r="L124" s="849">
        <v>17</v>
      </c>
      <c r="M124" s="849">
        <v>4267</v>
      </c>
      <c r="N124" s="832">
        <v>1</v>
      </c>
      <c r="O124" s="832">
        <v>251</v>
      </c>
      <c r="P124" s="849">
        <v>13</v>
      </c>
      <c r="Q124" s="849">
        <v>3276</v>
      </c>
      <c r="R124" s="837">
        <v>0.76775251933442701</v>
      </c>
      <c r="S124" s="850">
        <v>252</v>
      </c>
    </row>
    <row r="125" spans="1:19" ht="14.4" customHeight="1" x14ac:dyDescent="0.3">
      <c r="A125" s="831" t="s">
        <v>3565</v>
      </c>
      <c r="B125" s="832" t="s">
        <v>3566</v>
      </c>
      <c r="C125" s="832" t="s">
        <v>597</v>
      </c>
      <c r="D125" s="832" t="s">
        <v>1378</v>
      </c>
      <c r="E125" s="832" t="s">
        <v>3550</v>
      </c>
      <c r="F125" s="832" t="s">
        <v>3665</v>
      </c>
      <c r="G125" s="832" t="s">
        <v>3666</v>
      </c>
      <c r="H125" s="849">
        <v>3</v>
      </c>
      <c r="I125" s="849">
        <v>378</v>
      </c>
      <c r="J125" s="832">
        <v>1</v>
      </c>
      <c r="K125" s="832">
        <v>126</v>
      </c>
      <c r="L125" s="849">
        <v>3</v>
      </c>
      <c r="M125" s="849">
        <v>378</v>
      </c>
      <c r="N125" s="832">
        <v>1</v>
      </c>
      <c r="O125" s="832">
        <v>126</v>
      </c>
      <c r="P125" s="849">
        <v>2</v>
      </c>
      <c r="Q125" s="849">
        <v>254</v>
      </c>
      <c r="R125" s="837">
        <v>0.67195767195767198</v>
      </c>
      <c r="S125" s="850">
        <v>127</v>
      </c>
    </row>
    <row r="126" spans="1:19" ht="14.4" customHeight="1" x14ac:dyDescent="0.3">
      <c r="A126" s="831" t="s">
        <v>3565</v>
      </c>
      <c r="B126" s="832" t="s">
        <v>3566</v>
      </c>
      <c r="C126" s="832" t="s">
        <v>597</v>
      </c>
      <c r="D126" s="832" t="s">
        <v>1378</v>
      </c>
      <c r="E126" s="832" t="s">
        <v>3550</v>
      </c>
      <c r="F126" s="832" t="s">
        <v>3673</v>
      </c>
      <c r="G126" s="832" t="s">
        <v>3674</v>
      </c>
      <c r="H126" s="849">
        <v>2</v>
      </c>
      <c r="I126" s="849">
        <v>666</v>
      </c>
      <c r="J126" s="832"/>
      <c r="K126" s="832">
        <v>333</v>
      </c>
      <c r="L126" s="849"/>
      <c r="M126" s="849"/>
      <c r="N126" s="832"/>
      <c r="O126" s="832"/>
      <c r="P126" s="849"/>
      <c r="Q126" s="849"/>
      <c r="R126" s="837"/>
      <c r="S126" s="850"/>
    </row>
    <row r="127" spans="1:19" ht="14.4" customHeight="1" x14ac:dyDescent="0.3">
      <c r="A127" s="831" t="s">
        <v>3565</v>
      </c>
      <c r="B127" s="832" t="s">
        <v>3566</v>
      </c>
      <c r="C127" s="832" t="s">
        <v>597</v>
      </c>
      <c r="D127" s="832" t="s">
        <v>1378</v>
      </c>
      <c r="E127" s="832" t="s">
        <v>3550</v>
      </c>
      <c r="F127" s="832" t="s">
        <v>3677</v>
      </c>
      <c r="G127" s="832" t="s">
        <v>3678</v>
      </c>
      <c r="H127" s="849"/>
      <c r="I127" s="849"/>
      <c r="J127" s="832"/>
      <c r="K127" s="832"/>
      <c r="L127" s="849"/>
      <c r="M127" s="849"/>
      <c r="N127" s="832"/>
      <c r="O127" s="832"/>
      <c r="P127" s="849">
        <v>1</v>
      </c>
      <c r="Q127" s="849">
        <v>352</v>
      </c>
      <c r="R127" s="837"/>
      <c r="S127" s="850">
        <v>352</v>
      </c>
    </row>
    <row r="128" spans="1:19" ht="14.4" customHeight="1" x14ac:dyDescent="0.3">
      <c r="A128" s="831" t="s">
        <v>3565</v>
      </c>
      <c r="B128" s="832" t="s">
        <v>3566</v>
      </c>
      <c r="C128" s="832" t="s">
        <v>597</v>
      </c>
      <c r="D128" s="832" t="s">
        <v>1378</v>
      </c>
      <c r="E128" s="832" t="s">
        <v>3550</v>
      </c>
      <c r="F128" s="832" t="s">
        <v>3695</v>
      </c>
      <c r="G128" s="832" t="s">
        <v>3696</v>
      </c>
      <c r="H128" s="849">
        <v>9</v>
      </c>
      <c r="I128" s="849">
        <v>300</v>
      </c>
      <c r="J128" s="832">
        <v>0.45000450004500048</v>
      </c>
      <c r="K128" s="832">
        <v>33.333333333333336</v>
      </c>
      <c r="L128" s="849">
        <v>20</v>
      </c>
      <c r="M128" s="849">
        <v>666.66</v>
      </c>
      <c r="N128" s="832">
        <v>1</v>
      </c>
      <c r="O128" s="832">
        <v>33.332999999999998</v>
      </c>
      <c r="P128" s="849">
        <v>18</v>
      </c>
      <c r="Q128" s="849">
        <v>600.01</v>
      </c>
      <c r="R128" s="837">
        <v>0.9000240002400024</v>
      </c>
      <c r="S128" s="850">
        <v>33.333888888888886</v>
      </c>
    </row>
    <row r="129" spans="1:19" ht="14.4" customHeight="1" x14ac:dyDescent="0.3">
      <c r="A129" s="831" t="s">
        <v>3565</v>
      </c>
      <c r="B129" s="832" t="s">
        <v>3566</v>
      </c>
      <c r="C129" s="832" t="s">
        <v>597</v>
      </c>
      <c r="D129" s="832" t="s">
        <v>1378</v>
      </c>
      <c r="E129" s="832" t="s">
        <v>3550</v>
      </c>
      <c r="F129" s="832" t="s">
        <v>3697</v>
      </c>
      <c r="G129" s="832" t="s">
        <v>3698</v>
      </c>
      <c r="H129" s="849">
        <v>13</v>
      </c>
      <c r="I129" s="849">
        <v>3991</v>
      </c>
      <c r="J129" s="832">
        <v>1.619724025974026</v>
      </c>
      <c r="K129" s="832">
        <v>307</v>
      </c>
      <c r="L129" s="849">
        <v>8</v>
      </c>
      <c r="M129" s="849">
        <v>2464</v>
      </c>
      <c r="N129" s="832">
        <v>1</v>
      </c>
      <c r="O129" s="832">
        <v>308</v>
      </c>
      <c r="P129" s="849">
        <v>5</v>
      </c>
      <c r="Q129" s="849">
        <v>1540</v>
      </c>
      <c r="R129" s="837">
        <v>0.625</v>
      </c>
      <c r="S129" s="850">
        <v>308</v>
      </c>
    </row>
    <row r="130" spans="1:19" ht="14.4" customHeight="1" x14ac:dyDescent="0.3">
      <c r="A130" s="831" t="s">
        <v>3565</v>
      </c>
      <c r="B130" s="832" t="s">
        <v>3566</v>
      </c>
      <c r="C130" s="832" t="s">
        <v>597</v>
      </c>
      <c r="D130" s="832" t="s">
        <v>1378</v>
      </c>
      <c r="E130" s="832" t="s">
        <v>3550</v>
      </c>
      <c r="F130" s="832" t="s">
        <v>3713</v>
      </c>
      <c r="G130" s="832" t="s">
        <v>3714</v>
      </c>
      <c r="H130" s="849"/>
      <c r="I130" s="849"/>
      <c r="J130" s="832"/>
      <c r="K130" s="832"/>
      <c r="L130" s="849">
        <v>2</v>
      </c>
      <c r="M130" s="849">
        <v>1916</v>
      </c>
      <c r="N130" s="832">
        <v>1</v>
      </c>
      <c r="O130" s="832">
        <v>958</v>
      </c>
      <c r="P130" s="849"/>
      <c r="Q130" s="849"/>
      <c r="R130" s="837"/>
      <c r="S130" s="850"/>
    </row>
    <row r="131" spans="1:19" ht="14.4" customHeight="1" x14ac:dyDescent="0.3">
      <c r="A131" s="831" t="s">
        <v>3565</v>
      </c>
      <c r="B131" s="832" t="s">
        <v>3566</v>
      </c>
      <c r="C131" s="832" t="s">
        <v>597</v>
      </c>
      <c r="D131" s="832" t="s">
        <v>1378</v>
      </c>
      <c r="E131" s="832" t="s">
        <v>3550</v>
      </c>
      <c r="F131" s="832" t="s">
        <v>3557</v>
      </c>
      <c r="G131" s="832" t="s">
        <v>3558</v>
      </c>
      <c r="H131" s="849">
        <v>1</v>
      </c>
      <c r="I131" s="849">
        <v>591</v>
      </c>
      <c r="J131" s="832">
        <v>0.99831081081081086</v>
      </c>
      <c r="K131" s="832">
        <v>591</v>
      </c>
      <c r="L131" s="849">
        <v>1</v>
      </c>
      <c r="M131" s="849">
        <v>592</v>
      </c>
      <c r="N131" s="832">
        <v>1</v>
      </c>
      <c r="O131" s="832">
        <v>592</v>
      </c>
      <c r="P131" s="849"/>
      <c r="Q131" s="849"/>
      <c r="R131" s="837"/>
      <c r="S131" s="850"/>
    </row>
    <row r="132" spans="1:19" ht="14.4" customHeight="1" x14ac:dyDescent="0.3">
      <c r="A132" s="831" t="s">
        <v>3565</v>
      </c>
      <c r="B132" s="832" t="s">
        <v>3566</v>
      </c>
      <c r="C132" s="832" t="s">
        <v>597</v>
      </c>
      <c r="D132" s="832" t="s">
        <v>1378</v>
      </c>
      <c r="E132" s="832" t="s">
        <v>3550</v>
      </c>
      <c r="F132" s="832" t="s">
        <v>3729</v>
      </c>
      <c r="G132" s="832" t="s">
        <v>3730</v>
      </c>
      <c r="H132" s="849">
        <v>3</v>
      </c>
      <c r="I132" s="849">
        <v>1182</v>
      </c>
      <c r="J132" s="832">
        <v>0.99746835443037973</v>
      </c>
      <c r="K132" s="832">
        <v>394</v>
      </c>
      <c r="L132" s="849">
        <v>3</v>
      </c>
      <c r="M132" s="849">
        <v>1185</v>
      </c>
      <c r="N132" s="832">
        <v>1</v>
      </c>
      <c r="O132" s="832">
        <v>395</v>
      </c>
      <c r="P132" s="849">
        <v>1</v>
      </c>
      <c r="Q132" s="849">
        <v>395</v>
      </c>
      <c r="R132" s="837">
        <v>0.33333333333333331</v>
      </c>
      <c r="S132" s="850">
        <v>395</v>
      </c>
    </row>
    <row r="133" spans="1:19" ht="14.4" customHeight="1" x14ac:dyDescent="0.3">
      <c r="A133" s="831" t="s">
        <v>3565</v>
      </c>
      <c r="B133" s="832" t="s">
        <v>3566</v>
      </c>
      <c r="C133" s="832" t="s">
        <v>597</v>
      </c>
      <c r="D133" s="832" t="s">
        <v>1378</v>
      </c>
      <c r="E133" s="832" t="s">
        <v>3550</v>
      </c>
      <c r="F133" s="832" t="s">
        <v>3739</v>
      </c>
      <c r="G133" s="832" t="s">
        <v>3740</v>
      </c>
      <c r="H133" s="849"/>
      <c r="I133" s="849"/>
      <c r="J133" s="832"/>
      <c r="K133" s="832"/>
      <c r="L133" s="849"/>
      <c r="M133" s="849"/>
      <c r="N133" s="832"/>
      <c r="O133" s="832"/>
      <c r="P133" s="849">
        <v>3</v>
      </c>
      <c r="Q133" s="849">
        <v>1122</v>
      </c>
      <c r="R133" s="837"/>
      <c r="S133" s="850">
        <v>374</v>
      </c>
    </row>
    <row r="134" spans="1:19" ht="14.4" customHeight="1" x14ac:dyDescent="0.3">
      <c r="A134" s="831" t="s">
        <v>3565</v>
      </c>
      <c r="B134" s="832" t="s">
        <v>3566</v>
      </c>
      <c r="C134" s="832" t="s">
        <v>597</v>
      </c>
      <c r="D134" s="832" t="s">
        <v>1379</v>
      </c>
      <c r="E134" s="832" t="s">
        <v>3567</v>
      </c>
      <c r="F134" s="832" t="s">
        <v>3568</v>
      </c>
      <c r="G134" s="832" t="s">
        <v>3569</v>
      </c>
      <c r="H134" s="849"/>
      <c r="I134" s="849"/>
      <c r="J134" s="832"/>
      <c r="K134" s="832"/>
      <c r="L134" s="849">
        <v>0.1</v>
      </c>
      <c r="M134" s="849">
        <v>15.1</v>
      </c>
      <c r="N134" s="832">
        <v>1</v>
      </c>
      <c r="O134" s="832">
        <v>151</v>
      </c>
      <c r="P134" s="849">
        <v>0.1</v>
      </c>
      <c r="Q134" s="849">
        <v>6.97</v>
      </c>
      <c r="R134" s="837">
        <v>0.46158940397350995</v>
      </c>
      <c r="S134" s="850">
        <v>69.699999999999989</v>
      </c>
    </row>
    <row r="135" spans="1:19" ht="14.4" customHeight="1" x14ac:dyDescent="0.3">
      <c r="A135" s="831" t="s">
        <v>3565</v>
      </c>
      <c r="B135" s="832" t="s">
        <v>3566</v>
      </c>
      <c r="C135" s="832" t="s">
        <v>597</v>
      </c>
      <c r="D135" s="832" t="s">
        <v>1379</v>
      </c>
      <c r="E135" s="832" t="s">
        <v>3567</v>
      </c>
      <c r="F135" s="832" t="s">
        <v>3570</v>
      </c>
      <c r="G135" s="832" t="s">
        <v>3571</v>
      </c>
      <c r="H135" s="849"/>
      <c r="I135" s="849"/>
      <c r="J135" s="832"/>
      <c r="K135" s="832"/>
      <c r="L135" s="849"/>
      <c r="M135" s="849"/>
      <c r="N135" s="832"/>
      <c r="O135" s="832"/>
      <c r="P135" s="849">
        <v>1</v>
      </c>
      <c r="Q135" s="849">
        <v>1580.8</v>
      </c>
      <c r="R135" s="837"/>
      <c r="S135" s="850">
        <v>1580.8</v>
      </c>
    </row>
    <row r="136" spans="1:19" ht="14.4" customHeight="1" x14ac:dyDescent="0.3">
      <c r="A136" s="831" t="s">
        <v>3565</v>
      </c>
      <c r="B136" s="832" t="s">
        <v>3566</v>
      </c>
      <c r="C136" s="832" t="s">
        <v>597</v>
      </c>
      <c r="D136" s="832" t="s">
        <v>1379</v>
      </c>
      <c r="E136" s="832" t="s">
        <v>3567</v>
      </c>
      <c r="F136" s="832" t="s">
        <v>3572</v>
      </c>
      <c r="G136" s="832" t="s">
        <v>3571</v>
      </c>
      <c r="H136" s="849">
        <v>1</v>
      </c>
      <c r="I136" s="849">
        <v>6372.54</v>
      </c>
      <c r="J136" s="832">
        <v>0.5</v>
      </c>
      <c r="K136" s="832">
        <v>6372.54</v>
      </c>
      <c r="L136" s="849">
        <v>2</v>
      </c>
      <c r="M136" s="849">
        <v>12745.08</v>
      </c>
      <c r="N136" s="832">
        <v>1</v>
      </c>
      <c r="O136" s="832">
        <v>6372.54</v>
      </c>
      <c r="P136" s="849">
        <v>1</v>
      </c>
      <c r="Q136" s="849">
        <v>4742.3999999999996</v>
      </c>
      <c r="R136" s="837">
        <v>0.37209652665969922</v>
      </c>
      <c r="S136" s="850">
        <v>4742.3999999999996</v>
      </c>
    </row>
    <row r="137" spans="1:19" ht="14.4" customHeight="1" x14ac:dyDescent="0.3">
      <c r="A137" s="831" t="s">
        <v>3565</v>
      </c>
      <c r="B137" s="832" t="s">
        <v>3566</v>
      </c>
      <c r="C137" s="832" t="s">
        <v>597</v>
      </c>
      <c r="D137" s="832" t="s">
        <v>1379</v>
      </c>
      <c r="E137" s="832" t="s">
        <v>3567</v>
      </c>
      <c r="F137" s="832" t="s">
        <v>3574</v>
      </c>
      <c r="G137" s="832" t="s">
        <v>1044</v>
      </c>
      <c r="H137" s="849"/>
      <c r="I137" s="849"/>
      <c r="J137" s="832"/>
      <c r="K137" s="832"/>
      <c r="L137" s="849"/>
      <c r="M137" s="849"/>
      <c r="N137" s="832"/>
      <c r="O137" s="832"/>
      <c r="P137" s="849">
        <v>0.06</v>
      </c>
      <c r="Q137" s="849">
        <v>23.25</v>
      </c>
      <c r="R137" s="837"/>
      <c r="S137" s="850">
        <v>387.5</v>
      </c>
    </row>
    <row r="138" spans="1:19" ht="14.4" customHeight="1" x14ac:dyDescent="0.3">
      <c r="A138" s="831" t="s">
        <v>3565</v>
      </c>
      <c r="B138" s="832" t="s">
        <v>3566</v>
      </c>
      <c r="C138" s="832" t="s">
        <v>597</v>
      </c>
      <c r="D138" s="832" t="s">
        <v>1379</v>
      </c>
      <c r="E138" s="832" t="s">
        <v>3567</v>
      </c>
      <c r="F138" s="832" t="s">
        <v>3576</v>
      </c>
      <c r="G138" s="832" t="s">
        <v>1352</v>
      </c>
      <c r="H138" s="849"/>
      <c r="I138" s="849"/>
      <c r="J138" s="832"/>
      <c r="K138" s="832"/>
      <c r="L138" s="849"/>
      <c r="M138" s="849"/>
      <c r="N138" s="832"/>
      <c r="O138" s="832"/>
      <c r="P138" s="849">
        <v>0.1</v>
      </c>
      <c r="Q138" s="849">
        <v>454.76</v>
      </c>
      <c r="R138" s="837"/>
      <c r="S138" s="850">
        <v>4547.5999999999995</v>
      </c>
    </row>
    <row r="139" spans="1:19" ht="14.4" customHeight="1" x14ac:dyDescent="0.3">
      <c r="A139" s="831" t="s">
        <v>3565</v>
      </c>
      <c r="B139" s="832" t="s">
        <v>3566</v>
      </c>
      <c r="C139" s="832" t="s">
        <v>597</v>
      </c>
      <c r="D139" s="832" t="s">
        <v>1379</v>
      </c>
      <c r="E139" s="832" t="s">
        <v>3567</v>
      </c>
      <c r="F139" s="832" t="s">
        <v>3580</v>
      </c>
      <c r="G139" s="832" t="s">
        <v>3581</v>
      </c>
      <c r="H139" s="849">
        <v>1</v>
      </c>
      <c r="I139" s="849">
        <v>6187.91</v>
      </c>
      <c r="J139" s="832"/>
      <c r="K139" s="832">
        <v>6187.91</v>
      </c>
      <c r="L139" s="849"/>
      <c r="M139" s="849"/>
      <c r="N139" s="832"/>
      <c r="O139" s="832"/>
      <c r="P139" s="849"/>
      <c r="Q139" s="849"/>
      <c r="R139" s="837"/>
      <c r="S139" s="850"/>
    </row>
    <row r="140" spans="1:19" ht="14.4" customHeight="1" x14ac:dyDescent="0.3">
      <c r="A140" s="831" t="s">
        <v>3565</v>
      </c>
      <c r="B140" s="832" t="s">
        <v>3566</v>
      </c>
      <c r="C140" s="832" t="s">
        <v>597</v>
      </c>
      <c r="D140" s="832" t="s">
        <v>1379</v>
      </c>
      <c r="E140" s="832" t="s">
        <v>3567</v>
      </c>
      <c r="F140" s="832" t="s">
        <v>3596</v>
      </c>
      <c r="G140" s="832" t="s">
        <v>1348</v>
      </c>
      <c r="H140" s="849"/>
      <c r="I140" s="849"/>
      <c r="J140" s="832"/>
      <c r="K140" s="832"/>
      <c r="L140" s="849">
        <v>4</v>
      </c>
      <c r="M140" s="849">
        <v>20325.52</v>
      </c>
      <c r="N140" s="832">
        <v>1</v>
      </c>
      <c r="O140" s="832">
        <v>5081.38</v>
      </c>
      <c r="P140" s="849"/>
      <c r="Q140" s="849"/>
      <c r="R140" s="837"/>
      <c r="S140" s="850"/>
    </row>
    <row r="141" spans="1:19" ht="14.4" customHeight="1" x14ac:dyDescent="0.3">
      <c r="A141" s="831" t="s">
        <v>3565</v>
      </c>
      <c r="B141" s="832" t="s">
        <v>3566</v>
      </c>
      <c r="C141" s="832" t="s">
        <v>597</v>
      </c>
      <c r="D141" s="832" t="s">
        <v>1379</v>
      </c>
      <c r="E141" s="832" t="s">
        <v>3547</v>
      </c>
      <c r="F141" s="832" t="s">
        <v>3602</v>
      </c>
      <c r="G141" s="832" t="s">
        <v>3603</v>
      </c>
      <c r="H141" s="849"/>
      <c r="I141" s="849"/>
      <c r="J141" s="832"/>
      <c r="K141" s="832"/>
      <c r="L141" s="849"/>
      <c r="M141" s="849"/>
      <c r="N141" s="832"/>
      <c r="O141" s="832"/>
      <c r="P141" s="849">
        <v>1</v>
      </c>
      <c r="Q141" s="849">
        <v>2625.11</v>
      </c>
      <c r="R141" s="837"/>
      <c r="S141" s="850">
        <v>2625.11</v>
      </c>
    </row>
    <row r="142" spans="1:19" ht="14.4" customHeight="1" x14ac:dyDescent="0.3">
      <c r="A142" s="831" t="s">
        <v>3565</v>
      </c>
      <c r="B142" s="832" t="s">
        <v>3566</v>
      </c>
      <c r="C142" s="832" t="s">
        <v>597</v>
      </c>
      <c r="D142" s="832" t="s">
        <v>1379</v>
      </c>
      <c r="E142" s="832" t="s">
        <v>3547</v>
      </c>
      <c r="F142" s="832" t="s">
        <v>3618</v>
      </c>
      <c r="G142" s="832" t="s">
        <v>3619</v>
      </c>
      <c r="H142" s="849"/>
      <c r="I142" s="849"/>
      <c r="J142" s="832"/>
      <c r="K142" s="832"/>
      <c r="L142" s="849"/>
      <c r="M142" s="849"/>
      <c r="N142" s="832"/>
      <c r="O142" s="832"/>
      <c r="P142" s="849">
        <v>1</v>
      </c>
      <c r="Q142" s="849">
        <v>1665</v>
      </c>
      <c r="R142" s="837"/>
      <c r="S142" s="850">
        <v>1665</v>
      </c>
    </row>
    <row r="143" spans="1:19" ht="14.4" customHeight="1" x14ac:dyDescent="0.3">
      <c r="A143" s="831" t="s">
        <v>3565</v>
      </c>
      <c r="B143" s="832" t="s">
        <v>3566</v>
      </c>
      <c r="C143" s="832" t="s">
        <v>597</v>
      </c>
      <c r="D143" s="832" t="s">
        <v>1379</v>
      </c>
      <c r="E143" s="832" t="s">
        <v>3547</v>
      </c>
      <c r="F143" s="832" t="s">
        <v>3624</v>
      </c>
      <c r="G143" s="832" t="s">
        <v>3625</v>
      </c>
      <c r="H143" s="849"/>
      <c r="I143" s="849"/>
      <c r="J143" s="832"/>
      <c r="K143" s="832"/>
      <c r="L143" s="849"/>
      <c r="M143" s="849"/>
      <c r="N143" s="832"/>
      <c r="O143" s="832"/>
      <c r="P143" s="849">
        <v>1</v>
      </c>
      <c r="Q143" s="849">
        <v>1396.5</v>
      </c>
      <c r="R143" s="837"/>
      <c r="S143" s="850">
        <v>1396.5</v>
      </c>
    </row>
    <row r="144" spans="1:19" ht="14.4" customHeight="1" x14ac:dyDescent="0.3">
      <c r="A144" s="831" t="s">
        <v>3565</v>
      </c>
      <c r="B144" s="832" t="s">
        <v>3566</v>
      </c>
      <c r="C144" s="832" t="s">
        <v>597</v>
      </c>
      <c r="D144" s="832" t="s">
        <v>1379</v>
      </c>
      <c r="E144" s="832" t="s">
        <v>3550</v>
      </c>
      <c r="F144" s="832" t="s">
        <v>3647</v>
      </c>
      <c r="G144" s="832" t="s">
        <v>3648</v>
      </c>
      <c r="H144" s="849">
        <v>13</v>
      </c>
      <c r="I144" s="849">
        <v>2665</v>
      </c>
      <c r="J144" s="832">
        <v>1.4444444444444444</v>
      </c>
      <c r="K144" s="832">
        <v>205</v>
      </c>
      <c r="L144" s="849">
        <v>9</v>
      </c>
      <c r="M144" s="849">
        <v>1845</v>
      </c>
      <c r="N144" s="832">
        <v>1</v>
      </c>
      <c r="O144" s="832">
        <v>205</v>
      </c>
      <c r="P144" s="849">
        <v>8</v>
      </c>
      <c r="Q144" s="849">
        <v>1648</v>
      </c>
      <c r="R144" s="837">
        <v>0.89322493224932253</v>
      </c>
      <c r="S144" s="850">
        <v>206</v>
      </c>
    </row>
    <row r="145" spans="1:19" ht="14.4" customHeight="1" x14ac:dyDescent="0.3">
      <c r="A145" s="831" t="s">
        <v>3565</v>
      </c>
      <c r="B145" s="832" t="s">
        <v>3566</v>
      </c>
      <c r="C145" s="832" t="s">
        <v>597</v>
      </c>
      <c r="D145" s="832" t="s">
        <v>1379</v>
      </c>
      <c r="E145" s="832" t="s">
        <v>3550</v>
      </c>
      <c r="F145" s="832" t="s">
        <v>3649</v>
      </c>
      <c r="G145" s="832" t="s">
        <v>3650</v>
      </c>
      <c r="H145" s="849">
        <v>2</v>
      </c>
      <c r="I145" s="849">
        <v>156</v>
      </c>
      <c r="J145" s="832">
        <v>0.33333333333333331</v>
      </c>
      <c r="K145" s="832">
        <v>78</v>
      </c>
      <c r="L145" s="849">
        <v>6</v>
      </c>
      <c r="M145" s="849">
        <v>468</v>
      </c>
      <c r="N145" s="832">
        <v>1</v>
      </c>
      <c r="O145" s="832">
        <v>78</v>
      </c>
      <c r="P145" s="849"/>
      <c r="Q145" s="849"/>
      <c r="R145" s="837"/>
      <c r="S145" s="850"/>
    </row>
    <row r="146" spans="1:19" ht="14.4" customHeight="1" x14ac:dyDescent="0.3">
      <c r="A146" s="831" t="s">
        <v>3565</v>
      </c>
      <c r="B146" s="832" t="s">
        <v>3566</v>
      </c>
      <c r="C146" s="832" t="s">
        <v>597</v>
      </c>
      <c r="D146" s="832" t="s">
        <v>1379</v>
      </c>
      <c r="E146" s="832" t="s">
        <v>3550</v>
      </c>
      <c r="F146" s="832" t="s">
        <v>3657</v>
      </c>
      <c r="G146" s="832" t="s">
        <v>3658</v>
      </c>
      <c r="H146" s="849">
        <v>16</v>
      </c>
      <c r="I146" s="849">
        <v>592</v>
      </c>
      <c r="J146" s="832">
        <v>0.84210526315789469</v>
      </c>
      <c r="K146" s="832">
        <v>37</v>
      </c>
      <c r="L146" s="849">
        <v>19</v>
      </c>
      <c r="M146" s="849">
        <v>703</v>
      </c>
      <c r="N146" s="832">
        <v>1</v>
      </c>
      <c r="O146" s="832">
        <v>37</v>
      </c>
      <c r="P146" s="849">
        <v>10</v>
      </c>
      <c r="Q146" s="849">
        <v>370</v>
      </c>
      <c r="R146" s="837">
        <v>0.52631578947368418</v>
      </c>
      <c r="S146" s="850">
        <v>37</v>
      </c>
    </row>
    <row r="147" spans="1:19" ht="14.4" customHeight="1" x14ac:dyDescent="0.3">
      <c r="A147" s="831" t="s">
        <v>3565</v>
      </c>
      <c r="B147" s="832" t="s">
        <v>3566</v>
      </c>
      <c r="C147" s="832" t="s">
        <v>597</v>
      </c>
      <c r="D147" s="832" t="s">
        <v>1379</v>
      </c>
      <c r="E147" s="832" t="s">
        <v>3550</v>
      </c>
      <c r="F147" s="832" t="s">
        <v>3661</v>
      </c>
      <c r="G147" s="832" t="s">
        <v>3662</v>
      </c>
      <c r="H147" s="849"/>
      <c r="I147" s="849"/>
      <c r="J147" s="832"/>
      <c r="K147" s="832"/>
      <c r="L147" s="849"/>
      <c r="M147" s="849"/>
      <c r="N147" s="832"/>
      <c r="O147" s="832"/>
      <c r="P147" s="849">
        <v>1</v>
      </c>
      <c r="Q147" s="849">
        <v>5</v>
      </c>
      <c r="R147" s="837"/>
      <c r="S147" s="850">
        <v>5</v>
      </c>
    </row>
    <row r="148" spans="1:19" ht="14.4" customHeight="1" x14ac:dyDescent="0.3">
      <c r="A148" s="831" t="s">
        <v>3565</v>
      </c>
      <c r="B148" s="832" t="s">
        <v>3566</v>
      </c>
      <c r="C148" s="832" t="s">
        <v>597</v>
      </c>
      <c r="D148" s="832" t="s">
        <v>1379</v>
      </c>
      <c r="E148" s="832" t="s">
        <v>3550</v>
      </c>
      <c r="F148" s="832" t="s">
        <v>3551</v>
      </c>
      <c r="G148" s="832" t="s">
        <v>3552</v>
      </c>
      <c r="H148" s="849">
        <v>223</v>
      </c>
      <c r="I148" s="849">
        <v>55973</v>
      </c>
      <c r="J148" s="832">
        <v>1.2890173410404624</v>
      </c>
      <c r="K148" s="832">
        <v>251</v>
      </c>
      <c r="L148" s="849">
        <v>173</v>
      </c>
      <c r="M148" s="849">
        <v>43423</v>
      </c>
      <c r="N148" s="832">
        <v>1</v>
      </c>
      <c r="O148" s="832">
        <v>251</v>
      </c>
      <c r="P148" s="849">
        <v>115</v>
      </c>
      <c r="Q148" s="849">
        <v>28980</v>
      </c>
      <c r="R148" s="837">
        <v>0.66738825046634276</v>
      </c>
      <c r="S148" s="850">
        <v>252</v>
      </c>
    </row>
    <row r="149" spans="1:19" ht="14.4" customHeight="1" x14ac:dyDescent="0.3">
      <c r="A149" s="831" t="s">
        <v>3565</v>
      </c>
      <c r="B149" s="832" t="s">
        <v>3566</v>
      </c>
      <c r="C149" s="832" t="s">
        <v>597</v>
      </c>
      <c r="D149" s="832" t="s">
        <v>1379</v>
      </c>
      <c r="E149" s="832" t="s">
        <v>3550</v>
      </c>
      <c r="F149" s="832" t="s">
        <v>3665</v>
      </c>
      <c r="G149" s="832" t="s">
        <v>3666</v>
      </c>
      <c r="H149" s="849">
        <v>72</v>
      </c>
      <c r="I149" s="849">
        <v>9072</v>
      </c>
      <c r="J149" s="832">
        <v>1.0140845070422535</v>
      </c>
      <c r="K149" s="832">
        <v>126</v>
      </c>
      <c r="L149" s="849">
        <v>71</v>
      </c>
      <c r="M149" s="849">
        <v>8946</v>
      </c>
      <c r="N149" s="832">
        <v>1</v>
      </c>
      <c r="O149" s="832">
        <v>126</v>
      </c>
      <c r="P149" s="849">
        <v>47</v>
      </c>
      <c r="Q149" s="849">
        <v>5969</v>
      </c>
      <c r="R149" s="837">
        <v>0.66722557567627994</v>
      </c>
      <c r="S149" s="850">
        <v>127</v>
      </c>
    </row>
    <row r="150" spans="1:19" ht="14.4" customHeight="1" x14ac:dyDescent="0.3">
      <c r="A150" s="831" t="s">
        <v>3565</v>
      </c>
      <c r="B150" s="832" t="s">
        <v>3566</v>
      </c>
      <c r="C150" s="832" t="s">
        <v>597</v>
      </c>
      <c r="D150" s="832" t="s">
        <v>1379</v>
      </c>
      <c r="E150" s="832" t="s">
        <v>3550</v>
      </c>
      <c r="F150" s="832" t="s">
        <v>3673</v>
      </c>
      <c r="G150" s="832" t="s">
        <v>3674</v>
      </c>
      <c r="H150" s="849"/>
      <c r="I150" s="849"/>
      <c r="J150" s="832"/>
      <c r="K150" s="832"/>
      <c r="L150" s="849">
        <v>2</v>
      </c>
      <c r="M150" s="849">
        <v>666</v>
      </c>
      <c r="N150" s="832">
        <v>1</v>
      </c>
      <c r="O150" s="832">
        <v>333</v>
      </c>
      <c r="P150" s="849">
        <v>3</v>
      </c>
      <c r="Q150" s="849">
        <v>1002</v>
      </c>
      <c r="R150" s="837">
        <v>1.5045045045045045</v>
      </c>
      <c r="S150" s="850">
        <v>334</v>
      </c>
    </row>
    <row r="151" spans="1:19" ht="14.4" customHeight="1" x14ac:dyDescent="0.3">
      <c r="A151" s="831" t="s">
        <v>3565</v>
      </c>
      <c r="B151" s="832" t="s">
        <v>3566</v>
      </c>
      <c r="C151" s="832" t="s">
        <v>597</v>
      </c>
      <c r="D151" s="832" t="s">
        <v>1379</v>
      </c>
      <c r="E151" s="832" t="s">
        <v>3550</v>
      </c>
      <c r="F151" s="832" t="s">
        <v>3677</v>
      </c>
      <c r="G151" s="832" t="s">
        <v>3678</v>
      </c>
      <c r="H151" s="849">
        <v>1</v>
      </c>
      <c r="I151" s="849">
        <v>351</v>
      </c>
      <c r="J151" s="832">
        <v>1</v>
      </c>
      <c r="K151" s="832">
        <v>351</v>
      </c>
      <c r="L151" s="849">
        <v>1</v>
      </c>
      <c r="M151" s="849">
        <v>351</v>
      </c>
      <c r="N151" s="832">
        <v>1</v>
      </c>
      <c r="O151" s="832">
        <v>351</v>
      </c>
      <c r="P151" s="849"/>
      <c r="Q151" s="849"/>
      <c r="R151" s="837"/>
      <c r="S151" s="850"/>
    </row>
    <row r="152" spans="1:19" ht="14.4" customHeight="1" x14ac:dyDescent="0.3">
      <c r="A152" s="831" t="s">
        <v>3565</v>
      </c>
      <c r="B152" s="832" t="s">
        <v>3566</v>
      </c>
      <c r="C152" s="832" t="s">
        <v>597</v>
      </c>
      <c r="D152" s="832" t="s">
        <v>1379</v>
      </c>
      <c r="E152" s="832" t="s">
        <v>3550</v>
      </c>
      <c r="F152" s="832" t="s">
        <v>3679</v>
      </c>
      <c r="G152" s="832" t="s">
        <v>3680</v>
      </c>
      <c r="H152" s="849">
        <v>2</v>
      </c>
      <c r="I152" s="849">
        <v>512</v>
      </c>
      <c r="J152" s="832">
        <v>1.9922178988326849</v>
      </c>
      <c r="K152" s="832">
        <v>256</v>
      </c>
      <c r="L152" s="849">
        <v>1</v>
      </c>
      <c r="M152" s="849">
        <v>257</v>
      </c>
      <c r="N152" s="832">
        <v>1</v>
      </c>
      <c r="O152" s="832">
        <v>257</v>
      </c>
      <c r="P152" s="849">
        <v>1</v>
      </c>
      <c r="Q152" s="849">
        <v>257</v>
      </c>
      <c r="R152" s="837">
        <v>1</v>
      </c>
      <c r="S152" s="850">
        <v>257</v>
      </c>
    </row>
    <row r="153" spans="1:19" ht="14.4" customHeight="1" x14ac:dyDescent="0.3">
      <c r="A153" s="831" t="s">
        <v>3565</v>
      </c>
      <c r="B153" s="832" t="s">
        <v>3566</v>
      </c>
      <c r="C153" s="832" t="s">
        <v>597</v>
      </c>
      <c r="D153" s="832" t="s">
        <v>1379</v>
      </c>
      <c r="E153" s="832" t="s">
        <v>3550</v>
      </c>
      <c r="F153" s="832" t="s">
        <v>3685</v>
      </c>
      <c r="G153" s="832" t="s">
        <v>3686</v>
      </c>
      <c r="H153" s="849"/>
      <c r="I153" s="849"/>
      <c r="J153" s="832"/>
      <c r="K153" s="832"/>
      <c r="L153" s="849">
        <v>1</v>
      </c>
      <c r="M153" s="849">
        <v>296</v>
      </c>
      <c r="N153" s="832">
        <v>1</v>
      </c>
      <c r="O153" s="832">
        <v>296</v>
      </c>
      <c r="P153" s="849">
        <v>1</v>
      </c>
      <c r="Q153" s="849">
        <v>296</v>
      </c>
      <c r="R153" s="837">
        <v>1</v>
      </c>
      <c r="S153" s="850">
        <v>296</v>
      </c>
    </row>
    <row r="154" spans="1:19" ht="14.4" customHeight="1" x14ac:dyDescent="0.3">
      <c r="A154" s="831" t="s">
        <v>3565</v>
      </c>
      <c r="B154" s="832" t="s">
        <v>3566</v>
      </c>
      <c r="C154" s="832" t="s">
        <v>597</v>
      </c>
      <c r="D154" s="832" t="s">
        <v>1379</v>
      </c>
      <c r="E154" s="832" t="s">
        <v>3550</v>
      </c>
      <c r="F154" s="832" t="s">
        <v>3687</v>
      </c>
      <c r="G154" s="832" t="s">
        <v>3688</v>
      </c>
      <c r="H154" s="849"/>
      <c r="I154" s="849"/>
      <c r="J154" s="832"/>
      <c r="K154" s="832"/>
      <c r="L154" s="849">
        <v>1</v>
      </c>
      <c r="M154" s="849">
        <v>495</v>
      </c>
      <c r="N154" s="832">
        <v>1</v>
      </c>
      <c r="O154" s="832">
        <v>495</v>
      </c>
      <c r="P154" s="849"/>
      <c r="Q154" s="849"/>
      <c r="R154" s="837"/>
      <c r="S154" s="850"/>
    </row>
    <row r="155" spans="1:19" ht="14.4" customHeight="1" x14ac:dyDescent="0.3">
      <c r="A155" s="831" t="s">
        <v>3565</v>
      </c>
      <c r="B155" s="832" t="s">
        <v>3566</v>
      </c>
      <c r="C155" s="832" t="s">
        <v>597</v>
      </c>
      <c r="D155" s="832" t="s">
        <v>1379</v>
      </c>
      <c r="E155" s="832" t="s">
        <v>3550</v>
      </c>
      <c r="F155" s="832" t="s">
        <v>3689</v>
      </c>
      <c r="G155" s="832" t="s">
        <v>3690</v>
      </c>
      <c r="H155" s="849">
        <v>1</v>
      </c>
      <c r="I155" s="849">
        <v>1181</v>
      </c>
      <c r="J155" s="832"/>
      <c r="K155" s="832">
        <v>1181</v>
      </c>
      <c r="L155" s="849"/>
      <c r="M155" s="849"/>
      <c r="N155" s="832"/>
      <c r="O155" s="832"/>
      <c r="P155" s="849">
        <v>2</v>
      </c>
      <c r="Q155" s="849">
        <v>2364</v>
      </c>
      <c r="R155" s="837"/>
      <c r="S155" s="850">
        <v>1182</v>
      </c>
    </row>
    <row r="156" spans="1:19" ht="14.4" customHeight="1" x14ac:dyDescent="0.3">
      <c r="A156" s="831" t="s">
        <v>3565</v>
      </c>
      <c r="B156" s="832" t="s">
        <v>3566</v>
      </c>
      <c r="C156" s="832" t="s">
        <v>597</v>
      </c>
      <c r="D156" s="832" t="s">
        <v>1379</v>
      </c>
      <c r="E156" s="832" t="s">
        <v>3550</v>
      </c>
      <c r="F156" s="832" t="s">
        <v>3691</v>
      </c>
      <c r="G156" s="832" t="s">
        <v>3692</v>
      </c>
      <c r="H156" s="849"/>
      <c r="I156" s="849"/>
      <c r="J156" s="832"/>
      <c r="K156" s="832"/>
      <c r="L156" s="849"/>
      <c r="M156" s="849"/>
      <c r="N156" s="832"/>
      <c r="O156" s="832"/>
      <c r="P156" s="849">
        <v>1</v>
      </c>
      <c r="Q156" s="849">
        <v>710</v>
      </c>
      <c r="R156" s="837"/>
      <c r="S156" s="850">
        <v>710</v>
      </c>
    </row>
    <row r="157" spans="1:19" ht="14.4" customHeight="1" x14ac:dyDescent="0.3">
      <c r="A157" s="831" t="s">
        <v>3565</v>
      </c>
      <c r="B157" s="832" t="s">
        <v>3566</v>
      </c>
      <c r="C157" s="832" t="s">
        <v>597</v>
      </c>
      <c r="D157" s="832" t="s">
        <v>1379</v>
      </c>
      <c r="E157" s="832" t="s">
        <v>3550</v>
      </c>
      <c r="F157" s="832" t="s">
        <v>3693</v>
      </c>
      <c r="G157" s="832" t="s">
        <v>3694</v>
      </c>
      <c r="H157" s="849">
        <v>1</v>
      </c>
      <c r="I157" s="849">
        <v>123</v>
      </c>
      <c r="J157" s="832"/>
      <c r="K157" s="832">
        <v>123</v>
      </c>
      <c r="L157" s="849"/>
      <c r="M157" s="849"/>
      <c r="N157" s="832"/>
      <c r="O157" s="832"/>
      <c r="P157" s="849"/>
      <c r="Q157" s="849"/>
      <c r="R157" s="837"/>
      <c r="S157" s="850"/>
    </row>
    <row r="158" spans="1:19" ht="14.4" customHeight="1" x14ac:dyDescent="0.3">
      <c r="A158" s="831" t="s">
        <v>3565</v>
      </c>
      <c r="B158" s="832" t="s">
        <v>3566</v>
      </c>
      <c r="C158" s="832" t="s">
        <v>597</v>
      </c>
      <c r="D158" s="832" t="s">
        <v>1379</v>
      </c>
      <c r="E158" s="832" t="s">
        <v>3550</v>
      </c>
      <c r="F158" s="832" t="s">
        <v>3695</v>
      </c>
      <c r="G158" s="832" t="s">
        <v>3696</v>
      </c>
      <c r="H158" s="849">
        <v>185</v>
      </c>
      <c r="I158" s="849">
        <v>6166.67</v>
      </c>
      <c r="J158" s="832">
        <v>0.6727273917354939</v>
      </c>
      <c r="K158" s="832">
        <v>33.333351351351354</v>
      </c>
      <c r="L158" s="849">
        <v>275</v>
      </c>
      <c r="M158" s="849">
        <v>9166.67</v>
      </c>
      <c r="N158" s="832">
        <v>1</v>
      </c>
      <c r="O158" s="832">
        <v>33.333345454545452</v>
      </c>
      <c r="P158" s="849">
        <v>189</v>
      </c>
      <c r="Q158" s="849">
        <v>6300</v>
      </c>
      <c r="R158" s="837">
        <v>0.68727247735546282</v>
      </c>
      <c r="S158" s="850">
        <v>33.333333333333336</v>
      </c>
    </row>
    <row r="159" spans="1:19" ht="14.4" customHeight="1" x14ac:dyDescent="0.3">
      <c r="A159" s="831" t="s">
        <v>3565</v>
      </c>
      <c r="B159" s="832" t="s">
        <v>3566</v>
      </c>
      <c r="C159" s="832" t="s">
        <v>597</v>
      </c>
      <c r="D159" s="832" t="s">
        <v>1379</v>
      </c>
      <c r="E159" s="832" t="s">
        <v>3550</v>
      </c>
      <c r="F159" s="832" t="s">
        <v>3697</v>
      </c>
      <c r="G159" s="832" t="s">
        <v>3698</v>
      </c>
      <c r="H159" s="849">
        <v>104</v>
      </c>
      <c r="I159" s="849">
        <v>31928</v>
      </c>
      <c r="J159" s="832">
        <v>1.5023527197440241</v>
      </c>
      <c r="K159" s="832">
        <v>307</v>
      </c>
      <c r="L159" s="849">
        <v>69</v>
      </c>
      <c r="M159" s="849">
        <v>21252</v>
      </c>
      <c r="N159" s="832">
        <v>1</v>
      </c>
      <c r="O159" s="832">
        <v>308</v>
      </c>
      <c r="P159" s="849">
        <v>74</v>
      </c>
      <c r="Q159" s="849">
        <v>22792</v>
      </c>
      <c r="R159" s="837">
        <v>1.0724637681159421</v>
      </c>
      <c r="S159" s="850">
        <v>308</v>
      </c>
    </row>
    <row r="160" spans="1:19" ht="14.4" customHeight="1" x14ac:dyDescent="0.3">
      <c r="A160" s="831" t="s">
        <v>3565</v>
      </c>
      <c r="B160" s="832" t="s">
        <v>3566</v>
      </c>
      <c r="C160" s="832" t="s">
        <v>597</v>
      </c>
      <c r="D160" s="832" t="s">
        <v>1379</v>
      </c>
      <c r="E160" s="832" t="s">
        <v>3550</v>
      </c>
      <c r="F160" s="832" t="s">
        <v>3699</v>
      </c>
      <c r="G160" s="832" t="s">
        <v>3700</v>
      </c>
      <c r="H160" s="849"/>
      <c r="I160" s="849"/>
      <c r="J160" s="832"/>
      <c r="K160" s="832"/>
      <c r="L160" s="849"/>
      <c r="M160" s="849"/>
      <c r="N160" s="832"/>
      <c r="O160" s="832"/>
      <c r="P160" s="849">
        <v>1</v>
      </c>
      <c r="Q160" s="849">
        <v>261</v>
      </c>
      <c r="R160" s="837"/>
      <c r="S160" s="850">
        <v>261</v>
      </c>
    </row>
    <row r="161" spans="1:19" ht="14.4" customHeight="1" x14ac:dyDescent="0.3">
      <c r="A161" s="831" t="s">
        <v>3565</v>
      </c>
      <c r="B161" s="832" t="s">
        <v>3566</v>
      </c>
      <c r="C161" s="832" t="s">
        <v>597</v>
      </c>
      <c r="D161" s="832" t="s">
        <v>1379</v>
      </c>
      <c r="E161" s="832" t="s">
        <v>3550</v>
      </c>
      <c r="F161" s="832" t="s">
        <v>3703</v>
      </c>
      <c r="G161" s="832" t="s">
        <v>3704</v>
      </c>
      <c r="H161" s="849"/>
      <c r="I161" s="849"/>
      <c r="J161" s="832"/>
      <c r="K161" s="832"/>
      <c r="L161" s="849">
        <v>1</v>
      </c>
      <c r="M161" s="849">
        <v>86</v>
      </c>
      <c r="N161" s="832">
        <v>1</v>
      </c>
      <c r="O161" s="832">
        <v>86</v>
      </c>
      <c r="P161" s="849">
        <v>2</v>
      </c>
      <c r="Q161" s="849">
        <v>172</v>
      </c>
      <c r="R161" s="837">
        <v>2</v>
      </c>
      <c r="S161" s="850">
        <v>86</v>
      </c>
    </row>
    <row r="162" spans="1:19" ht="14.4" customHeight="1" x14ac:dyDescent="0.3">
      <c r="A162" s="831" t="s">
        <v>3565</v>
      </c>
      <c r="B162" s="832" t="s">
        <v>3566</v>
      </c>
      <c r="C162" s="832" t="s">
        <v>597</v>
      </c>
      <c r="D162" s="832" t="s">
        <v>1379</v>
      </c>
      <c r="E162" s="832" t="s">
        <v>3550</v>
      </c>
      <c r="F162" s="832" t="s">
        <v>3705</v>
      </c>
      <c r="G162" s="832" t="s">
        <v>3706</v>
      </c>
      <c r="H162" s="849">
        <v>10</v>
      </c>
      <c r="I162" s="849">
        <v>1540</v>
      </c>
      <c r="J162" s="832">
        <v>0.83333333333333337</v>
      </c>
      <c r="K162" s="832">
        <v>154</v>
      </c>
      <c r="L162" s="849">
        <v>12</v>
      </c>
      <c r="M162" s="849">
        <v>1848</v>
      </c>
      <c r="N162" s="832">
        <v>1</v>
      </c>
      <c r="O162" s="832">
        <v>154</v>
      </c>
      <c r="P162" s="849">
        <v>4</v>
      </c>
      <c r="Q162" s="849">
        <v>620</v>
      </c>
      <c r="R162" s="837">
        <v>0.33549783549783552</v>
      </c>
      <c r="S162" s="850">
        <v>155</v>
      </c>
    </row>
    <row r="163" spans="1:19" ht="14.4" customHeight="1" x14ac:dyDescent="0.3">
      <c r="A163" s="831" t="s">
        <v>3565</v>
      </c>
      <c r="B163" s="832" t="s">
        <v>3566</v>
      </c>
      <c r="C163" s="832" t="s">
        <v>597</v>
      </c>
      <c r="D163" s="832" t="s">
        <v>1379</v>
      </c>
      <c r="E163" s="832" t="s">
        <v>3550</v>
      </c>
      <c r="F163" s="832" t="s">
        <v>3707</v>
      </c>
      <c r="G163" s="832" t="s">
        <v>3708</v>
      </c>
      <c r="H163" s="849">
        <v>1</v>
      </c>
      <c r="I163" s="849">
        <v>32</v>
      </c>
      <c r="J163" s="832">
        <v>1</v>
      </c>
      <c r="K163" s="832">
        <v>32</v>
      </c>
      <c r="L163" s="849">
        <v>1</v>
      </c>
      <c r="M163" s="849">
        <v>32</v>
      </c>
      <c r="N163" s="832">
        <v>1</v>
      </c>
      <c r="O163" s="832">
        <v>32</v>
      </c>
      <c r="P163" s="849">
        <v>6</v>
      </c>
      <c r="Q163" s="849">
        <v>192</v>
      </c>
      <c r="R163" s="837">
        <v>6</v>
      </c>
      <c r="S163" s="850">
        <v>32</v>
      </c>
    </row>
    <row r="164" spans="1:19" ht="14.4" customHeight="1" x14ac:dyDescent="0.3">
      <c r="A164" s="831" t="s">
        <v>3565</v>
      </c>
      <c r="B164" s="832" t="s">
        <v>3566</v>
      </c>
      <c r="C164" s="832" t="s">
        <v>597</v>
      </c>
      <c r="D164" s="832" t="s">
        <v>1379</v>
      </c>
      <c r="E164" s="832" t="s">
        <v>3550</v>
      </c>
      <c r="F164" s="832" t="s">
        <v>3557</v>
      </c>
      <c r="G164" s="832" t="s">
        <v>3558</v>
      </c>
      <c r="H164" s="849"/>
      <c r="I164" s="849"/>
      <c r="J164" s="832"/>
      <c r="K164" s="832"/>
      <c r="L164" s="849">
        <v>2</v>
      </c>
      <c r="M164" s="849">
        <v>1184</v>
      </c>
      <c r="N164" s="832">
        <v>1</v>
      </c>
      <c r="O164" s="832">
        <v>592</v>
      </c>
      <c r="P164" s="849"/>
      <c r="Q164" s="849"/>
      <c r="R164" s="837"/>
      <c r="S164" s="850"/>
    </row>
    <row r="165" spans="1:19" ht="14.4" customHeight="1" x14ac:dyDescent="0.3">
      <c r="A165" s="831" t="s">
        <v>3565</v>
      </c>
      <c r="B165" s="832" t="s">
        <v>3566</v>
      </c>
      <c r="C165" s="832" t="s">
        <v>597</v>
      </c>
      <c r="D165" s="832" t="s">
        <v>1379</v>
      </c>
      <c r="E165" s="832" t="s">
        <v>3550</v>
      </c>
      <c r="F165" s="832" t="s">
        <v>3559</v>
      </c>
      <c r="G165" s="832" t="s">
        <v>3560</v>
      </c>
      <c r="H165" s="849"/>
      <c r="I165" s="849"/>
      <c r="J165" s="832"/>
      <c r="K165" s="832"/>
      <c r="L165" s="849"/>
      <c r="M165" s="849"/>
      <c r="N165" s="832"/>
      <c r="O165" s="832"/>
      <c r="P165" s="849">
        <v>1</v>
      </c>
      <c r="Q165" s="849">
        <v>768</v>
      </c>
      <c r="R165" s="837"/>
      <c r="S165" s="850">
        <v>768</v>
      </c>
    </row>
    <row r="166" spans="1:19" ht="14.4" customHeight="1" x14ac:dyDescent="0.3">
      <c r="A166" s="831" t="s">
        <v>3565</v>
      </c>
      <c r="B166" s="832" t="s">
        <v>3566</v>
      </c>
      <c r="C166" s="832" t="s">
        <v>597</v>
      </c>
      <c r="D166" s="832" t="s">
        <v>1379</v>
      </c>
      <c r="E166" s="832" t="s">
        <v>3550</v>
      </c>
      <c r="F166" s="832" t="s">
        <v>3717</v>
      </c>
      <c r="G166" s="832" t="s">
        <v>3718</v>
      </c>
      <c r="H166" s="849">
        <v>2</v>
      </c>
      <c r="I166" s="849">
        <v>8800</v>
      </c>
      <c r="J166" s="832">
        <v>1.9990913221263062</v>
      </c>
      <c r="K166" s="832">
        <v>4400</v>
      </c>
      <c r="L166" s="849">
        <v>1</v>
      </c>
      <c r="M166" s="849">
        <v>4402</v>
      </c>
      <c r="N166" s="832">
        <v>1</v>
      </c>
      <c r="O166" s="832">
        <v>4402</v>
      </c>
      <c r="P166" s="849">
        <v>1</v>
      </c>
      <c r="Q166" s="849">
        <v>4408</v>
      </c>
      <c r="R166" s="837">
        <v>1.0013630168105407</v>
      </c>
      <c r="S166" s="850">
        <v>4408</v>
      </c>
    </row>
    <row r="167" spans="1:19" ht="14.4" customHeight="1" x14ac:dyDescent="0.3">
      <c r="A167" s="831" t="s">
        <v>3565</v>
      </c>
      <c r="B167" s="832" t="s">
        <v>3566</v>
      </c>
      <c r="C167" s="832" t="s">
        <v>597</v>
      </c>
      <c r="D167" s="832" t="s">
        <v>1379</v>
      </c>
      <c r="E167" s="832" t="s">
        <v>3550</v>
      </c>
      <c r="F167" s="832" t="s">
        <v>3721</v>
      </c>
      <c r="G167" s="832" t="s">
        <v>3722</v>
      </c>
      <c r="H167" s="849"/>
      <c r="I167" s="849"/>
      <c r="J167" s="832"/>
      <c r="K167" s="832"/>
      <c r="L167" s="849"/>
      <c r="M167" s="849"/>
      <c r="N167" s="832"/>
      <c r="O167" s="832"/>
      <c r="P167" s="849">
        <v>10</v>
      </c>
      <c r="Q167" s="849">
        <v>1160</v>
      </c>
      <c r="R167" s="837"/>
      <c r="S167" s="850">
        <v>116</v>
      </c>
    </row>
    <row r="168" spans="1:19" ht="14.4" customHeight="1" x14ac:dyDescent="0.3">
      <c r="A168" s="831" t="s">
        <v>3565</v>
      </c>
      <c r="B168" s="832" t="s">
        <v>3566</v>
      </c>
      <c r="C168" s="832" t="s">
        <v>597</v>
      </c>
      <c r="D168" s="832" t="s">
        <v>1379</v>
      </c>
      <c r="E168" s="832" t="s">
        <v>3550</v>
      </c>
      <c r="F168" s="832" t="s">
        <v>3727</v>
      </c>
      <c r="G168" s="832" t="s">
        <v>3728</v>
      </c>
      <c r="H168" s="849">
        <v>5</v>
      </c>
      <c r="I168" s="849">
        <v>800</v>
      </c>
      <c r="J168" s="832">
        <v>1.25</v>
      </c>
      <c r="K168" s="832">
        <v>160</v>
      </c>
      <c r="L168" s="849">
        <v>4</v>
      </c>
      <c r="M168" s="849">
        <v>640</v>
      </c>
      <c r="N168" s="832">
        <v>1</v>
      </c>
      <c r="O168" s="832">
        <v>160</v>
      </c>
      <c r="P168" s="849">
        <v>5</v>
      </c>
      <c r="Q168" s="849">
        <v>805</v>
      </c>
      <c r="R168" s="837">
        <v>1.2578125</v>
      </c>
      <c r="S168" s="850">
        <v>161</v>
      </c>
    </row>
    <row r="169" spans="1:19" ht="14.4" customHeight="1" x14ac:dyDescent="0.3">
      <c r="A169" s="831" t="s">
        <v>3565</v>
      </c>
      <c r="B169" s="832" t="s">
        <v>3566</v>
      </c>
      <c r="C169" s="832" t="s">
        <v>597</v>
      </c>
      <c r="D169" s="832" t="s">
        <v>1379</v>
      </c>
      <c r="E169" s="832" t="s">
        <v>3550</v>
      </c>
      <c r="F169" s="832" t="s">
        <v>3729</v>
      </c>
      <c r="G169" s="832" t="s">
        <v>3730</v>
      </c>
      <c r="H169" s="849">
        <v>1</v>
      </c>
      <c r="I169" s="849">
        <v>394</v>
      </c>
      <c r="J169" s="832"/>
      <c r="K169" s="832">
        <v>394</v>
      </c>
      <c r="L169" s="849"/>
      <c r="M169" s="849"/>
      <c r="N169" s="832"/>
      <c r="O169" s="832"/>
      <c r="P169" s="849"/>
      <c r="Q169" s="849"/>
      <c r="R169" s="837"/>
      <c r="S169" s="850"/>
    </row>
    <row r="170" spans="1:19" ht="14.4" customHeight="1" x14ac:dyDescent="0.3">
      <c r="A170" s="831" t="s">
        <v>3565</v>
      </c>
      <c r="B170" s="832" t="s">
        <v>3566</v>
      </c>
      <c r="C170" s="832" t="s">
        <v>597</v>
      </c>
      <c r="D170" s="832" t="s">
        <v>1379</v>
      </c>
      <c r="E170" s="832" t="s">
        <v>3550</v>
      </c>
      <c r="F170" s="832" t="s">
        <v>3739</v>
      </c>
      <c r="G170" s="832" t="s">
        <v>3740</v>
      </c>
      <c r="H170" s="849">
        <v>35</v>
      </c>
      <c r="I170" s="849">
        <v>13020</v>
      </c>
      <c r="J170" s="832">
        <v>1.0908176943699732</v>
      </c>
      <c r="K170" s="832">
        <v>372</v>
      </c>
      <c r="L170" s="849">
        <v>32</v>
      </c>
      <c r="M170" s="849">
        <v>11936</v>
      </c>
      <c r="N170" s="832">
        <v>1</v>
      </c>
      <c r="O170" s="832">
        <v>373</v>
      </c>
      <c r="P170" s="849">
        <v>28</v>
      </c>
      <c r="Q170" s="849">
        <v>10472</v>
      </c>
      <c r="R170" s="837">
        <v>0.87734584450402142</v>
      </c>
      <c r="S170" s="850">
        <v>374</v>
      </c>
    </row>
    <row r="171" spans="1:19" ht="14.4" customHeight="1" x14ac:dyDescent="0.3">
      <c r="A171" s="831" t="s">
        <v>3565</v>
      </c>
      <c r="B171" s="832" t="s">
        <v>3566</v>
      </c>
      <c r="C171" s="832" t="s">
        <v>597</v>
      </c>
      <c r="D171" s="832" t="s">
        <v>1379</v>
      </c>
      <c r="E171" s="832" t="s">
        <v>3550</v>
      </c>
      <c r="F171" s="832" t="s">
        <v>3561</v>
      </c>
      <c r="G171" s="832" t="s">
        <v>3562</v>
      </c>
      <c r="H171" s="849"/>
      <c r="I171" s="849"/>
      <c r="J171" s="832"/>
      <c r="K171" s="832"/>
      <c r="L171" s="849"/>
      <c r="M171" s="849"/>
      <c r="N171" s="832"/>
      <c r="O171" s="832"/>
      <c r="P171" s="849">
        <v>1</v>
      </c>
      <c r="Q171" s="849">
        <v>1339</v>
      </c>
      <c r="R171" s="837"/>
      <c r="S171" s="850">
        <v>1339</v>
      </c>
    </row>
    <row r="172" spans="1:19" ht="14.4" customHeight="1" x14ac:dyDescent="0.3">
      <c r="A172" s="831" t="s">
        <v>3565</v>
      </c>
      <c r="B172" s="832" t="s">
        <v>3566</v>
      </c>
      <c r="C172" s="832" t="s">
        <v>597</v>
      </c>
      <c r="D172" s="832" t="s">
        <v>1379</v>
      </c>
      <c r="E172" s="832" t="s">
        <v>3550</v>
      </c>
      <c r="F172" s="832" t="s">
        <v>3563</v>
      </c>
      <c r="G172" s="832" t="s">
        <v>3564</v>
      </c>
      <c r="H172" s="849">
        <v>1</v>
      </c>
      <c r="I172" s="849">
        <v>362</v>
      </c>
      <c r="J172" s="832">
        <v>0.5</v>
      </c>
      <c r="K172" s="832">
        <v>362</v>
      </c>
      <c r="L172" s="849">
        <v>2</v>
      </c>
      <c r="M172" s="849">
        <v>724</v>
      </c>
      <c r="N172" s="832">
        <v>1</v>
      </c>
      <c r="O172" s="832">
        <v>362</v>
      </c>
      <c r="P172" s="849">
        <v>1</v>
      </c>
      <c r="Q172" s="849">
        <v>363</v>
      </c>
      <c r="R172" s="837">
        <v>0.50138121546961323</v>
      </c>
      <c r="S172" s="850">
        <v>363</v>
      </c>
    </row>
    <row r="173" spans="1:19" ht="14.4" customHeight="1" x14ac:dyDescent="0.3">
      <c r="A173" s="831" t="s">
        <v>3565</v>
      </c>
      <c r="B173" s="832" t="s">
        <v>3566</v>
      </c>
      <c r="C173" s="832" t="s">
        <v>597</v>
      </c>
      <c r="D173" s="832" t="s">
        <v>1379</v>
      </c>
      <c r="E173" s="832" t="s">
        <v>3550</v>
      </c>
      <c r="F173" s="832" t="s">
        <v>3743</v>
      </c>
      <c r="G173" s="832" t="s">
        <v>3744</v>
      </c>
      <c r="H173" s="849"/>
      <c r="I173" s="849"/>
      <c r="J173" s="832"/>
      <c r="K173" s="832"/>
      <c r="L173" s="849">
        <v>1</v>
      </c>
      <c r="M173" s="849">
        <v>98</v>
      </c>
      <c r="N173" s="832">
        <v>1</v>
      </c>
      <c r="O173" s="832">
        <v>98</v>
      </c>
      <c r="P173" s="849">
        <v>2</v>
      </c>
      <c r="Q173" s="849">
        <v>196</v>
      </c>
      <c r="R173" s="837">
        <v>2</v>
      </c>
      <c r="S173" s="850">
        <v>98</v>
      </c>
    </row>
    <row r="174" spans="1:19" ht="14.4" customHeight="1" x14ac:dyDescent="0.3">
      <c r="A174" s="831" t="s">
        <v>3565</v>
      </c>
      <c r="B174" s="832" t="s">
        <v>3566</v>
      </c>
      <c r="C174" s="832" t="s">
        <v>597</v>
      </c>
      <c r="D174" s="832" t="s">
        <v>1379</v>
      </c>
      <c r="E174" s="832" t="s">
        <v>3550</v>
      </c>
      <c r="F174" s="832" t="s">
        <v>3749</v>
      </c>
      <c r="G174" s="832" t="s">
        <v>3750</v>
      </c>
      <c r="H174" s="849">
        <v>5</v>
      </c>
      <c r="I174" s="849">
        <v>860</v>
      </c>
      <c r="J174" s="832"/>
      <c r="K174" s="832">
        <v>172</v>
      </c>
      <c r="L174" s="849"/>
      <c r="M174" s="849"/>
      <c r="N174" s="832"/>
      <c r="O174" s="832"/>
      <c r="P174" s="849"/>
      <c r="Q174" s="849"/>
      <c r="R174" s="837"/>
      <c r="S174" s="850"/>
    </row>
    <row r="175" spans="1:19" ht="14.4" customHeight="1" x14ac:dyDescent="0.3">
      <c r="A175" s="831" t="s">
        <v>3565</v>
      </c>
      <c r="B175" s="832" t="s">
        <v>3566</v>
      </c>
      <c r="C175" s="832" t="s">
        <v>597</v>
      </c>
      <c r="D175" s="832" t="s">
        <v>1380</v>
      </c>
      <c r="E175" s="832" t="s">
        <v>3567</v>
      </c>
      <c r="F175" s="832" t="s">
        <v>3573</v>
      </c>
      <c r="G175" s="832" t="s">
        <v>682</v>
      </c>
      <c r="H175" s="849">
        <v>0.4</v>
      </c>
      <c r="I175" s="849">
        <v>21.52</v>
      </c>
      <c r="J175" s="832"/>
      <c r="K175" s="832">
        <v>53.8</v>
      </c>
      <c r="L175" s="849"/>
      <c r="M175" s="849"/>
      <c r="N175" s="832"/>
      <c r="O175" s="832"/>
      <c r="P175" s="849"/>
      <c r="Q175" s="849"/>
      <c r="R175" s="837"/>
      <c r="S175" s="850"/>
    </row>
    <row r="176" spans="1:19" ht="14.4" customHeight="1" x14ac:dyDescent="0.3">
      <c r="A176" s="831" t="s">
        <v>3565</v>
      </c>
      <c r="B176" s="832" t="s">
        <v>3566</v>
      </c>
      <c r="C176" s="832" t="s">
        <v>597</v>
      </c>
      <c r="D176" s="832" t="s">
        <v>1380</v>
      </c>
      <c r="E176" s="832" t="s">
        <v>3550</v>
      </c>
      <c r="F176" s="832" t="s">
        <v>3657</v>
      </c>
      <c r="G176" s="832" t="s">
        <v>3658</v>
      </c>
      <c r="H176" s="849">
        <v>66</v>
      </c>
      <c r="I176" s="849">
        <v>2442</v>
      </c>
      <c r="J176" s="832">
        <v>0.80487804878048785</v>
      </c>
      <c r="K176" s="832">
        <v>37</v>
      </c>
      <c r="L176" s="849">
        <v>82</v>
      </c>
      <c r="M176" s="849">
        <v>3034</v>
      </c>
      <c r="N176" s="832">
        <v>1</v>
      </c>
      <c r="O176" s="832">
        <v>37</v>
      </c>
      <c r="P176" s="849">
        <v>112</v>
      </c>
      <c r="Q176" s="849">
        <v>4144</v>
      </c>
      <c r="R176" s="837">
        <v>1.3658536585365855</v>
      </c>
      <c r="S176" s="850">
        <v>37</v>
      </c>
    </row>
    <row r="177" spans="1:19" ht="14.4" customHeight="1" x14ac:dyDescent="0.3">
      <c r="A177" s="831" t="s">
        <v>3565</v>
      </c>
      <c r="B177" s="832" t="s">
        <v>3566</v>
      </c>
      <c r="C177" s="832" t="s">
        <v>597</v>
      </c>
      <c r="D177" s="832" t="s">
        <v>1380</v>
      </c>
      <c r="E177" s="832" t="s">
        <v>3550</v>
      </c>
      <c r="F177" s="832" t="s">
        <v>3551</v>
      </c>
      <c r="G177" s="832" t="s">
        <v>3552</v>
      </c>
      <c r="H177" s="849">
        <v>15</v>
      </c>
      <c r="I177" s="849">
        <v>3765</v>
      </c>
      <c r="J177" s="832">
        <v>0.75</v>
      </c>
      <c r="K177" s="832">
        <v>251</v>
      </c>
      <c r="L177" s="849">
        <v>20</v>
      </c>
      <c r="M177" s="849">
        <v>5020</v>
      </c>
      <c r="N177" s="832">
        <v>1</v>
      </c>
      <c r="O177" s="832">
        <v>251</v>
      </c>
      <c r="P177" s="849">
        <v>27</v>
      </c>
      <c r="Q177" s="849">
        <v>6804</v>
      </c>
      <c r="R177" s="837">
        <v>1.3553784860557769</v>
      </c>
      <c r="S177" s="850">
        <v>252</v>
      </c>
    </row>
    <row r="178" spans="1:19" ht="14.4" customHeight="1" x14ac:dyDescent="0.3">
      <c r="A178" s="831" t="s">
        <v>3565</v>
      </c>
      <c r="B178" s="832" t="s">
        <v>3566</v>
      </c>
      <c r="C178" s="832" t="s">
        <v>597</v>
      </c>
      <c r="D178" s="832" t="s">
        <v>1380</v>
      </c>
      <c r="E178" s="832" t="s">
        <v>3550</v>
      </c>
      <c r="F178" s="832" t="s">
        <v>3665</v>
      </c>
      <c r="G178" s="832" t="s">
        <v>3666</v>
      </c>
      <c r="H178" s="849">
        <v>29</v>
      </c>
      <c r="I178" s="849">
        <v>3654</v>
      </c>
      <c r="J178" s="832">
        <v>1</v>
      </c>
      <c r="K178" s="832">
        <v>126</v>
      </c>
      <c r="L178" s="849">
        <v>29</v>
      </c>
      <c r="M178" s="849">
        <v>3654</v>
      </c>
      <c r="N178" s="832">
        <v>1</v>
      </c>
      <c r="O178" s="832">
        <v>126</v>
      </c>
      <c r="P178" s="849">
        <v>20</v>
      </c>
      <c r="Q178" s="849">
        <v>2540</v>
      </c>
      <c r="R178" s="837">
        <v>0.69512862616310889</v>
      </c>
      <c r="S178" s="850">
        <v>127</v>
      </c>
    </row>
    <row r="179" spans="1:19" ht="14.4" customHeight="1" x14ac:dyDescent="0.3">
      <c r="A179" s="831" t="s">
        <v>3565</v>
      </c>
      <c r="B179" s="832" t="s">
        <v>3566</v>
      </c>
      <c r="C179" s="832" t="s">
        <v>597</v>
      </c>
      <c r="D179" s="832" t="s">
        <v>1380</v>
      </c>
      <c r="E179" s="832" t="s">
        <v>3550</v>
      </c>
      <c r="F179" s="832" t="s">
        <v>3695</v>
      </c>
      <c r="G179" s="832" t="s">
        <v>3696</v>
      </c>
      <c r="H179" s="849">
        <v>38</v>
      </c>
      <c r="I179" s="849">
        <v>1266.6600000000001</v>
      </c>
      <c r="J179" s="832">
        <v>0.69090671073947407</v>
      </c>
      <c r="K179" s="832">
        <v>33.333157894736843</v>
      </c>
      <c r="L179" s="849">
        <v>55</v>
      </c>
      <c r="M179" s="849">
        <v>1833.3300000000002</v>
      </c>
      <c r="N179" s="832">
        <v>1</v>
      </c>
      <c r="O179" s="832">
        <v>33.333272727272728</v>
      </c>
      <c r="P179" s="849">
        <v>56</v>
      </c>
      <c r="Q179" s="849">
        <v>1866.67</v>
      </c>
      <c r="R179" s="837">
        <v>1.0181854876099774</v>
      </c>
      <c r="S179" s="850">
        <v>33.333392857142861</v>
      </c>
    </row>
    <row r="180" spans="1:19" ht="14.4" customHeight="1" x14ac:dyDescent="0.3">
      <c r="A180" s="831" t="s">
        <v>3565</v>
      </c>
      <c r="B180" s="832" t="s">
        <v>3566</v>
      </c>
      <c r="C180" s="832" t="s">
        <v>597</v>
      </c>
      <c r="D180" s="832" t="s">
        <v>1380</v>
      </c>
      <c r="E180" s="832" t="s">
        <v>3550</v>
      </c>
      <c r="F180" s="832" t="s">
        <v>3697</v>
      </c>
      <c r="G180" s="832" t="s">
        <v>3698</v>
      </c>
      <c r="H180" s="849">
        <v>35</v>
      </c>
      <c r="I180" s="849">
        <v>10745</v>
      </c>
      <c r="J180" s="832">
        <v>1.1628787878787878</v>
      </c>
      <c r="K180" s="832">
        <v>307</v>
      </c>
      <c r="L180" s="849">
        <v>30</v>
      </c>
      <c r="M180" s="849">
        <v>9240</v>
      </c>
      <c r="N180" s="832">
        <v>1</v>
      </c>
      <c r="O180" s="832">
        <v>308</v>
      </c>
      <c r="P180" s="849">
        <v>36</v>
      </c>
      <c r="Q180" s="849">
        <v>11088</v>
      </c>
      <c r="R180" s="837">
        <v>1.2</v>
      </c>
      <c r="S180" s="850">
        <v>308</v>
      </c>
    </row>
    <row r="181" spans="1:19" ht="14.4" customHeight="1" x14ac:dyDescent="0.3">
      <c r="A181" s="831" t="s">
        <v>3565</v>
      </c>
      <c r="B181" s="832" t="s">
        <v>3566</v>
      </c>
      <c r="C181" s="832" t="s">
        <v>597</v>
      </c>
      <c r="D181" s="832" t="s">
        <v>1380</v>
      </c>
      <c r="E181" s="832" t="s">
        <v>3550</v>
      </c>
      <c r="F181" s="832" t="s">
        <v>3701</v>
      </c>
      <c r="G181" s="832" t="s">
        <v>3702</v>
      </c>
      <c r="H181" s="849"/>
      <c r="I181" s="849"/>
      <c r="J181" s="832"/>
      <c r="K181" s="832"/>
      <c r="L181" s="849"/>
      <c r="M181" s="849"/>
      <c r="N181" s="832"/>
      <c r="O181" s="832"/>
      <c r="P181" s="849">
        <v>15</v>
      </c>
      <c r="Q181" s="849">
        <v>555</v>
      </c>
      <c r="R181" s="837"/>
      <c r="S181" s="850">
        <v>37</v>
      </c>
    </row>
    <row r="182" spans="1:19" ht="14.4" customHeight="1" x14ac:dyDescent="0.3">
      <c r="A182" s="831" t="s">
        <v>3565</v>
      </c>
      <c r="B182" s="832" t="s">
        <v>3566</v>
      </c>
      <c r="C182" s="832" t="s">
        <v>597</v>
      </c>
      <c r="D182" s="832" t="s">
        <v>1380</v>
      </c>
      <c r="E182" s="832" t="s">
        <v>3550</v>
      </c>
      <c r="F182" s="832" t="s">
        <v>3705</v>
      </c>
      <c r="G182" s="832" t="s">
        <v>3706</v>
      </c>
      <c r="H182" s="849">
        <v>3</v>
      </c>
      <c r="I182" s="849">
        <v>462</v>
      </c>
      <c r="J182" s="832"/>
      <c r="K182" s="832">
        <v>154</v>
      </c>
      <c r="L182" s="849"/>
      <c r="M182" s="849"/>
      <c r="N182" s="832"/>
      <c r="O182" s="832"/>
      <c r="P182" s="849"/>
      <c r="Q182" s="849"/>
      <c r="R182" s="837"/>
      <c r="S182" s="850"/>
    </row>
    <row r="183" spans="1:19" ht="14.4" customHeight="1" x14ac:dyDescent="0.3">
      <c r="A183" s="831" t="s">
        <v>3565</v>
      </c>
      <c r="B183" s="832" t="s">
        <v>3566</v>
      </c>
      <c r="C183" s="832" t="s">
        <v>597</v>
      </c>
      <c r="D183" s="832" t="s">
        <v>1380</v>
      </c>
      <c r="E183" s="832" t="s">
        <v>3550</v>
      </c>
      <c r="F183" s="832" t="s">
        <v>3707</v>
      </c>
      <c r="G183" s="832" t="s">
        <v>3708</v>
      </c>
      <c r="H183" s="849">
        <v>2</v>
      </c>
      <c r="I183" s="849">
        <v>64</v>
      </c>
      <c r="J183" s="832"/>
      <c r="K183" s="832">
        <v>32</v>
      </c>
      <c r="L183" s="849"/>
      <c r="M183" s="849"/>
      <c r="N183" s="832"/>
      <c r="O183" s="832"/>
      <c r="P183" s="849">
        <v>1</v>
      </c>
      <c r="Q183" s="849">
        <v>32</v>
      </c>
      <c r="R183" s="837"/>
      <c r="S183" s="850">
        <v>32</v>
      </c>
    </row>
    <row r="184" spans="1:19" ht="14.4" customHeight="1" x14ac:dyDescent="0.3">
      <c r="A184" s="831" t="s">
        <v>3565</v>
      </c>
      <c r="B184" s="832" t="s">
        <v>3566</v>
      </c>
      <c r="C184" s="832" t="s">
        <v>597</v>
      </c>
      <c r="D184" s="832" t="s">
        <v>1380</v>
      </c>
      <c r="E184" s="832" t="s">
        <v>3550</v>
      </c>
      <c r="F184" s="832" t="s">
        <v>3711</v>
      </c>
      <c r="G184" s="832" t="s">
        <v>3712</v>
      </c>
      <c r="H184" s="849">
        <v>1</v>
      </c>
      <c r="I184" s="849">
        <v>74</v>
      </c>
      <c r="J184" s="832"/>
      <c r="K184" s="832">
        <v>74</v>
      </c>
      <c r="L184" s="849"/>
      <c r="M184" s="849"/>
      <c r="N184" s="832"/>
      <c r="O184" s="832"/>
      <c r="P184" s="849"/>
      <c r="Q184" s="849"/>
      <c r="R184" s="837"/>
      <c r="S184" s="850"/>
    </row>
    <row r="185" spans="1:19" ht="14.4" customHeight="1" x14ac:dyDescent="0.3">
      <c r="A185" s="831" t="s">
        <v>3565</v>
      </c>
      <c r="B185" s="832" t="s">
        <v>3566</v>
      </c>
      <c r="C185" s="832" t="s">
        <v>597</v>
      </c>
      <c r="D185" s="832" t="s">
        <v>1380</v>
      </c>
      <c r="E185" s="832" t="s">
        <v>3550</v>
      </c>
      <c r="F185" s="832" t="s">
        <v>3717</v>
      </c>
      <c r="G185" s="832" t="s">
        <v>3718</v>
      </c>
      <c r="H185" s="849">
        <v>2</v>
      </c>
      <c r="I185" s="849">
        <v>8800</v>
      </c>
      <c r="J185" s="832"/>
      <c r="K185" s="832">
        <v>4400</v>
      </c>
      <c r="L185" s="849"/>
      <c r="M185" s="849"/>
      <c r="N185" s="832"/>
      <c r="O185" s="832"/>
      <c r="P185" s="849">
        <v>3</v>
      </c>
      <c r="Q185" s="849">
        <v>13224</v>
      </c>
      <c r="R185" s="837"/>
      <c r="S185" s="850">
        <v>4408</v>
      </c>
    </row>
    <row r="186" spans="1:19" ht="14.4" customHeight="1" x14ac:dyDescent="0.3">
      <c r="A186" s="831" t="s">
        <v>3565</v>
      </c>
      <c r="B186" s="832" t="s">
        <v>3566</v>
      </c>
      <c r="C186" s="832" t="s">
        <v>597</v>
      </c>
      <c r="D186" s="832" t="s">
        <v>1380</v>
      </c>
      <c r="E186" s="832" t="s">
        <v>3550</v>
      </c>
      <c r="F186" s="832" t="s">
        <v>3727</v>
      </c>
      <c r="G186" s="832" t="s">
        <v>3728</v>
      </c>
      <c r="H186" s="849">
        <v>2</v>
      </c>
      <c r="I186" s="849">
        <v>320</v>
      </c>
      <c r="J186" s="832">
        <v>2</v>
      </c>
      <c r="K186" s="832">
        <v>160</v>
      </c>
      <c r="L186" s="849">
        <v>1</v>
      </c>
      <c r="M186" s="849">
        <v>160</v>
      </c>
      <c r="N186" s="832">
        <v>1</v>
      </c>
      <c r="O186" s="832">
        <v>160</v>
      </c>
      <c r="P186" s="849"/>
      <c r="Q186" s="849"/>
      <c r="R186" s="837"/>
      <c r="S186" s="850"/>
    </row>
    <row r="187" spans="1:19" ht="14.4" customHeight="1" x14ac:dyDescent="0.3">
      <c r="A187" s="831" t="s">
        <v>3565</v>
      </c>
      <c r="B187" s="832" t="s">
        <v>3566</v>
      </c>
      <c r="C187" s="832" t="s">
        <v>597</v>
      </c>
      <c r="D187" s="832" t="s">
        <v>1380</v>
      </c>
      <c r="E187" s="832" t="s">
        <v>3550</v>
      </c>
      <c r="F187" s="832" t="s">
        <v>3729</v>
      </c>
      <c r="G187" s="832" t="s">
        <v>3730</v>
      </c>
      <c r="H187" s="849">
        <v>2</v>
      </c>
      <c r="I187" s="849">
        <v>788</v>
      </c>
      <c r="J187" s="832"/>
      <c r="K187" s="832">
        <v>394</v>
      </c>
      <c r="L187" s="849"/>
      <c r="M187" s="849"/>
      <c r="N187" s="832"/>
      <c r="O187" s="832"/>
      <c r="P187" s="849">
        <v>1</v>
      </c>
      <c r="Q187" s="849">
        <v>395</v>
      </c>
      <c r="R187" s="837"/>
      <c r="S187" s="850">
        <v>395</v>
      </c>
    </row>
    <row r="188" spans="1:19" ht="14.4" customHeight="1" x14ac:dyDescent="0.3">
      <c r="A188" s="831" t="s">
        <v>3565</v>
      </c>
      <c r="B188" s="832" t="s">
        <v>3566</v>
      </c>
      <c r="C188" s="832" t="s">
        <v>597</v>
      </c>
      <c r="D188" s="832" t="s">
        <v>1380</v>
      </c>
      <c r="E188" s="832" t="s">
        <v>3550</v>
      </c>
      <c r="F188" s="832" t="s">
        <v>3739</v>
      </c>
      <c r="G188" s="832" t="s">
        <v>3740</v>
      </c>
      <c r="H188" s="849">
        <v>17</v>
      </c>
      <c r="I188" s="849">
        <v>6324</v>
      </c>
      <c r="J188" s="832">
        <v>2.4220605132133284</v>
      </c>
      <c r="K188" s="832">
        <v>372</v>
      </c>
      <c r="L188" s="849">
        <v>7</v>
      </c>
      <c r="M188" s="849">
        <v>2611</v>
      </c>
      <c r="N188" s="832">
        <v>1</v>
      </c>
      <c r="O188" s="832">
        <v>373</v>
      </c>
      <c r="P188" s="849">
        <v>10</v>
      </c>
      <c r="Q188" s="849">
        <v>3740</v>
      </c>
      <c r="R188" s="837">
        <v>1.4324013787820757</v>
      </c>
      <c r="S188" s="850">
        <v>374</v>
      </c>
    </row>
    <row r="189" spans="1:19" ht="14.4" customHeight="1" x14ac:dyDescent="0.3">
      <c r="A189" s="831" t="s">
        <v>3565</v>
      </c>
      <c r="B189" s="832" t="s">
        <v>3566</v>
      </c>
      <c r="C189" s="832" t="s">
        <v>597</v>
      </c>
      <c r="D189" s="832" t="s">
        <v>1381</v>
      </c>
      <c r="E189" s="832" t="s">
        <v>3567</v>
      </c>
      <c r="F189" s="832" t="s">
        <v>3568</v>
      </c>
      <c r="G189" s="832" t="s">
        <v>3569</v>
      </c>
      <c r="H189" s="849"/>
      <c r="I189" s="849"/>
      <c r="J189" s="832"/>
      <c r="K189" s="832"/>
      <c r="L189" s="849">
        <v>0.5</v>
      </c>
      <c r="M189" s="849">
        <v>75.5</v>
      </c>
      <c r="N189" s="832">
        <v>1</v>
      </c>
      <c r="O189" s="832">
        <v>151</v>
      </c>
      <c r="P189" s="849">
        <v>0.2</v>
      </c>
      <c r="Q189" s="849">
        <v>13.94</v>
      </c>
      <c r="R189" s="837">
        <v>0.18463576158940398</v>
      </c>
      <c r="S189" s="850">
        <v>69.699999999999989</v>
      </c>
    </row>
    <row r="190" spans="1:19" ht="14.4" customHeight="1" x14ac:dyDescent="0.3">
      <c r="A190" s="831" t="s">
        <v>3565</v>
      </c>
      <c r="B190" s="832" t="s">
        <v>3566</v>
      </c>
      <c r="C190" s="832" t="s">
        <v>597</v>
      </c>
      <c r="D190" s="832" t="s">
        <v>1381</v>
      </c>
      <c r="E190" s="832" t="s">
        <v>3567</v>
      </c>
      <c r="F190" s="832" t="s">
        <v>3573</v>
      </c>
      <c r="G190" s="832" t="s">
        <v>682</v>
      </c>
      <c r="H190" s="849">
        <v>4.5999999999999996</v>
      </c>
      <c r="I190" s="849">
        <v>247.48</v>
      </c>
      <c r="J190" s="832">
        <v>1.3311101549053355</v>
      </c>
      <c r="K190" s="832">
        <v>53.800000000000004</v>
      </c>
      <c r="L190" s="849">
        <v>3.2</v>
      </c>
      <c r="M190" s="849">
        <v>185.92000000000002</v>
      </c>
      <c r="N190" s="832">
        <v>1</v>
      </c>
      <c r="O190" s="832">
        <v>58.1</v>
      </c>
      <c r="P190" s="849"/>
      <c r="Q190" s="849"/>
      <c r="R190" s="837"/>
      <c r="S190" s="850"/>
    </row>
    <row r="191" spans="1:19" ht="14.4" customHeight="1" x14ac:dyDescent="0.3">
      <c r="A191" s="831" t="s">
        <v>3565</v>
      </c>
      <c r="B191" s="832" t="s">
        <v>3566</v>
      </c>
      <c r="C191" s="832" t="s">
        <v>597</v>
      </c>
      <c r="D191" s="832" t="s">
        <v>1381</v>
      </c>
      <c r="E191" s="832" t="s">
        <v>3567</v>
      </c>
      <c r="F191" s="832" t="s">
        <v>3574</v>
      </c>
      <c r="G191" s="832" t="s">
        <v>1044</v>
      </c>
      <c r="H191" s="849"/>
      <c r="I191" s="849"/>
      <c r="J191" s="832"/>
      <c r="K191" s="832"/>
      <c r="L191" s="849"/>
      <c r="M191" s="849"/>
      <c r="N191" s="832"/>
      <c r="O191" s="832"/>
      <c r="P191" s="849">
        <v>0.06</v>
      </c>
      <c r="Q191" s="849">
        <v>23.25</v>
      </c>
      <c r="R191" s="837"/>
      <c r="S191" s="850">
        <v>387.5</v>
      </c>
    </row>
    <row r="192" spans="1:19" ht="14.4" customHeight="1" x14ac:dyDescent="0.3">
      <c r="A192" s="831" t="s">
        <v>3565</v>
      </c>
      <c r="B192" s="832" t="s">
        <v>3566</v>
      </c>
      <c r="C192" s="832" t="s">
        <v>597</v>
      </c>
      <c r="D192" s="832" t="s">
        <v>1381</v>
      </c>
      <c r="E192" s="832" t="s">
        <v>3567</v>
      </c>
      <c r="F192" s="832" t="s">
        <v>3575</v>
      </c>
      <c r="G192" s="832" t="s">
        <v>620</v>
      </c>
      <c r="H192" s="849"/>
      <c r="I192" s="849"/>
      <c r="J192" s="832"/>
      <c r="K192" s="832"/>
      <c r="L192" s="849">
        <v>0.1</v>
      </c>
      <c r="M192" s="849">
        <v>7.8</v>
      </c>
      <c r="N192" s="832">
        <v>1</v>
      </c>
      <c r="O192" s="832">
        <v>78</v>
      </c>
      <c r="P192" s="849">
        <v>0.79999999999999993</v>
      </c>
      <c r="Q192" s="849">
        <v>62.4</v>
      </c>
      <c r="R192" s="837">
        <v>8</v>
      </c>
      <c r="S192" s="850">
        <v>78</v>
      </c>
    </row>
    <row r="193" spans="1:19" ht="14.4" customHeight="1" x14ac:dyDescent="0.3">
      <c r="A193" s="831" t="s">
        <v>3565</v>
      </c>
      <c r="B193" s="832" t="s">
        <v>3566</v>
      </c>
      <c r="C193" s="832" t="s">
        <v>597</v>
      </c>
      <c r="D193" s="832" t="s">
        <v>1381</v>
      </c>
      <c r="E193" s="832" t="s">
        <v>3567</v>
      </c>
      <c r="F193" s="832" t="s">
        <v>3576</v>
      </c>
      <c r="G193" s="832" t="s">
        <v>1352</v>
      </c>
      <c r="H193" s="849">
        <v>0.30000000000000004</v>
      </c>
      <c r="I193" s="849">
        <v>1340.1599999999999</v>
      </c>
      <c r="J193" s="832">
        <v>0.29469610343917663</v>
      </c>
      <c r="K193" s="832">
        <v>4467.1999999999989</v>
      </c>
      <c r="L193" s="849">
        <v>1</v>
      </c>
      <c r="M193" s="849">
        <v>4547.6000000000004</v>
      </c>
      <c r="N193" s="832">
        <v>1</v>
      </c>
      <c r="O193" s="832">
        <v>4547.6000000000004</v>
      </c>
      <c r="P193" s="849">
        <v>1</v>
      </c>
      <c r="Q193" s="849">
        <v>4547.6000000000004</v>
      </c>
      <c r="R193" s="837">
        <v>1</v>
      </c>
      <c r="S193" s="850">
        <v>4547.6000000000004</v>
      </c>
    </row>
    <row r="194" spans="1:19" ht="14.4" customHeight="1" x14ac:dyDescent="0.3">
      <c r="A194" s="831" t="s">
        <v>3565</v>
      </c>
      <c r="B194" s="832" t="s">
        <v>3566</v>
      </c>
      <c r="C194" s="832" t="s">
        <v>597</v>
      </c>
      <c r="D194" s="832" t="s">
        <v>1381</v>
      </c>
      <c r="E194" s="832" t="s">
        <v>3567</v>
      </c>
      <c r="F194" s="832" t="s">
        <v>3596</v>
      </c>
      <c r="G194" s="832" t="s">
        <v>1348</v>
      </c>
      <c r="H194" s="849"/>
      <c r="I194" s="849"/>
      <c r="J194" s="832"/>
      <c r="K194" s="832"/>
      <c r="L194" s="849"/>
      <c r="M194" s="849"/>
      <c r="N194" s="832"/>
      <c r="O194" s="832"/>
      <c r="P194" s="849">
        <v>1</v>
      </c>
      <c r="Q194" s="849">
        <v>4742.3999999999996</v>
      </c>
      <c r="R194" s="837"/>
      <c r="S194" s="850">
        <v>4742.3999999999996</v>
      </c>
    </row>
    <row r="195" spans="1:19" ht="14.4" customHeight="1" x14ac:dyDescent="0.3">
      <c r="A195" s="831" t="s">
        <v>3565</v>
      </c>
      <c r="B195" s="832" t="s">
        <v>3566</v>
      </c>
      <c r="C195" s="832" t="s">
        <v>597</v>
      </c>
      <c r="D195" s="832" t="s">
        <v>1381</v>
      </c>
      <c r="E195" s="832" t="s">
        <v>3547</v>
      </c>
      <c r="F195" s="832" t="s">
        <v>3602</v>
      </c>
      <c r="G195" s="832" t="s">
        <v>3603</v>
      </c>
      <c r="H195" s="849">
        <v>2</v>
      </c>
      <c r="I195" s="849">
        <v>5250.22</v>
      </c>
      <c r="J195" s="832">
        <v>0.4</v>
      </c>
      <c r="K195" s="832">
        <v>2625.11</v>
      </c>
      <c r="L195" s="849">
        <v>5</v>
      </c>
      <c r="M195" s="849">
        <v>13125.55</v>
      </c>
      <c r="N195" s="832">
        <v>1</v>
      </c>
      <c r="O195" s="832">
        <v>2625.1099999999997</v>
      </c>
      <c r="P195" s="849">
        <v>3</v>
      </c>
      <c r="Q195" s="849">
        <v>7875.33</v>
      </c>
      <c r="R195" s="837">
        <v>0.6</v>
      </c>
      <c r="S195" s="850">
        <v>2625.11</v>
      </c>
    </row>
    <row r="196" spans="1:19" ht="14.4" customHeight="1" x14ac:dyDescent="0.3">
      <c r="A196" s="831" t="s">
        <v>3565</v>
      </c>
      <c r="B196" s="832" t="s">
        <v>3566</v>
      </c>
      <c r="C196" s="832" t="s">
        <v>597</v>
      </c>
      <c r="D196" s="832" t="s">
        <v>1381</v>
      </c>
      <c r="E196" s="832" t="s">
        <v>3547</v>
      </c>
      <c r="F196" s="832" t="s">
        <v>3604</v>
      </c>
      <c r="G196" s="832" t="s">
        <v>3605</v>
      </c>
      <c r="H196" s="849"/>
      <c r="I196" s="849"/>
      <c r="J196" s="832"/>
      <c r="K196" s="832"/>
      <c r="L196" s="849"/>
      <c r="M196" s="849"/>
      <c r="N196" s="832"/>
      <c r="O196" s="832"/>
      <c r="P196" s="849">
        <v>1</v>
      </c>
      <c r="Q196" s="849">
        <v>1046.73</v>
      </c>
      <c r="R196" s="837"/>
      <c r="S196" s="850">
        <v>1046.73</v>
      </c>
    </row>
    <row r="197" spans="1:19" ht="14.4" customHeight="1" x14ac:dyDescent="0.3">
      <c r="A197" s="831" t="s">
        <v>3565</v>
      </c>
      <c r="B197" s="832" t="s">
        <v>3566</v>
      </c>
      <c r="C197" s="832" t="s">
        <v>597</v>
      </c>
      <c r="D197" s="832" t="s">
        <v>1381</v>
      </c>
      <c r="E197" s="832" t="s">
        <v>3547</v>
      </c>
      <c r="F197" s="832" t="s">
        <v>3606</v>
      </c>
      <c r="G197" s="832" t="s">
        <v>3607</v>
      </c>
      <c r="H197" s="849"/>
      <c r="I197" s="849"/>
      <c r="J197" s="832"/>
      <c r="K197" s="832"/>
      <c r="L197" s="849">
        <v>2</v>
      </c>
      <c r="M197" s="849">
        <v>1448.84</v>
      </c>
      <c r="N197" s="832">
        <v>1</v>
      </c>
      <c r="O197" s="832">
        <v>724.42</v>
      </c>
      <c r="P197" s="849"/>
      <c r="Q197" s="849"/>
      <c r="R197" s="837"/>
      <c r="S197" s="850"/>
    </row>
    <row r="198" spans="1:19" ht="14.4" customHeight="1" x14ac:dyDescent="0.3">
      <c r="A198" s="831" t="s">
        <v>3565</v>
      </c>
      <c r="B198" s="832" t="s">
        <v>3566</v>
      </c>
      <c r="C198" s="832" t="s">
        <v>597</v>
      </c>
      <c r="D198" s="832" t="s">
        <v>1381</v>
      </c>
      <c r="E198" s="832" t="s">
        <v>3547</v>
      </c>
      <c r="F198" s="832" t="s">
        <v>3608</v>
      </c>
      <c r="G198" s="832" t="s">
        <v>3609</v>
      </c>
      <c r="H198" s="849"/>
      <c r="I198" s="849"/>
      <c r="J198" s="832"/>
      <c r="K198" s="832"/>
      <c r="L198" s="849"/>
      <c r="M198" s="849"/>
      <c r="N198" s="832"/>
      <c r="O198" s="832"/>
      <c r="P198" s="849">
        <v>1</v>
      </c>
      <c r="Q198" s="849">
        <v>239.4</v>
      </c>
      <c r="R198" s="837"/>
      <c r="S198" s="850">
        <v>239.4</v>
      </c>
    </row>
    <row r="199" spans="1:19" ht="14.4" customHeight="1" x14ac:dyDescent="0.3">
      <c r="A199" s="831" t="s">
        <v>3565</v>
      </c>
      <c r="B199" s="832" t="s">
        <v>3566</v>
      </c>
      <c r="C199" s="832" t="s">
        <v>597</v>
      </c>
      <c r="D199" s="832" t="s">
        <v>1381</v>
      </c>
      <c r="E199" s="832" t="s">
        <v>3547</v>
      </c>
      <c r="F199" s="832" t="s">
        <v>3610</v>
      </c>
      <c r="G199" s="832" t="s">
        <v>3611</v>
      </c>
      <c r="H199" s="849"/>
      <c r="I199" s="849"/>
      <c r="J199" s="832"/>
      <c r="K199" s="832"/>
      <c r="L199" s="849"/>
      <c r="M199" s="849"/>
      <c r="N199" s="832"/>
      <c r="O199" s="832"/>
      <c r="P199" s="849">
        <v>1</v>
      </c>
      <c r="Q199" s="849">
        <v>901.64</v>
      </c>
      <c r="R199" s="837"/>
      <c r="S199" s="850">
        <v>901.64</v>
      </c>
    </row>
    <row r="200" spans="1:19" ht="14.4" customHeight="1" x14ac:dyDescent="0.3">
      <c r="A200" s="831" t="s">
        <v>3565</v>
      </c>
      <c r="B200" s="832" t="s">
        <v>3566</v>
      </c>
      <c r="C200" s="832" t="s">
        <v>597</v>
      </c>
      <c r="D200" s="832" t="s">
        <v>1381</v>
      </c>
      <c r="E200" s="832" t="s">
        <v>3547</v>
      </c>
      <c r="F200" s="832" t="s">
        <v>3612</v>
      </c>
      <c r="G200" s="832" t="s">
        <v>3613</v>
      </c>
      <c r="H200" s="849">
        <v>1</v>
      </c>
      <c r="I200" s="849">
        <v>408.74</v>
      </c>
      <c r="J200" s="832">
        <v>1</v>
      </c>
      <c r="K200" s="832">
        <v>408.74</v>
      </c>
      <c r="L200" s="849">
        <v>1</v>
      </c>
      <c r="M200" s="849">
        <v>408.74</v>
      </c>
      <c r="N200" s="832">
        <v>1</v>
      </c>
      <c r="O200" s="832">
        <v>408.74</v>
      </c>
      <c r="P200" s="849">
        <v>3</v>
      </c>
      <c r="Q200" s="849">
        <v>1226.22</v>
      </c>
      <c r="R200" s="837">
        <v>3</v>
      </c>
      <c r="S200" s="850">
        <v>408.74</v>
      </c>
    </row>
    <row r="201" spans="1:19" ht="14.4" customHeight="1" x14ac:dyDescent="0.3">
      <c r="A201" s="831" t="s">
        <v>3565</v>
      </c>
      <c r="B201" s="832" t="s">
        <v>3566</v>
      </c>
      <c r="C201" s="832" t="s">
        <v>597</v>
      </c>
      <c r="D201" s="832" t="s">
        <v>1381</v>
      </c>
      <c r="E201" s="832" t="s">
        <v>3547</v>
      </c>
      <c r="F201" s="832" t="s">
        <v>3614</v>
      </c>
      <c r="G201" s="832" t="s">
        <v>3615</v>
      </c>
      <c r="H201" s="849"/>
      <c r="I201" s="849"/>
      <c r="J201" s="832"/>
      <c r="K201" s="832"/>
      <c r="L201" s="849">
        <v>2</v>
      </c>
      <c r="M201" s="849">
        <v>404.8</v>
      </c>
      <c r="N201" s="832">
        <v>1</v>
      </c>
      <c r="O201" s="832">
        <v>202.4</v>
      </c>
      <c r="P201" s="849"/>
      <c r="Q201" s="849"/>
      <c r="R201" s="837"/>
      <c r="S201" s="850"/>
    </row>
    <row r="202" spans="1:19" ht="14.4" customHeight="1" x14ac:dyDescent="0.3">
      <c r="A202" s="831" t="s">
        <v>3565</v>
      </c>
      <c r="B202" s="832" t="s">
        <v>3566</v>
      </c>
      <c r="C202" s="832" t="s">
        <v>597</v>
      </c>
      <c r="D202" s="832" t="s">
        <v>1381</v>
      </c>
      <c r="E202" s="832" t="s">
        <v>3547</v>
      </c>
      <c r="F202" s="832" t="s">
        <v>3618</v>
      </c>
      <c r="G202" s="832" t="s">
        <v>3619</v>
      </c>
      <c r="H202" s="849"/>
      <c r="I202" s="849"/>
      <c r="J202" s="832"/>
      <c r="K202" s="832"/>
      <c r="L202" s="849">
        <v>1</v>
      </c>
      <c r="M202" s="849">
        <v>1665</v>
      </c>
      <c r="N202" s="832">
        <v>1</v>
      </c>
      <c r="O202" s="832">
        <v>1665</v>
      </c>
      <c r="P202" s="849">
        <v>1</v>
      </c>
      <c r="Q202" s="849">
        <v>1665</v>
      </c>
      <c r="R202" s="837">
        <v>1</v>
      </c>
      <c r="S202" s="850">
        <v>1665</v>
      </c>
    </row>
    <row r="203" spans="1:19" ht="14.4" customHeight="1" x14ac:dyDescent="0.3">
      <c r="A203" s="831" t="s">
        <v>3565</v>
      </c>
      <c r="B203" s="832" t="s">
        <v>3566</v>
      </c>
      <c r="C203" s="832" t="s">
        <v>597</v>
      </c>
      <c r="D203" s="832" t="s">
        <v>1381</v>
      </c>
      <c r="E203" s="832" t="s">
        <v>3547</v>
      </c>
      <c r="F203" s="832" t="s">
        <v>3548</v>
      </c>
      <c r="G203" s="832" t="s">
        <v>3549</v>
      </c>
      <c r="H203" s="849">
        <v>1</v>
      </c>
      <c r="I203" s="849">
        <v>2436</v>
      </c>
      <c r="J203" s="832">
        <v>0.33333333333333331</v>
      </c>
      <c r="K203" s="832">
        <v>2436</v>
      </c>
      <c r="L203" s="849">
        <v>3</v>
      </c>
      <c r="M203" s="849">
        <v>7308</v>
      </c>
      <c r="N203" s="832">
        <v>1</v>
      </c>
      <c r="O203" s="832">
        <v>2436</v>
      </c>
      <c r="P203" s="849">
        <v>3</v>
      </c>
      <c r="Q203" s="849">
        <v>6510.09</v>
      </c>
      <c r="R203" s="837">
        <v>0.89081691297208543</v>
      </c>
      <c r="S203" s="850">
        <v>2170.0300000000002</v>
      </c>
    </row>
    <row r="204" spans="1:19" ht="14.4" customHeight="1" x14ac:dyDescent="0.3">
      <c r="A204" s="831" t="s">
        <v>3565</v>
      </c>
      <c r="B204" s="832" t="s">
        <v>3566</v>
      </c>
      <c r="C204" s="832" t="s">
        <v>597</v>
      </c>
      <c r="D204" s="832" t="s">
        <v>1381</v>
      </c>
      <c r="E204" s="832" t="s">
        <v>3547</v>
      </c>
      <c r="F204" s="832" t="s">
        <v>3622</v>
      </c>
      <c r="G204" s="832" t="s">
        <v>3623</v>
      </c>
      <c r="H204" s="849">
        <v>1</v>
      </c>
      <c r="I204" s="849">
        <v>3501.87</v>
      </c>
      <c r="J204" s="832"/>
      <c r="K204" s="832">
        <v>3501.87</v>
      </c>
      <c r="L204" s="849"/>
      <c r="M204" s="849"/>
      <c r="N204" s="832"/>
      <c r="O204" s="832"/>
      <c r="P204" s="849"/>
      <c r="Q204" s="849"/>
      <c r="R204" s="837"/>
      <c r="S204" s="850"/>
    </row>
    <row r="205" spans="1:19" ht="14.4" customHeight="1" x14ac:dyDescent="0.3">
      <c r="A205" s="831" t="s">
        <v>3565</v>
      </c>
      <c r="B205" s="832" t="s">
        <v>3566</v>
      </c>
      <c r="C205" s="832" t="s">
        <v>597</v>
      </c>
      <c r="D205" s="832" t="s">
        <v>1381</v>
      </c>
      <c r="E205" s="832" t="s">
        <v>3547</v>
      </c>
      <c r="F205" s="832" t="s">
        <v>3624</v>
      </c>
      <c r="G205" s="832" t="s">
        <v>3625</v>
      </c>
      <c r="H205" s="849"/>
      <c r="I205" s="849"/>
      <c r="J205" s="832"/>
      <c r="K205" s="832"/>
      <c r="L205" s="849"/>
      <c r="M205" s="849"/>
      <c r="N205" s="832"/>
      <c r="O205" s="832"/>
      <c r="P205" s="849">
        <v>6</v>
      </c>
      <c r="Q205" s="849">
        <v>8379</v>
      </c>
      <c r="R205" s="837"/>
      <c r="S205" s="850">
        <v>1396.5</v>
      </c>
    </row>
    <row r="206" spans="1:19" ht="14.4" customHeight="1" x14ac:dyDescent="0.3">
      <c r="A206" s="831" t="s">
        <v>3565</v>
      </c>
      <c r="B206" s="832" t="s">
        <v>3566</v>
      </c>
      <c r="C206" s="832" t="s">
        <v>597</v>
      </c>
      <c r="D206" s="832" t="s">
        <v>1381</v>
      </c>
      <c r="E206" s="832" t="s">
        <v>3547</v>
      </c>
      <c r="F206" s="832" t="s">
        <v>3626</v>
      </c>
      <c r="G206" s="832" t="s">
        <v>3627</v>
      </c>
      <c r="H206" s="849"/>
      <c r="I206" s="849"/>
      <c r="J206" s="832"/>
      <c r="K206" s="832"/>
      <c r="L206" s="849"/>
      <c r="M206" s="849"/>
      <c r="N206" s="832"/>
      <c r="O206" s="832"/>
      <c r="P206" s="849">
        <v>2</v>
      </c>
      <c r="Q206" s="849">
        <v>2800</v>
      </c>
      <c r="R206" s="837"/>
      <c r="S206" s="850">
        <v>1400</v>
      </c>
    </row>
    <row r="207" spans="1:19" ht="14.4" customHeight="1" x14ac:dyDescent="0.3">
      <c r="A207" s="831" t="s">
        <v>3565</v>
      </c>
      <c r="B207" s="832" t="s">
        <v>3566</v>
      </c>
      <c r="C207" s="832" t="s">
        <v>597</v>
      </c>
      <c r="D207" s="832" t="s">
        <v>1381</v>
      </c>
      <c r="E207" s="832" t="s">
        <v>3547</v>
      </c>
      <c r="F207" s="832" t="s">
        <v>3637</v>
      </c>
      <c r="G207" s="832" t="s">
        <v>3638</v>
      </c>
      <c r="H207" s="849"/>
      <c r="I207" s="849"/>
      <c r="J207" s="832"/>
      <c r="K207" s="832"/>
      <c r="L207" s="849"/>
      <c r="M207" s="849"/>
      <c r="N207" s="832"/>
      <c r="O207" s="832"/>
      <c r="P207" s="849">
        <v>1</v>
      </c>
      <c r="Q207" s="849">
        <v>2631.6</v>
      </c>
      <c r="R207" s="837"/>
      <c r="S207" s="850">
        <v>2631.6</v>
      </c>
    </row>
    <row r="208" spans="1:19" ht="14.4" customHeight="1" x14ac:dyDescent="0.3">
      <c r="A208" s="831" t="s">
        <v>3565</v>
      </c>
      <c r="B208" s="832" t="s">
        <v>3566</v>
      </c>
      <c r="C208" s="832" t="s">
        <v>597</v>
      </c>
      <c r="D208" s="832" t="s">
        <v>1381</v>
      </c>
      <c r="E208" s="832" t="s">
        <v>3547</v>
      </c>
      <c r="F208" s="832" t="s">
        <v>3639</v>
      </c>
      <c r="G208" s="832" t="s">
        <v>3640</v>
      </c>
      <c r="H208" s="849"/>
      <c r="I208" s="849"/>
      <c r="J208" s="832"/>
      <c r="K208" s="832"/>
      <c r="L208" s="849">
        <v>1</v>
      </c>
      <c r="M208" s="849">
        <v>2200</v>
      </c>
      <c r="N208" s="832">
        <v>1</v>
      </c>
      <c r="O208" s="832">
        <v>2200</v>
      </c>
      <c r="P208" s="849">
        <v>2</v>
      </c>
      <c r="Q208" s="849">
        <v>4400</v>
      </c>
      <c r="R208" s="837">
        <v>2</v>
      </c>
      <c r="S208" s="850">
        <v>2200</v>
      </c>
    </row>
    <row r="209" spans="1:19" ht="14.4" customHeight="1" x14ac:dyDescent="0.3">
      <c r="A209" s="831" t="s">
        <v>3565</v>
      </c>
      <c r="B209" s="832" t="s">
        <v>3566</v>
      </c>
      <c r="C209" s="832" t="s">
        <v>597</v>
      </c>
      <c r="D209" s="832" t="s">
        <v>1381</v>
      </c>
      <c r="E209" s="832" t="s">
        <v>3547</v>
      </c>
      <c r="F209" s="832" t="s">
        <v>3641</v>
      </c>
      <c r="G209" s="832" t="s">
        <v>3642</v>
      </c>
      <c r="H209" s="849"/>
      <c r="I209" s="849"/>
      <c r="J209" s="832"/>
      <c r="K209" s="832"/>
      <c r="L209" s="849"/>
      <c r="M209" s="849"/>
      <c r="N209" s="832"/>
      <c r="O209" s="832"/>
      <c r="P209" s="849">
        <v>1</v>
      </c>
      <c r="Q209" s="849">
        <v>1075.98</v>
      </c>
      <c r="R209" s="837"/>
      <c r="S209" s="850">
        <v>1075.98</v>
      </c>
    </row>
    <row r="210" spans="1:19" ht="14.4" customHeight="1" x14ac:dyDescent="0.3">
      <c r="A210" s="831" t="s">
        <v>3565</v>
      </c>
      <c r="B210" s="832" t="s">
        <v>3566</v>
      </c>
      <c r="C210" s="832" t="s">
        <v>597</v>
      </c>
      <c r="D210" s="832" t="s">
        <v>1381</v>
      </c>
      <c r="E210" s="832" t="s">
        <v>3547</v>
      </c>
      <c r="F210" s="832" t="s">
        <v>3643</v>
      </c>
      <c r="G210" s="832" t="s">
        <v>3644</v>
      </c>
      <c r="H210" s="849"/>
      <c r="I210" s="849"/>
      <c r="J210" s="832"/>
      <c r="K210" s="832"/>
      <c r="L210" s="849"/>
      <c r="M210" s="849"/>
      <c r="N210" s="832"/>
      <c r="O210" s="832"/>
      <c r="P210" s="849">
        <v>1</v>
      </c>
      <c r="Q210" s="849">
        <v>1001.13</v>
      </c>
      <c r="R210" s="837"/>
      <c r="S210" s="850">
        <v>1001.13</v>
      </c>
    </row>
    <row r="211" spans="1:19" ht="14.4" customHeight="1" x14ac:dyDescent="0.3">
      <c r="A211" s="831" t="s">
        <v>3565</v>
      </c>
      <c r="B211" s="832" t="s">
        <v>3566</v>
      </c>
      <c r="C211" s="832" t="s">
        <v>597</v>
      </c>
      <c r="D211" s="832" t="s">
        <v>1381</v>
      </c>
      <c r="E211" s="832" t="s">
        <v>3550</v>
      </c>
      <c r="F211" s="832" t="s">
        <v>3647</v>
      </c>
      <c r="G211" s="832" t="s">
        <v>3648</v>
      </c>
      <c r="H211" s="849">
        <v>10</v>
      </c>
      <c r="I211" s="849">
        <v>2050</v>
      </c>
      <c r="J211" s="832">
        <v>1.4285714285714286</v>
      </c>
      <c r="K211" s="832">
        <v>205</v>
      </c>
      <c r="L211" s="849">
        <v>7</v>
      </c>
      <c r="M211" s="849">
        <v>1435</v>
      </c>
      <c r="N211" s="832">
        <v>1</v>
      </c>
      <c r="O211" s="832">
        <v>205</v>
      </c>
      <c r="P211" s="849">
        <v>3</v>
      </c>
      <c r="Q211" s="849">
        <v>618</v>
      </c>
      <c r="R211" s="837">
        <v>0.43066202090592337</v>
      </c>
      <c r="S211" s="850">
        <v>206</v>
      </c>
    </row>
    <row r="212" spans="1:19" ht="14.4" customHeight="1" x14ac:dyDescent="0.3">
      <c r="A212" s="831" t="s">
        <v>3565</v>
      </c>
      <c r="B212" s="832" t="s">
        <v>3566</v>
      </c>
      <c r="C212" s="832" t="s">
        <v>597</v>
      </c>
      <c r="D212" s="832" t="s">
        <v>1381</v>
      </c>
      <c r="E212" s="832" t="s">
        <v>3550</v>
      </c>
      <c r="F212" s="832" t="s">
        <v>3649</v>
      </c>
      <c r="G212" s="832" t="s">
        <v>3650</v>
      </c>
      <c r="H212" s="849"/>
      <c r="I212" s="849"/>
      <c r="J212" s="832"/>
      <c r="K212" s="832"/>
      <c r="L212" s="849"/>
      <c r="M212" s="849"/>
      <c r="N212" s="832"/>
      <c r="O212" s="832"/>
      <c r="P212" s="849">
        <v>2</v>
      </c>
      <c r="Q212" s="849">
        <v>156</v>
      </c>
      <c r="R212" s="837"/>
      <c r="S212" s="850">
        <v>78</v>
      </c>
    </row>
    <row r="213" spans="1:19" ht="14.4" customHeight="1" x14ac:dyDescent="0.3">
      <c r="A213" s="831" t="s">
        <v>3565</v>
      </c>
      <c r="B213" s="832" t="s">
        <v>3566</v>
      </c>
      <c r="C213" s="832" t="s">
        <v>597</v>
      </c>
      <c r="D213" s="832" t="s">
        <v>1381</v>
      </c>
      <c r="E213" s="832" t="s">
        <v>3550</v>
      </c>
      <c r="F213" s="832" t="s">
        <v>3657</v>
      </c>
      <c r="G213" s="832" t="s">
        <v>3658</v>
      </c>
      <c r="H213" s="849">
        <v>200</v>
      </c>
      <c r="I213" s="849">
        <v>7400</v>
      </c>
      <c r="J213" s="832">
        <v>1.3071895424836601</v>
      </c>
      <c r="K213" s="832">
        <v>37</v>
      </c>
      <c r="L213" s="849">
        <v>153</v>
      </c>
      <c r="M213" s="849">
        <v>5661</v>
      </c>
      <c r="N213" s="832">
        <v>1</v>
      </c>
      <c r="O213" s="832">
        <v>37</v>
      </c>
      <c r="P213" s="849">
        <v>99</v>
      </c>
      <c r="Q213" s="849">
        <v>3663</v>
      </c>
      <c r="R213" s="837">
        <v>0.6470588235294118</v>
      </c>
      <c r="S213" s="850">
        <v>37</v>
      </c>
    </row>
    <row r="214" spans="1:19" ht="14.4" customHeight="1" x14ac:dyDescent="0.3">
      <c r="A214" s="831" t="s">
        <v>3565</v>
      </c>
      <c r="B214" s="832" t="s">
        <v>3566</v>
      </c>
      <c r="C214" s="832" t="s">
        <v>597</v>
      </c>
      <c r="D214" s="832" t="s">
        <v>1381</v>
      </c>
      <c r="E214" s="832" t="s">
        <v>3550</v>
      </c>
      <c r="F214" s="832" t="s">
        <v>3659</v>
      </c>
      <c r="G214" s="832" t="s">
        <v>3660</v>
      </c>
      <c r="H214" s="849"/>
      <c r="I214" s="849"/>
      <c r="J214" s="832"/>
      <c r="K214" s="832"/>
      <c r="L214" s="849">
        <v>2</v>
      </c>
      <c r="M214" s="849">
        <v>20</v>
      </c>
      <c r="N214" s="832">
        <v>1</v>
      </c>
      <c r="O214" s="832">
        <v>10</v>
      </c>
      <c r="P214" s="849"/>
      <c r="Q214" s="849"/>
      <c r="R214" s="837"/>
      <c r="S214" s="850"/>
    </row>
    <row r="215" spans="1:19" ht="14.4" customHeight="1" x14ac:dyDescent="0.3">
      <c r="A215" s="831" t="s">
        <v>3565</v>
      </c>
      <c r="B215" s="832" t="s">
        <v>3566</v>
      </c>
      <c r="C215" s="832" t="s">
        <v>597</v>
      </c>
      <c r="D215" s="832" t="s">
        <v>1381</v>
      </c>
      <c r="E215" s="832" t="s">
        <v>3550</v>
      </c>
      <c r="F215" s="832" t="s">
        <v>3551</v>
      </c>
      <c r="G215" s="832" t="s">
        <v>3552</v>
      </c>
      <c r="H215" s="849">
        <v>205</v>
      </c>
      <c r="I215" s="849">
        <v>51455</v>
      </c>
      <c r="J215" s="832">
        <v>0.82</v>
      </c>
      <c r="K215" s="832">
        <v>251</v>
      </c>
      <c r="L215" s="849">
        <v>250</v>
      </c>
      <c r="M215" s="849">
        <v>62750</v>
      </c>
      <c r="N215" s="832">
        <v>1</v>
      </c>
      <c r="O215" s="832">
        <v>251</v>
      </c>
      <c r="P215" s="849">
        <v>218</v>
      </c>
      <c r="Q215" s="849">
        <v>54936</v>
      </c>
      <c r="R215" s="837">
        <v>0.87547410358565736</v>
      </c>
      <c r="S215" s="850">
        <v>252</v>
      </c>
    </row>
    <row r="216" spans="1:19" ht="14.4" customHeight="1" x14ac:dyDescent="0.3">
      <c r="A216" s="831" t="s">
        <v>3565</v>
      </c>
      <c r="B216" s="832" t="s">
        <v>3566</v>
      </c>
      <c r="C216" s="832" t="s">
        <v>597</v>
      </c>
      <c r="D216" s="832" t="s">
        <v>1381</v>
      </c>
      <c r="E216" s="832" t="s">
        <v>3550</v>
      </c>
      <c r="F216" s="832" t="s">
        <v>3665</v>
      </c>
      <c r="G216" s="832" t="s">
        <v>3666</v>
      </c>
      <c r="H216" s="849">
        <v>33</v>
      </c>
      <c r="I216" s="849">
        <v>4158</v>
      </c>
      <c r="J216" s="832">
        <v>0.17741935483870969</v>
      </c>
      <c r="K216" s="832">
        <v>126</v>
      </c>
      <c r="L216" s="849">
        <v>186</v>
      </c>
      <c r="M216" s="849">
        <v>23436</v>
      </c>
      <c r="N216" s="832">
        <v>1</v>
      </c>
      <c r="O216" s="832">
        <v>126</v>
      </c>
      <c r="P216" s="849">
        <v>144</v>
      </c>
      <c r="Q216" s="849">
        <v>18288</v>
      </c>
      <c r="R216" s="837">
        <v>0.7803379416282642</v>
      </c>
      <c r="S216" s="850">
        <v>127</v>
      </c>
    </row>
    <row r="217" spans="1:19" ht="14.4" customHeight="1" x14ac:dyDescent="0.3">
      <c r="A217" s="831" t="s">
        <v>3565</v>
      </c>
      <c r="B217" s="832" t="s">
        <v>3566</v>
      </c>
      <c r="C217" s="832" t="s">
        <v>597</v>
      </c>
      <c r="D217" s="832" t="s">
        <v>1381</v>
      </c>
      <c r="E217" s="832" t="s">
        <v>3550</v>
      </c>
      <c r="F217" s="832" t="s">
        <v>3667</v>
      </c>
      <c r="G217" s="832" t="s">
        <v>3668</v>
      </c>
      <c r="H217" s="849">
        <v>2</v>
      </c>
      <c r="I217" s="849">
        <v>620</v>
      </c>
      <c r="J217" s="832">
        <v>0.49839228295819937</v>
      </c>
      <c r="K217" s="832">
        <v>310</v>
      </c>
      <c r="L217" s="849">
        <v>4</v>
      </c>
      <c r="M217" s="849">
        <v>1244</v>
      </c>
      <c r="N217" s="832">
        <v>1</v>
      </c>
      <c r="O217" s="832">
        <v>311</v>
      </c>
      <c r="P217" s="849">
        <v>5</v>
      </c>
      <c r="Q217" s="849">
        <v>1560</v>
      </c>
      <c r="R217" s="837">
        <v>1.2540192926045015</v>
      </c>
      <c r="S217" s="850">
        <v>312</v>
      </c>
    </row>
    <row r="218" spans="1:19" ht="14.4" customHeight="1" x14ac:dyDescent="0.3">
      <c r="A218" s="831" t="s">
        <v>3565</v>
      </c>
      <c r="B218" s="832" t="s">
        <v>3566</v>
      </c>
      <c r="C218" s="832" t="s">
        <v>597</v>
      </c>
      <c r="D218" s="832" t="s">
        <v>1381</v>
      </c>
      <c r="E218" s="832" t="s">
        <v>3550</v>
      </c>
      <c r="F218" s="832" t="s">
        <v>3673</v>
      </c>
      <c r="G218" s="832" t="s">
        <v>3674</v>
      </c>
      <c r="H218" s="849">
        <v>9</v>
      </c>
      <c r="I218" s="849">
        <v>2997</v>
      </c>
      <c r="J218" s="832">
        <v>0.81818181818181823</v>
      </c>
      <c r="K218" s="832">
        <v>333</v>
      </c>
      <c r="L218" s="849">
        <v>11</v>
      </c>
      <c r="M218" s="849">
        <v>3663</v>
      </c>
      <c r="N218" s="832">
        <v>1</v>
      </c>
      <c r="O218" s="832">
        <v>333</v>
      </c>
      <c r="P218" s="849">
        <v>2</v>
      </c>
      <c r="Q218" s="849">
        <v>668</v>
      </c>
      <c r="R218" s="837">
        <v>0.18236418236418236</v>
      </c>
      <c r="S218" s="850">
        <v>334</v>
      </c>
    </row>
    <row r="219" spans="1:19" ht="14.4" customHeight="1" x14ac:dyDescent="0.3">
      <c r="A219" s="831" t="s">
        <v>3565</v>
      </c>
      <c r="B219" s="832" t="s">
        <v>3566</v>
      </c>
      <c r="C219" s="832" t="s">
        <v>597</v>
      </c>
      <c r="D219" s="832" t="s">
        <v>1381</v>
      </c>
      <c r="E219" s="832" t="s">
        <v>3550</v>
      </c>
      <c r="F219" s="832" t="s">
        <v>3677</v>
      </c>
      <c r="G219" s="832" t="s">
        <v>3678</v>
      </c>
      <c r="H219" s="849">
        <v>2</v>
      </c>
      <c r="I219" s="849">
        <v>702</v>
      </c>
      <c r="J219" s="832">
        <v>1</v>
      </c>
      <c r="K219" s="832">
        <v>351</v>
      </c>
      <c r="L219" s="849">
        <v>2</v>
      </c>
      <c r="M219" s="849">
        <v>702</v>
      </c>
      <c r="N219" s="832">
        <v>1</v>
      </c>
      <c r="O219" s="832">
        <v>351</v>
      </c>
      <c r="P219" s="849"/>
      <c r="Q219" s="849"/>
      <c r="R219" s="837"/>
      <c r="S219" s="850"/>
    </row>
    <row r="220" spans="1:19" ht="14.4" customHeight="1" x14ac:dyDescent="0.3">
      <c r="A220" s="831" t="s">
        <v>3565</v>
      </c>
      <c r="B220" s="832" t="s">
        <v>3566</v>
      </c>
      <c r="C220" s="832" t="s">
        <v>597</v>
      </c>
      <c r="D220" s="832" t="s">
        <v>1381</v>
      </c>
      <c r="E220" s="832" t="s">
        <v>3550</v>
      </c>
      <c r="F220" s="832" t="s">
        <v>3683</v>
      </c>
      <c r="G220" s="832" t="s">
        <v>3684</v>
      </c>
      <c r="H220" s="849">
        <v>1</v>
      </c>
      <c r="I220" s="849">
        <v>323</v>
      </c>
      <c r="J220" s="832"/>
      <c r="K220" s="832">
        <v>323</v>
      </c>
      <c r="L220" s="849"/>
      <c r="M220" s="849"/>
      <c r="N220" s="832"/>
      <c r="O220" s="832"/>
      <c r="P220" s="849"/>
      <c r="Q220" s="849"/>
      <c r="R220" s="837"/>
      <c r="S220" s="850"/>
    </row>
    <row r="221" spans="1:19" ht="14.4" customHeight="1" x14ac:dyDescent="0.3">
      <c r="A221" s="831" t="s">
        <v>3565</v>
      </c>
      <c r="B221" s="832" t="s">
        <v>3566</v>
      </c>
      <c r="C221" s="832" t="s">
        <v>597</v>
      </c>
      <c r="D221" s="832" t="s">
        <v>1381</v>
      </c>
      <c r="E221" s="832" t="s">
        <v>3550</v>
      </c>
      <c r="F221" s="832" t="s">
        <v>3685</v>
      </c>
      <c r="G221" s="832" t="s">
        <v>3686</v>
      </c>
      <c r="H221" s="849"/>
      <c r="I221" s="849"/>
      <c r="J221" s="832"/>
      <c r="K221" s="832"/>
      <c r="L221" s="849"/>
      <c r="M221" s="849"/>
      <c r="N221" s="832"/>
      <c r="O221" s="832"/>
      <c r="P221" s="849">
        <v>1</v>
      </c>
      <c r="Q221" s="849">
        <v>296</v>
      </c>
      <c r="R221" s="837"/>
      <c r="S221" s="850">
        <v>296</v>
      </c>
    </row>
    <row r="222" spans="1:19" ht="14.4" customHeight="1" x14ac:dyDescent="0.3">
      <c r="A222" s="831" t="s">
        <v>3565</v>
      </c>
      <c r="B222" s="832" t="s">
        <v>3566</v>
      </c>
      <c r="C222" s="832" t="s">
        <v>597</v>
      </c>
      <c r="D222" s="832" t="s">
        <v>1381</v>
      </c>
      <c r="E222" s="832" t="s">
        <v>3550</v>
      </c>
      <c r="F222" s="832" t="s">
        <v>3689</v>
      </c>
      <c r="G222" s="832" t="s">
        <v>3690</v>
      </c>
      <c r="H222" s="849">
        <v>1</v>
      </c>
      <c r="I222" s="849">
        <v>1181</v>
      </c>
      <c r="J222" s="832">
        <v>0.16666666666666666</v>
      </c>
      <c r="K222" s="832">
        <v>1181</v>
      </c>
      <c r="L222" s="849">
        <v>6</v>
      </c>
      <c r="M222" s="849">
        <v>7086</v>
      </c>
      <c r="N222" s="832">
        <v>1</v>
      </c>
      <c r="O222" s="832">
        <v>1181</v>
      </c>
      <c r="P222" s="849">
        <v>4</v>
      </c>
      <c r="Q222" s="849">
        <v>4728</v>
      </c>
      <c r="R222" s="837">
        <v>0.66723116003386962</v>
      </c>
      <c r="S222" s="850">
        <v>1182</v>
      </c>
    </row>
    <row r="223" spans="1:19" ht="14.4" customHeight="1" x14ac:dyDescent="0.3">
      <c r="A223" s="831" t="s">
        <v>3565</v>
      </c>
      <c r="B223" s="832" t="s">
        <v>3566</v>
      </c>
      <c r="C223" s="832" t="s">
        <v>597</v>
      </c>
      <c r="D223" s="832" t="s">
        <v>1381</v>
      </c>
      <c r="E223" s="832" t="s">
        <v>3550</v>
      </c>
      <c r="F223" s="832" t="s">
        <v>3691</v>
      </c>
      <c r="G223" s="832" t="s">
        <v>3692</v>
      </c>
      <c r="H223" s="849"/>
      <c r="I223" s="849"/>
      <c r="J223" s="832"/>
      <c r="K223" s="832"/>
      <c r="L223" s="849"/>
      <c r="M223" s="849"/>
      <c r="N223" s="832"/>
      <c r="O223" s="832"/>
      <c r="P223" s="849">
        <v>2</v>
      </c>
      <c r="Q223" s="849">
        <v>1420</v>
      </c>
      <c r="R223" s="837"/>
      <c r="S223" s="850">
        <v>710</v>
      </c>
    </row>
    <row r="224" spans="1:19" ht="14.4" customHeight="1" x14ac:dyDescent="0.3">
      <c r="A224" s="831" t="s">
        <v>3565</v>
      </c>
      <c r="B224" s="832" t="s">
        <v>3566</v>
      </c>
      <c r="C224" s="832" t="s">
        <v>597</v>
      </c>
      <c r="D224" s="832" t="s">
        <v>1381</v>
      </c>
      <c r="E224" s="832" t="s">
        <v>3550</v>
      </c>
      <c r="F224" s="832" t="s">
        <v>3695</v>
      </c>
      <c r="G224" s="832" t="s">
        <v>3696</v>
      </c>
      <c r="H224" s="849">
        <v>112</v>
      </c>
      <c r="I224" s="849">
        <v>3733.33</v>
      </c>
      <c r="J224" s="832">
        <v>0.25688056350471639</v>
      </c>
      <c r="K224" s="832">
        <v>33.333303571428573</v>
      </c>
      <c r="L224" s="849">
        <v>436</v>
      </c>
      <c r="M224" s="849">
        <v>14533.33</v>
      </c>
      <c r="N224" s="832">
        <v>1</v>
      </c>
      <c r="O224" s="832">
        <v>33.333325688073394</v>
      </c>
      <c r="P224" s="849">
        <v>361</v>
      </c>
      <c r="Q224" s="849">
        <v>12033.32</v>
      </c>
      <c r="R224" s="837">
        <v>0.8279809238488357</v>
      </c>
      <c r="S224" s="850">
        <v>33.333296398891967</v>
      </c>
    </row>
    <row r="225" spans="1:19" ht="14.4" customHeight="1" x14ac:dyDescent="0.3">
      <c r="A225" s="831" t="s">
        <v>3565</v>
      </c>
      <c r="B225" s="832" t="s">
        <v>3566</v>
      </c>
      <c r="C225" s="832" t="s">
        <v>597</v>
      </c>
      <c r="D225" s="832" t="s">
        <v>1381</v>
      </c>
      <c r="E225" s="832" t="s">
        <v>3550</v>
      </c>
      <c r="F225" s="832" t="s">
        <v>3697</v>
      </c>
      <c r="G225" s="832" t="s">
        <v>3698</v>
      </c>
      <c r="H225" s="849">
        <v>176</v>
      </c>
      <c r="I225" s="849">
        <v>54032</v>
      </c>
      <c r="J225" s="832">
        <v>0.70171428571428573</v>
      </c>
      <c r="K225" s="832">
        <v>307</v>
      </c>
      <c r="L225" s="849">
        <v>250</v>
      </c>
      <c r="M225" s="849">
        <v>77000</v>
      </c>
      <c r="N225" s="832">
        <v>1</v>
      </c>
      <c r="O225" s="832">
        <v>308</v>
      </c>
      <c r="P225" s="849">
        <v>208</v>
      </c>
      <c r="Q225" s="849">
        <v>64064</v>
      </c>
      <c r="R225" s="837">
        <v>0.83199999999999996</v>
      </c>
      <c r="S225" s="850">
        <v>308</v>
      </c>
    </row>
    <row r="226" spans="1:19" ht="14.4" customHeight="1" x14ac:dyDescent="0.3">
      <c r="A226" s="831" t="s">
        <v>3565</v>
      </c>
      <c r="B226" s="832" t="s">
        <v>3566</v>
      </c>
      <c r="C226" s="832" t="s">
        <v>597</v>
      </c>
      <c r="D226" s="832" t="s">
        <v>1381</v>
      </c>
      <c r="E226" s="832" t="s">
        <v>3550</v>
      </c>
      <c r="F226" s="832" t="s">
        <v>3699</v>
      </c>
      <c r="G226" s="832" t="s">
        <v>3700</v>
      </c>
      <c r="H226" s="849">
        <v>4</v>
      </c>
      <c r="I226" s="849">
        <v>1036</v>
      </c>
      <c r="J226" s="832">
        <v>0.44273504273504272</v>
      </c>
      <c r="K226" s="832">
        <v>259</v>
      </c>
      <c r="L226" s="849">
        <v>9</v>
      </c>
      <c r="M226" s="849">
        <v>2340</v>
      </c>
      <c r="N226" s="832">
        <v>1</v>
      </c>
      <c r="O226" s="832">
        <v>260</v>
      </c>
      <c r="P226" s="849">
        <v>6</v>
      </c>
      <c r="Q226" s="849">
        <v>1566</v>
      </c>
      <c r="R226" s="837">
        <v>0.66923076923076918</v>
      </c>
      <c r="S226" s="850">
        <v>261</v>
      </c>
    </row>
    <row r="227" spans="1:19" ht="14.4" customHeight="1" x14ac:dyDescent="0.3">
      <c r="A227" s="831" t="s">
        <v>3565</v>
      </c>
      <c r="B227" s="832" t="s">
        <v>3566</v>
      </c>
      <c r="C227" s="832" t="s">
        <v>597</v>
      </c>
      <c r="D227" s="832" t="s">
        <v>1381</v>
      </c>
      <c r="E227" s="832" t="s">
        <v>3550</v>
      </c>
      <c r="F227" s="832" t="s">
        <v>3701</v>
      </c>
      <c r="G227" s="832" t="s">
        <v>3702</v>
      </c>
      <c r="H227" s="849">
        <v>74</v>
      </c>
      <c r="I227" s="849">
        <v>2738</v>
      </c>
      <c r="J227" s="832">
        <v>1.1384615384615384</v>
      </c>
      <c r="K227" s="832">
        <v>37</v>
      </c>
      <c r="L227" s="849">
        <v>65</v>
      </c>
      <c r="M227" s="849">
        <v>2405</v>
      </c>
      <c r="N227" s="832">
        <v>1</v>
      </c>
      <c r="O227" s="832">
        <v>37</v>
      </c>
      <c r="P227" s="849">
        <v>18</v>
      </c>
      <c r="Q227" s="849">
        <v>666</v>
      </c>
      <c r="R227" s="837">
        <v>0.27692307692307694</v>
      </c>
      <c r="S227" s="850">
        <v>37</v>
      </c>
    </row>
    <row r="228" spans="1:19" ht="14.4" customHeight="1" x14ac:dyDescent="0.3">
      <c r="A228" s="831" t="s">
        <v>3565</v>
      </c>
      <c r="B228" s="832" t="s">
        <v>3566</v>
      </c>
      <c r="C228" s="832" t="s">
        <v>597</v>
      </c>
      <c r="D228" s="832" t="s">
        <v>1381</v>
      </c>
      <c r="E228" s="832" t="s">
        <v>3550</v>
      </c>
      <c r="F228" s="832" t="s">
        <v>3703</v>
      </c>
      <c r="G228" s="832" t="s">
        <v>3704</v>
      </c>
      <c r="H228" s="849">
        <v>1</v>
      </c>
      <c r="I228" s="849">
        <v>86</v>
      </c>
      <c r="J228" s="832">
        <v>0.2</v>
      </c>
      <c r="K228" s="832">
        <v>86</v>
      </c>
      <c r="L228" s="849">
        <v>5</v>
      </c>
      <c r="M228" s="849">
        <v>430</v>
      </c>
      <c r="N228" s="832">
        <v>1</v>
      </c>
      <c r="O228" s="832">
        <v>86</v>
      </c>
      <c r="P228" s="849">
        <v>4</v>
      </c>
      <c r="Q228" s="849">
        <v>344</v>
      </c>
      <c r="R228" s="837">
        <v>0.8</v>
      </c>
      <c r="S228" s="850">
        <v>86</v>
      </c>
    </row>
    <row r="229" spans="1:19" ht="14.4" customHeight="1" x14ac:dyDescent="0.3">
      <c r="A229" s="831" t="s">
        <v>3565</v>
      </c>
      <c r="B229" s="832" t="s">
        <v>3566</v>
      </c>
      <c r="C229" s="832" t="s">
        <v>597</v>
      </c>
      <c r="D229" s="832" t="s">
        <v>1381</v>
      </c>
      <c r="E229" s="832" t="s">
        <v>3550</v>
      </c>
      <c r="F229" s="832" t="s">
        <v>3705</v>
      </c>
      <c r="G229" s="832" t="s">
        <v>3706</v>
      </c>
      <c r="H229" s="849">
        <v>23</v>
      </c>
      <c r="I229" s="849">
        <v>3542</v>
      </c>
      <c r="J229" s="832">
        <v>0.88461538461538458</v>
      </c>
      <c r="K229" s="832">
        <v>154</v>
      </c>
      <c r="L229" s="849">
        <v>26</v>
      </c>
      <c r="M229" s="849">
        <v>4004</v>
      </c>
      <c r="N229" s="832">
        <v>1</v>
      </c>
      <c r="O229" s="832">
        <v>154</v>
      </c>
      <c r="P229" s="849">
        <v>15</v>
      </c>
      <c r="Q229" s="849">
        <v>2325</v>
      </c>
      <c r="R229" s="837">
        <v>0.58066933066933069</v>
      </c>
      <c r="S229" s="850">
        <v>155</v>
      </c>
    </row>
    <row r="230" spans="1:19" ht="14.4" customHeight="1" x14ac:dyDescent="0.3">
      <c r="A230" s="831" t="s">
        <v>3565</v>
      </c>
      <c r="B230" s="832" t="s">
        <v>3566</v>
      </c>
      <c r="C230" s="832" t="s">
        <v>597</v>
      </c>
      <c r="D230" s="832" t="s">
        <v>1381</v>
      </c>
      <c r="E230" s="832" t="s">
        <v>3550</v>
      </c>
      <c r="F230" s="832" t="s">
        <v>3707</v>
      </c>
      <c r="G230" s="832" t="s">
        <v>3708</v>
      </c>
      <c r="H230" s="849">
        <v>24</v>
      </c>
      <c r="I230" s="849">
        <v>768</v>
      </c>
      <c r="J230" s="832">
        <v>1.263157894736842</v>
      </c>
      <c r="K230" s="832">
        <v>32</v>
      </c>
      <c r="L230" s="849">
        <v>19</v>
      </c>
      <c r="M230" s="849">
        <v>608</v>
      </c>
      <c r="N230" s="832">
        <v>1</v>
      </c>
      <c r="O230" s="832">
        <v>32</v>
      </c>
      <c r="P230" s="849">
        <v>11</v>
      </c>
      <c r="Q230" s="849">
        <v>352</v>
      </c>
      <c r="R230" s="837">
        <v>0.57894736842105265</v>
      </c>
      <c r="S230" s="850">
        <v>32</v>
      </c>
    </row>
    <row r="231" spans="1:19" ht="14.4" customHeight="1" x14ac:dyDescent="0.3">
      <c r="A231" s="831" t="s">
        <v>3565</v>
      </c>
      <c r="B231" s="832" t="s">
        <v>3566</v>
      </c>
      <c r="C231" s="832" t="s">
        <v>597</v>
      </c>
      <c r="D231" s="832" t="s">
        <v>1381</v>
      </c>
      <c r="E231" s="832" t="s">
        <v>3550</v>
      </c>
      <c r="F231" s="832" t="s">
        <v>3713</v>
      </c>
      <c r="G231" s="832" t="s">
        <v>3714</v>
      </c>
      <c r="H231" s="849">
        <v>3</v>
      </c>
      <c r="I231" s="849">
        <v>2874</v>
      </c>
      <c r="J231" s="832"/>
      <c r="K231" s="832">
        <v>958</v>
      </c>
      <c r="L231" s="849"/>
      <c r="M231" s="849"/>
      <c r="N231" s="832"/>
      <c r="O231" s="832"/>
      <c r="P231" s="849"/>
      <c r="Q231" s="849"/>
      <c r="R231" s="837"/>
      <c r="S231" s="850"/>
    </row>
    <row r="232" spans="1:19" ht="14.4" customHeight="1" x14ac:dyDescent="0.3">
      <c r="A232" s="831" t="s">
        <v>3565</v>
      </c>
      <c r="B232" s="832" t="s">
        <v>3566</v>
      </c>
      <c r="C232" s="832" t="s">
        <v>597</v>
      </c>
      <c r="D232" s="832" t="s">
        <v>1381</v>
      </c>
      <c r="E232" s="832" t="s">
        <v>3550</v>
      </c>
      <c r="F232" s="832" t="s">
        <v>3715</v>
      </c>
      <c r="G232" s="832" t="s">
        <v>3716</v>
      </c>
      <c r="H232" s="849">
        <v>1</v>
      </c>
      <c r="I232" s="849">
        <v>59</v>
      </c>
      <c r="J232" s="832"/>
      <c r="K232" s="832">
        <v>59</v>
      </c>
      <c r="L232" s="849"/>
      <c r="M232" s="849"/>
      <c r="N232" s="832"/>
      <c r="O232" s="832"/>
      <c r="P232" s="849"/>
      <c r="Q232" s="849"/>
      <c r="R232" s="837"/>
      <c r="S232" s="850"/>
    </row>
    <row r="233" spans="1:19" ht="14.4" customHeight="1" x14ac:dyDescent="0.3">
      <c r="A233" s="831" t="s">
        <v>3565</v>
      </c>
      <c r="B233" s="832" t="s">
        <v>3566</v>
      </c>
      <c r="C233" s="832" t="s">
        <v>597</v>
      </c>
      <c r="D233" s="832" t="s">
        <v>1381</v>
      </c>
      <c r="E233" s="832" t="s">
        <v>3550</v>
      </c>
      <c r="F233" s="832" t="s">
        <v>3557</v>
      </c>
      <c r="G233" s="832" t="s">
        <v>3558</v>
      </c>
      <c r="H233" s="849">
        <v>3</v>
      </c>
      <c r="I233" s="849">
        <v>1773</v>
      </c>
      <c r="J233" s="832">
        <v>0.59898648648648645</v>
      </c>
      <c r="K233" s="832">
        <v>591</v>
      </c>
      <c r="L233" s="849">
        <v>5</v>
      </c>
      <c r="M233" s="849">
        <v>2960</v>
      </c>
      <c r="N233" s="832">
        <v>1</v>
      </c>
      <c r="O233" s="832">
        <v>592</v>
      </c>
      <c r="P233" s="849">
        <v>8</v>
      </c>
      <c r="Q233" s="849">
        <v>4744</v>
      </c>
      <c r="R233" s="837">
        <v>1.6027027027027028</v>
      </c>
      <c r="S233" s="850">
        <v>593</v>
      </c>
    </row>
    <row r="234" spans="1:19" ht="14.4" customHeight="1" x14ac:dyDescent="0.3">
      <c r="A234" s="831" t="s">
        <v>3565</v>
      </c>
      <c r="B234" s="832" t="s">
        <v>3566</v>
      </c>
      <c r="C234" s="832" t="s">
        <v>597</v>
      </c>
      <c r="D234" s="832" t="s">
        <v>1381</v>
      </c>
      <c r="E234" s="832" t="s">
        <v>3550</v>
      </c>
      <c r="F234" s="832" t="s">
        <v>3559</v>
      </c>
      <c r="G234" s="832" t="s">
        <v>3560</v>
      </c>
      <c r="H234" s="849">
        <v>3</v>
      </c>
      <c r="I234" s="849">
        <v>2301</v>
      </c>
      <c r="J234" s="832">
        <v>0.42857142857142855</v>
      </c>
      <c r="K234" s="832">
        <v>767</v>
      </c>
      <c r="L234" s="849">
        <v>7</v>
      </c>
      <c r="M234" s="849">
        <v>5369</v>
      </c>
      <c r="N234" s="832">
        <v>1</v>
      </c>
      <c r="O234" s="832">
        <v>767</v>
      </c>
      <c r="P234" s="849">
        <v>13</v>
      </c>
      <c r="Q234" s="849">
        <v>9984</v>
      </c>
      <c r="R234" s="837">
        <v>1.8595641646489105</v>
      </c>
      <c r="S234" s="850">
        <v>768</v>
      </c>
    </row>
    <row r="235" spans="1:19" ht="14.4" customHeight="1" x14ac:dyDescent="0.3">
      <c r="A235" s="831" t="s">
        <v>3565</v>
      </c>
      <c r="B235" s="832" t="s">
        <v>3566</v>
      </c>
      <c r="C235" s="832" t="s">
        <v>597</v>
      </c>
      <c r="D235" s="832" t="s">
        <v>1381</v>
      </c>
      <c r="E235" s="832" t="s">
        <v>3550</v>
      </c>
      <c r="F235" s="832" t="s">
        <v>3717</v>
      </c>
      <c r="G235" s="832" t="s">
        <v>3718</v>
      </c>
      <c r="H235" s="849">
        <v>25</v>
      </c>
      <c r="I235" s="849">
        <v>110000</v>
      </c>
      <c r="J235" s="832">
        <v>0.73496004489937727</v>
      </c>
      <c r="K235" s="832">
        <v>4400</v>
      </c>
      <c r="L235" s="849">
        <v>34</v>
      </c>
      <c r="M235" s="849">
        <v>149668</v>
      </c>
      <c r="N235" s="832">
        <v>1</v>
      </c>
      <c r="O235" s="832">
        <v>4402</v>
      </c>
      <c r="P235" s="849">
        <v>25</v>
      </c>
      <c r="Q235" s="849">
        <v>110200</v>
      </c>
      <c r="R235" s="837">
        <v>0.73629633589010346</v>
      </c>
      <c r="S235" s="850">
        <v>4408</v>
      </c>
    </row>
    <row r="236" spans="1:19" ht="14.4" customHeight="1" x14ac:dyDescent="0.3">
      <c r="A236" s="831" t="s">
        <v>3565</v>
      </c>
      <c r="B236" s="832" t="s">
        <v>3566</v>
      </c>
      <c r="C236" s="832" t="s">
        <v>597</v>
      </c>
      <c r="D236" s="832" t="s">
        <v>1381</v>
      </c>
      <c r="E236" s="832" t="s">
        <v>3550</v>
      </c>
      <c r="F236" s="832" t="s">
        <v>3721</v>
      </c>
      <c r="G236" s="832" t="s">
        <v>3722</v>
      </c>
      <c r="H236" s="849">
        <v>30</v>
      </c>
      <c r="I236" s="849">
        <v>3660</v>
      </c>
      <c r="J236" s="832">
        <v>2.103448275862069</v>
      </c>
      <c r="K236" s="832">
        <v>122</v>
      </c>
      <c r="L236" s="849">
        <v>15</v>
      </c>
      <c r="M236" s="849">
        <v>1740</v>
      </c>
      <c r="N236" s="832">
        <v>1</v>
      </c>
      <c r="O236" s="832">
        <v>116</v>
      </c>
      <c r="P236" s="849">
        <v>24</v>
      </c>
      <c r="Q236" s="849">
        <v>2784</v>
      </c>
      <c r="R236" s="837">
        <v>1.6</v>
      </c>
      <c r="S236" s="850">
        <v>116</v>
      </c>
    </row>
    <row r="237" spans="1:19" ht="14.4" customHeight="1" x14ac:dyDescent="0.3">
      <c r="A237" s="831" t="s">
        <v>3565</v>
      </c>
      <c r="B237" s="832" t="s">
        <v>3566</v>
      </c>
      <c r="C237" s="832" t="s">
        <v>597</v>
      </c>
      <c r="D237" s="832" t="s">
        <v>1381</v>
      </c>
      <c r="E237" s="832" t="s">
        <v>3550</v>
      </c>
      <c r="F237" s="832" t="s">
        <v>3727</v>
      </c>
      <c r="G237" s="832" t="s">
        <v>3728</v>
      </c>
      <c r="H237" s="849">
        <v>9</v>
      </c>
      <c r="I237" s="849">
        <v>1440</v>
      </c>
      <c r="J237" s="832">
        <v>0.47368421052631576</v>
      </c>
      <c r="K237" s="832">
        <v>160</v>
      </c>
      <c r="L237" s="849">
        <v>19</v>
      </c>
      <c r="M237" s="849">
        <v>3040</v>
      </c>
      <c r="N237" s="832">
        <v>1</v>
      </c>
      <c r="O237" s="832">
        <v>160</v>
      </c>
      <c r="P237" s="849">
        <v>14</v>
      </c>
      <c r="Q237" s="849">
        <v>2254</v>
      </c>
      <c r="R237" s="837">
        <v>0.74144736842105263</v>
      </c>
      <c r="S237" s="850">
        <v>161</v>
      </c>
    </row>
    <row r="238" spans="1:19" ht="14.4" customHeight="1" x14ac:dyDescent="0.3">
      <c r="A238" s="831" t="s">
        <v>3565</v>
      </c>
      <c r="B238" s="832" t="s">
        <v>3566</v>
      </c>
      <c r="C238" s="832" t="s">
        <v>597</v>
      </c>
      <c r="D238" s="832" t="s">
        <v>1381</v>
      </c>
      <c r="E238" s="832" t="s">
        <v>3550</v>
      </c>
      <c r="F238" s="832" t="s">
        <v>3729</v>
      </c>
      <c r="G238" s="832" t="s">
        <v>3730</v>
      </c>
      <c r="H238" s="849">
        <v>7</v>
      </c>
      <c r="I238" s="849">
        <v>2758</v>
      </c>
      <c r="J238" s="832"/>
      <c r="K238" s="832">
        <v>394</v>
      </c>
      <c r="L238" s="849"/>
      <c r="M238" s="849"/>
      <c r="N238" s="832"/>
      <c r="O238" s="832"/>
      <c r="P238" s="849"/>
      <c r="Q238" s="849"/>
      <c r="R238" s="837"/>
      <c r="S238" s="850"/>
    </row>
    <row r="239" spans="1:19" ht="14.4" customHeight="1" x14ac:dyDescent="0.3">
      <c r="A239" s="831" t="s">
        <v>3565</v>
      </c>
      <c r="B239" s="832" t="s">
        <v>3566</v>
      </c>
      <c r="C239" s="832" t="s">
        <v>597</v>
      </c>
      <c r="D239" s="832" t="s">
        <v>1381</v>
      </c>
      <c r="E239" s="832" t="s">
        <v>3550</v>
      </c>
      <c r="F239" s="832" t="s">
        <v>3733</v>
      </c>
      <c r="G239" s="832" t="s">
        <v>3734</v>
      </c>
      <c r="H239" s="849"/>
      <c r="I239" s="849"/>
      <c r="J239" s="832"/>
      <c r="K239" s="832"/>
      <c r="L239" s="849"/>
      <c r="M239" s="849"/>
      <c r="N239" s="832"/>
      <c r="O239" s="832"/>
      <c r="P239" s="849">
        <v>1</v>
      </c>
      <c r="Q239" s="849">
        <v>43</v>
      </c>
      <c r="R239" s="837"/>
      <c r="S239" s="850">
        <v>43</v>
      </c>
    </row>
    <row r="240" spans="1:19" ht="14.4" customHeight="1" x14ac:dyDescent="0.3">
      <c r="A240" s="831" t="s">
        <v>3565</v>
      </c>
      <c r="B240" s="832" t="s">
        <v>3566</v>
      </c>
      <c r="C240" s="832" t="s">
        <v>597</v>
      </c>
      <c r="D240" s="832" t="s">
        <v>1381</v>
      </c>
      <c r="E240" s="832" t="s">
        <v>3550</v>
      </c>
      <c r="F240" s="832" t="s">
        <v>3739</v>
      </c>
      <c r="G240" s="832" t="s">
        <v>3740</v>
      </c>
      <c r="H240" s="849">
        <v>53</v>
      </c>
      <c r="I240" s="849">
        <v>19716</v>
      </c>
      <c r="J240" s="832"/>
      <c r="K240" s="832">
        <v>372</v>
      </c>
      <c r="L240" s="849"/>
      <c r="M240" s="849"/>
      <c r="N240" s="832"/>
      <c r="O240" s="832"/>
      <c r="P240" s="849"/>
      <c r="Q240" s="849"/>
      <c r="R240" s="837"/>
      <c r="S240" s="850"/>
    </row>
    <row r="241" spans="1:19" ht="14.4" customHeight="1" x14ac:dyDescent="0.3">
      <c r="A241" s="831" t="s">
        <v>3565</v>
      </c>
      <c r="B241" s="832" t="s">
        <v>3566</v>
      </c>
      <c r="C241" s="832" t="s">
        <v>597</v>
      </c>
      <c r="D241" s="832" t="s">
        <v>1381</v>
      </c>
      <c r="E241" s="832" t="s">
        <v>3550</v>
      </c>
      <c r="F241" s="832" t="s">
        <v>3561</v>
      </c>
      <c r="G241" s="832" t="s">
        <v>3562</v>
      </c>
      <c r="H241" s="849">
        <v>1</v>
      </c>
      <c r="I241" s="849">
        <v>1415</v>
      </c>
      <c r="J241" s="832">
        <v>0.15119136659899562</v>
      </c>
      <c r="K241" s="832">
        <v>1415</v>
      </c>
      <c r="L241" s="849">
        <v>7</v>
      </c>
      <c r="M241" s="849">
        <v>9359</v>
      </c>
      <c r="N241" s="832">
        <v>1</v>
      </c>
      <c r="O241" s="832">
        <v>1337</v>
      </c>
      <c r="P241" s="849">
        <v>15</v>
      </c>
      <c r="Q241" s="849">
        <v>20085</v>
      </c>
      <c r="R241" s="837">
        <v>2.1460626135270862</v>
      </c>
      <c r="S241" s="850">
        <v>1339</v>
      </c>
    </row>
    <row r="242" spans="1:19" ht="14.4" customHeight="1" x14ac:dyDescent="0.3">
      <c r="A242" s="831" t="s">
        <v>3565</v>
      </c>
      <c r="B242" s="832" t="s">
        <v>3566</v>
      </c>
      <c r="C242" s="832" t="s">
        <v>597</v>
      </c>
      <c r="D242" s="832" t="s">
        <v>1381</v>
      </c>
      <c r="E242" s="832" t="s">
        <v>3550</v>
      </c>
      <c r="F242" s="832" t="s">
        <v>3563</v>
      </c>
      <c r="G242" s="832" t="s">
        <v>3564</v>
      </c>
      <c r="H242" s="849">
        <v>2</v>
      </c>
      <c r="I242" s="849">
        <v>724</v>
      </c>
      <c r="J242" s="832">
        <v>0.33333333333333331</v>
      </c>
      <c r="K242" s="832">
        <v>362</v>
      </c>
      <c r="L242" s="849">
        <v>6</v>
      </c>
      <c r="M242" s="849">
        <v>2172</v>
      </c>
      <c r="N242" s="832">
        <v>1</v>
      </c>
      <c r="O242" s="832">
        <v>362</v>
      </c>
      <c r="P242" s="849">
        <v>11</v>
      </c>
      <c r="Q242" s="849">
        <v>3993</v>
      </c>
      <c r="R242" s="837">
        <v>1.8383977900552486</v>
      </c>
      <c r="S242" s="850">
        <v>363</v>
      </c>
    </row>
    <row r="243" spans="1:19" ht="14.4" customHeight="1" x14ac:dyDescent="0.3">
      <c r="A243" s="831" t="s">
        <v>3565</v>
      </c>
      <c r="B243" s="832" t="s">
        <v>3566</v>
      </c>
      <c r="C243" s="832" t="s">
        <v>597</v>
      </c>
      <c r="D243" s="832" t="s">
        <v>1381</v>
      </c>
      <c r="E243" s="832" t="s">
        <v>3550</v>
      </c>
      <c r="F243" s="832" t="s">
        <v>3743</v>
      </c>
      <c r="G243" s="832" t="s">
        <v>3744</v>
      </c>
      <c r="H243" s="849"/>
      <c r="I243" s="849"/>
      <c r="J243" s="832"/>
      <c r="K243" s="832"/>
      <c r="L243" s="849">
        <v>1</v>
      </c>
      <c r="M243" s="849">
        <v>98</v>
      </c>
      <c r="N243" s="832">
        <v>1</v>
      </c>
      <c r="O243" s="832">
        <v>98</v>
      </c>
      <c r="P243" s="849"/>
      <c r="Q243" s="849"/>
      <c r="R243" s="837"/>
      <c r="S243" s="850"/>
    </row>
    <row r="244" spans="1:19" ht="14.4" customHeight="1" x14ac:dyDescent="0.3">
      <c r="A244" s="831" t="s">
        <v>3565</v>
      </c>
      <c r="B244" s="832" t="s">
        <v>3566</v>
      </c>
      <c r="C244" s="832" t="s">
        <v>597</v>
      </c>
      <c r="D244" s="832" t="s">
        <v>1381</v>
      </c>
      <c r="E244" s="832" t="s">
        <v>3550</v>
      </c>
      <c r="F244" s="832" t="s">
        <v>3749</v>
      </c>
      <c r="G244" s="832" t="s">
        <v>3750</v>
      </c>
      <c r="H244" s="849"/>
      <c r="I244" s="849"/>
      <c r="J244" s="832"/>
      <c r="K244" s="832"/>
      <c r="L244" s="849"/>
      <c r="M244" s="849"/>
      <c r="N244" s="832"/>
      <c r="O244" s="832"/>
      <c r="P244" s="849">
        <v>1</v>
      </c>
      <c r="Q244" s="849">
        <v>173</v>
      </c>
      <c r="R244" s="837"/>
      <c r="S244" s="850">
        <v>173</v>
      </c>
    </row>
    <row r="245" spans="1:19" ht="14.4" customHeight="1" x14ac:dyDescent="0.3">
      <c r="A245" s="831" t="s">
        <v>3565</v>
      </c>
      <c r="B245" s="832" t="s">
        <v>3566</v>
      </c>
      <c r="C245" s="832" t="s">
        <v>597</v>
      </c>
      <c r="D245" s="832" t="s">
        <v>1382</v>
      </c>
      <c r="E245" s="832" t="s">
        <v>3567</v>
      </c>
      <c r="F245" s="832" t="s">
        <v>3572</v>
      </c>
      <c r="G245" s="832" t="s">
        <v>3571</v>
      </c>
      <c r="H245" s="849"/>
      <c r="I245" s="849"/>
      <c r="J245" s="832"/>
      <c r="K245" s="832"/>
      <c r="L245" s="849"/>
      <c r="M245" s="849"/>
      <c r="N245" s="832"/>
      <c r="O245" s="832"/>
      <c r="P245" s="849">
        <v>1</v>
      </c>
      <c r="Q245" s="849">
        <v>4742.3999999999996</v>
      </c>
      <c r="R245" s="837"/>
      <c r="S245" s="850">
        <v>4742.3999999999996</v>
      </c>
    </row>
    <row r="246" spans="1:19" ht="14.4" customHeight="1" x14ac:dyDescent="0.3">
      <c r="A246" s="831" t="s">
        <v>3565</v>
      </c>
      <c r="B246" s="832" t="s">
        <v>3566</v>
      </c>
      <c r="C246" s="832" t="s">
        <v>597</v>
      </c>
      <c r="D246" s="832" t="s">
        <v>1382</v>
      </c>
      <c r="E246" s="832" t="s">
        <v>3567</v>
      </c>
      <c r="F246" s="832" t="s">
        <v>3573</v>
      </c>
      <c r="G246" s="832" t="s">
        <v>682</v>
      </c>
      <c r="H246" s="849">
        <v>0.8</v>
      </c>
      <c r="I246" s="849">
        <v>43.04</v>
      </c>
      <c r="J246" s="832"/>
      <c r="K246" s="832">
        <v>53.8</v>
      </c>
      <c r="L246" s="849"/>
      <c r="M246" s="849"/>
      <c r="N246" s="832"/>
      <c r="O246" s="832"/>
      <c r="P246" s="849"/>
      <c r="Q246" s="849"/>
      <c r="R246" s="837"/>
      <c r="S246" s="850"/>
    </row>
    <row r="247" spans="1:19" ht="14.4" customHeight="1" x14ac:dyDescent="0.3">
      <c r="A247" s="831" t="s">
        <v>3565</v>
      </c>
      <c r="B247" s="832" t="s">
        <v>3566</v>
      </c>
      <c r="C247" s="832" t="s">
        <v>597</v>
      </c>
      <c r="D247" s="832" t="s">
        <v>1382</v>
      </c>
      <c r="E247" s="832" t="s">
        <v>3567</v>
      </c>
      <c r="F247" s="832" t="s">
        <v>3576</v>
      </c>
      <c r="G247" s="832" t="s">
        <v>1352</v>
      </c>
      <c r="H247" s="849">
        <v>0.1</v>
      </c>
      <c r="I247" s="849">
        <v>442.7</v>
      </c>
      <c r="J247" s="832"/>
      <c r="K247" s="832">
        <v>4427</v>
      </c>
      <c r="L247" s="849"/>
      <c r="M247" s="849"/>
      <c r="N247" s="832"/>
      <c r="O247" s="832"/>
      <c r="P247" s="849"/>
      <c r="Q247" s="849"/>
      <c r="R247" s="837"/>
      <c r="S247" s="850"/>
    </row>
    <row r="248" spans="1:19" ht="14.4" customHeight="1" x14ac:dyDescent="0.3">
      <c r="A248" s="831" t="s">
        <v>3565</v>
      </c>
      <c r="B248" s="832" t="s">
        <v>3566</v>
      </c>
      <c r="C248" s="832" t="s">
        <v>597</v>
      </c>
      <c r="D248" s="832" t="s">
        <v>1382</v>
      </c>
      <c r="E248" s="832" t="s">
        <v>3567</v>
      </c>
      <c r="F248" s="832" t="s">
        <v>3591</v>
      </c>
      <c r="G248" s="832" t="s">
        <v>3589</v>
      </c>
      <c r="H248" s="849"/>
      <c r="I248" s="849"/>
      <c r="J248" s="832"/>
      <c r="K248" s="832"/>
      <c r="L248" s="849"/>
      <c r="M248" s="849"/>
      <c r="N248" s="832"/>
      <c r="O248" s="832"/>
      <c r="P248" s="849">
        <v>0.5</v>
      </c>
      <c r="Q248" s="849">
        <v>3640.36</v>
      </c>
      <c r="R248" s="837"/>
      <c r="S248" s="850">
        <v>7280.72</v>
      </c>
    </row>
    <row r="249" spans="1:19" ht="14.4" customHeight="1" x14ac:dyDescent="0.3">
      <c r="A249" s="831" t="s">
        <v>3565</v>
      </c>
      <c r="B249" s="832" t="s">
        <v>3566</v>
      </c>
      <c r="C249" s="832" t="s">
        <v>597</v>
      </c>
      <c r="D249" s="832" t="s">
        <v>1382</v>
      </c>
      <c r="E249" s="832" t="s">
        <v>3547</v>
      </c>
      <c r="F249" s="832" t="s">
        <v>3610</v>
      </c>
      <c r="G249" s="832" t="s">
        <v>3611</v>
      </c>
      <c r="H249" s="849">
        <v>1</v>
      </c>
      <c r="I249" s="849">
        <v>901.64</v>
      </c>
      <c r="J249" s="832"/>
      <c r="K249" s="832">
        <v>901.64</v>
      </c>
      <c r="L249" s="849"/>
      <c r="M249" s="849"/>
      <c r="N249" s="832"/>
      <c r="O249" s="832"/>
      <c r="P249" s="849"/>
      <c r="Q249" s="849"/>
      <c r="R249" s="837"/>
      <c r="S249" s="850"/>
    </row>
    <row r="250" spans="1:19" ht="14.4" customHeight="1" x14ac:dyDescent="0.3">
      <c r="A250" s="831" t="s">
        <v>3565</v>
      </c>
      <c r="B250" s="832" t="s">
        <v>3566</v>
      </c>
      <c r="C250" s="832" t="s">
        <v>597</v>
      </c>
      <c r="D250" s="832" t="s">
        <v>1382</v>
      </c>
      <c r="E250" s="832" t="s">
        <v>3547</v>
      </c>
      <c r="F250" s="832" t="s">
        <v>3612</v>
      </c>
      <c r="G250" s="832" t="s">
        <v>3613</v>
      </c>
      <c r="H250" s="849">
        <v>1</v>
      </c>
      <c r="I250" s="849">
        <v>408.74</v>
      </c>
      <c r="J250" s="832"/>
      <c r="K250" s="832">
        <v>408.74</v>
      </c>
      <c r="L250" s="849"/>
      <c r="M250" s="849"/>
      <c r="N250" s="832"/>
      <c r="O250" s="832"/>
      <c r="P250" s="849">
        <v>0</v>
      </c>
      <c r="Q250" s="849">
        <v>0</v>
      </c>
      <c r="R250" s="837"/>
      <c r="S250" s="850"/>
    </row>
    <row r="251" spans="1:19" ht="14.4" customHeight="1" x14ac:dyDescent="0.3">
      <c r="A251" s="831" t="s">
        <v>3565</v>
      </c>
      <c r="B251" s="832" t="s">
        <v>3566</v>
      </c>
      <c r="C251" s="832" t="s">
        <v>597</v>
      </c>
      <c r="D251" s="832" t="s">
        <v>1382</v>
      </c>
      <c r="E251" s="832" t="s">
        <v>3547</v>
      </c>
      <c r="F251" s="832" t="s">
        <v>3618</v>
      </c>
      <c r="G251" s="832" t="s">
        <v>3619</v>
      </c>
      <c r="H251" s="849"/>
      <c r="I251" s="849"/>
      <c r="J251" s="832"/>
      <c r="K251" s="832"/>
      <c r="L251" s="849"/>
      <c r="M251" s="849"/>
      <c r="N251" s="832"/>
      <c r="O251" s="832"/>
      <c r="P251" s="849">
        <v>1</v>
      </c>
      <c r="Q251" s="849">
        <v>1665</v>
      </c>
      <c r="R251" s="837"/>
      <c r="S251" s="850">
        <v>1665</v>
      </c>
    </row>
    <row r="252" spans="1:19" ht="14.4" customHeight="1" x14ac:dyDescent="0.3">
      <c r="A252" s="831" t="s">
        <v>3565</v>
      </c>
      <c r="B252" s="832" t="s">
        <v>3566</v>
      </c>
      <c r="C252" s="832" t="s">
        <v>597</v>
      </c>
      <c r="D252" s="832" t="s">
        <v>1382</v>
      </c>
      <c r="E252" s="832" t="s">
        <v>3547</v>
      </c>
      <c r="F252" s="832" t="s">
        <v>3548</v>
      </c>
      <c r="G252" s="832" t="s">
        <v>3549</v>
      </c>
      <c r="H252" s="849">
        <v>1</v>
      </c>
      <c r="I252" s="849">
        <v>2436</v>
      </c>
      <c r="J252" s="832"/>
      <c r="K252" s="832">
        <v>2436</v>
      </c>
      <c r="L252" s="849"/>
      <c r="M252" s="849"/>
      <c r="N252" s="832"/>
      <c r="O252" s="832"/>
      <c r="P252" s="849"/>
      <c r="Q252" s="849"/>
      <c r="R252" s="837"/>
      <c r="S252" s="850"/>
    </row>
    <row r="253" spans="1:19" ht="14.4" customHeight="1" x14ac:dyDescent="0.3">
      <c r="A253" s="831" t="s">
        <v>3565</v>
      </c>
      <c r="B253" s="832" t="s">
        <v>3566</v>
      </c>
      <c r="C253" s="832" t="s">
        <v>597</v>
      </c>
      <c r="D253" s="832" t="s">
        <v>1382</v>
      </c>
      <c r="E253" s="832" t="s">
        <v>3547</v>
      </c>
      <c r="F253" s="832" t="s">
        <v>3628</v>
      </c>
      <c r="G253" s="832"/>
      <c r="H253" s="849">
        <v>1</v>
      </c>
      <c r="I253" s="849">
        <v>848.78</v>
      </c>
      <c r="J253" s="832"/>
      <c r="K253" s="832">
        <v>848.78</v>
      </c>
      <c r="L253" s="849"/>
      <c r="M253" s="849"/>
      <c r="N253" s="832"/>
      <c r="O253" s="832"/>
      <c r="P253" s="849"/>
      <c r="Q253" s="849"/>
      <c r="R253" s="837"/>
      <c r="S253" s="850"/>
    </row>
    <row r="254" spans="1:19" ht="14.4" customHeight="1" x14ac:dyDescent="0.3">
      <c r="A254" s="831" t="s">
        <v>3565</v>
      </c>
      <c r="B254" s="832" t="s">
        <v>3566</v>
      </c>
      <c r="C254" s="832" t="s">
        <v>597</v>
      </c>
      <c r="D254" s="832" t="s">
        <v>1382</v>
      </c>
      <c r="E254" s="832" t="s">
        <v>3550</v>
      </c>
      <c r="F254" s="832" t="s">
        <v>3647</v>
      </c>
      <c r="G254" s="832" t="s">
        <v>3648</v>
      </c>
      <c r="H254" s="849">
        <v>57</v>
      </c>
      <c r="I254" s="849">
        <v>11685</v>
      </c>
      <c r="J254" s="832">
        <v>0.6785714285714286</v>
      </c>
      <c r="K254" s="832">
        <v>205</v>
      </c>
      <c r="L254" s="849">
        <v>84</v>
      </c>
      <c r="M254" s="849">
        <v>17220</v>
      </c>
      <c r="N254" s="832">
        <v>1</v>
      </c>
      <c r="O254" s="832">
        <v>205</v>
      </c>
      <c r="P254" s="849">
        <v>11</v>
      </c>
      <c r="Q254" s="849">
        <v>2266</v>
      </c>
      <c r="R254" s="837">
        <v>0.1315911730545877</v>
      </c>
      <c r="S254" s="850">
        <v>206</v>
      </c>
    </row>
    <row r="255" spans="1:19" ht="14.4" customHeight="1" x14ac:dyDescent="0.3">
      <c r="A255" s="831" t="s">
        <v>3565</v>
      </c>
      <c r="B255" s="832" t="s">
        <v>3566</v>
      </c>
      <c r="C255" s="832" t="s">
        <v>597</v>
      </c>
      <c r="D255" s="832" t="s">
        <v>1382</v>
      </c>
      <c r="E255" s="832" t="s">
        <v>3550</v>
      </c>
      <c r="F255" s="832" t="s">
        <v>3649</v>
      </c>
      <c r="G255" s="832" t="s">
        <v>3650</v>
      </c>
      <c r="H255" s="849">
        <v>2</v>
      </c>
      <c r="I255" s="849">
        <v>156</v>
      </c>
      <c r="J255" s="832"/>
      <c r="K255" s="832">
        <v>78</v>
      </c>
      <c r="L255" s="849"/>
      <c r="M255" s="849"/>
      <c r="N255" s="832"/>
      <c r="O255" s="832"/>
      <c r="P255" s="849"/>
      <c r="Q255" s="849"/>
      <c r="R255" s="837"/>
      <c r="S255" s="850"/>
    </row>
    <row r="256" spans="1:19" ht="14.4" customHeight="1" x14ac:dyDescent="0.3">
      <c r="A256" s="831" t="s">
        <v>3565</v>
      </c>
      <c r="B256" s="832" t="s">
        <v>3566</v>
      </c>
      <c r="C256" s="832" t="s">
        <v>597</v>
      </c>
      <c r="D256" s="832" t="s">
        <v>1382</v>
      </c>
      <c r="E256" s="832" t="s">
        <v>3550</v>
      </c>
      <c r="F256" s="832" t="s">
        <v>3657</v>
      </c>
      <c r="G256" s="832" t="s">
        <v>3658</v>
      </c>
      <c r="H256" s="849">
        <v>80</v>
      </c>
      <c r="I256" s="849">
        <v>2960</v>
      </c>
      <c r="J256" s="832">
        <v>1.1267605633802817</v>
      </c>
      <c r="K256" s="832">
        <v>37</v>
      </c>
      <c r="L256" s="849">
        <v>71</v>
      </c>
      <c r="M256" s="849">
        <v>2627</v>
      </c>
      <c r="N256" s="832">
        <v>1</v>
      </c>
      <c r="O256" s="832">
        <v>37</v>
      </c>
      <c r="P256" s="849">
        <v>46</v>
      </c>
      <c r="Q256" s="849">
        <v>1702</v>
      </c>
      <c r="R256" s="837">
        <v>0.647887323943662</v>
      </c>
      <c r="S256" s="850">
        <v>37</v>
      </c>
    </row>
    <row r="257" spans="1:19" ht="14.4" customHeight="1" x14ac:dyDescent="0.3">
      <c r="A257" s="831" t="s">
        <v>3565</v>
      </c>
      <c r="B257" s="832" t="s">
        <v>3566</v>
      </c>
      <c r="C257" s="832" t="s">
        <v>597</v>
      </c>
      <c r="D257" s="832" t="s">
        <v>1382</v>
      </c>
      <c r="E257" s="832" t="s">
        <v>3550</v>
      </c>
      <c r="F257" s="832" t="s">
        <v>3659</v>
      </c>
      <c r="G257" s="832" t="s">
        <v>3660</v>
      </c>
      <c r="H257" s="849"/>
      <c r="I257" s="849"/>
      <c r="J257" s="832"/>
      <c r="K257" s="832"/>
      <c r="L257" s="849">
        <v>1</v>
      </c>
      <c r="M257" s="849">
        <v>10</v>
      </c>
      <c r="N257" s="832">
        <v>1</v>
      </c>
      <c r="O257" s="832">
        <v>10</v>
      </c>
      <c r="P257" s="849"/>
      <c r="Q257" s="849"/>
      <c r="R257" s="837"/>
      <c r="S257" s="850"/>
    </row>
    <row r="258" spans="1:19" ht="14.4" customHeight="1" x14ac:dyDescent="0.3">
      <c r="A258" s="831" t="s">
        <v>3565</v>
      </c>
      <c r="B258" s="832" t="s">
        <v>3566</v>
      </c>
      <c r="C258" s="832" t="s">
        <v>597</v>
      </c>
      <c r="D258" s="832" t="s">
        <v>1382</v>
      </c>
      <c r="E258" s="832" t="s">
        <v>3550</v>
      </c>
      <c r="F258" s="832" t="s">
        <v>3551</v>
      </c>
      <c r="G258" s="832" t="s">
        <v>3552</v>
      </c>
      <c r="H258" s="849">
        <v>54</v>
      </c>
      <c r="I258" s="849">
        <v>13554</v>
      </c>
      <c r="J258" s="832">
        <v>0.73972602739726023</v>
      </c>
      <c r="K258" s="832">
        <v>251</v>
      </c>
      <c r="L258" s="849">
        <v>73</v>
      </c>
      <c r="M258" s="849">
        <v>18323</v>
      </c>
      <c r="N258" s="832">
        <v>1</v>
      </c>
      <c r="O258" s="832">
        <v>251</v>
      </c>
      <c r="P258" s="849">
        <v>85</v>
      </c>
      <c r="Q258" s="849">
        <v>21420</v>
      </c>
      <c r="R258" s="837">
        <v>1.1690225399770779</v>
      </c>
      <c r="S258" s="850">
        <v>252</v>
      </c>
    </row>
    <row r="259" spans="1:19" ht="14.4" customHeight="1" x14ac:dyDescent="0.3">
      <c r="A259" s="831" t="s">
        <v>3565</v>
      </c>
      <c r="B259" s="832" t="s">
        <v>3566</v>
      </c>
      <c r="C259" s="832" t="s">
        <v>597</v>
      </c>
      <c r="D259" s="832" t="s">
        <v>1382</v>
      </c>
      <c r="E259" s="832" t="s">
        <v>3550</v>
      </c>
      <c r="F259" s="832" t="s">
        <v>3665</v>
      </c>
      <c r="G259" s="832" t="s">
        <v>3666</v>
      </c>
      <c r="H259" s="849">
        <v>52</v>
      </c>
      <c r="I259" s="849">
        <v>6552</v>
      </c>
      <c r="J259" s="832">
        <v>0.82539682539682535</v>
      </c>
      <c r="K259" s="832">
        <v>126</v>
      </c>
      <c r="L259" s="849">
        <v>63</v>
      </c>
      <c r="M259" s="849">
        <v>7938</v>
      </c>
      <c r="N259" s="832">
        <v>1</v>
      </c>
      <c r="O259" s="832">
        <v>126</v>
      </c>
      <c r="P259" s="849">
        <v>121</v>
      </c>
      <c r="Q259" s="849">
        <v>15367</v>
      </c>
      <c r="R259" s="837">
        <v>1.935878054925674</v>
      </c>
      <c r="S259" s="850">
        <v>127</v>
      </c>
    </row>
    <row r="260" spans="1:19" ht="14.4" customHeight="1" x14ac:dyDescent="0.3">
      <c r="A260" s="831" t="s">
        <v>3565</v>
      </c>
      <c r="B260" s="832" t="s">
        <v>3566</v>
      </c>
      <c r="C260" s="832" t="s">
        <v>597</v>
      </c>
      <c r="D260" s="832" t="s">
        <v>1382</v>
      </c>
      <c r="E260" s="832" t="s">
        <v>3550</v>
      </c>
      <c r="F260" s="832" t="s">
        <v>3667</v>
      </c>
      <c r="G260" s="832" t="s">
        <v>3668</v>
      </c>
      <c r="H260" s="849">
        <v>2</v>
      </c>
      <c r="I260" s="849">
        <v>620</v>
      </c>
      <c r="J260" s="832"/>
      <c r="K260" s="832">
        <v>310</v>
      </c>
      <c r="L260" s="849"/>
      <c r="M260" s="849"/>
      <c r="N260" s="832"/>
      <c r="O260" s="832"/>
      <c r="P260" s="849"/>
      <c r="Q260" s="849"/>
      <c r="R260" s="837"/>
      <c r="S260" s="850"/>
    </row>
    <row r="261" spans="1:19" ht="14.4" customHeight="1" x14ac:dyDescent="0.3">
      <c r="A261" s="831" t="s">
        <v>3565</v>
      </c>
      <c r="B261" s="832" t="s">
        <v>3566</v>
      </c>
      <c r="C261" s="832" t="s">
        <v>597</v>
      </c>
      <c r="D261" s="832" t="s">
        <v>1382</v>
      </c>
      <c r="E261" s="832" t="s">
        <v>3550</v>
      </c>
      <c r="F261" s="832" t="s">
        <v>3673</v>
      </c>
      <c r="G261" s="832" t="s">
        <v>3674</v>
      </c>
      <c r="H261" s="849">
        <v>2</v>
      </c>
      <c r="I261" s="849">
        <v>666</v>
      </c>
      <c r="J261" s="832">
        <v>0.33333333333333331</v>
      </c>
      <c r="K261" s="832">
        <v>333</v>
      </c>
      <c r="L261" s="849">
        <v>6</v>
      </c>
      <c r="M261" s="849">
        <v>1998</v>
      </c>
      <c r="N261" s="832">
        <v>1</v>
      </c>
      <c r="O261" s="832">
        <v>333</v>
      </c>
      <c r="P261" s="849">
        <v>2</v>
      </c>
      <c r="Q261" s="849">
        <v>668</v>
      </c>
      <c r="R261" s="837">
        <v>0.33433433433433435</v>
      </c>
      <c r="S261" s="850">
        <v>334</v>
      </c>
    </row>
    <row r="262" spans="1:19" ht="14.4" customHeight="1" x14ac:dyDescent="0.3">
      <c r="A262" s="831" t="s">
        <v>3565</v>
      </c>
      <c r="B262" s="832" t="s">
        <v>3566</v>
      </c>
      <c r="C262" s="832" t="s">
        <v>597</v>
      </c>
      <c r="D262" s="832" t="s">
        <v>1382</v>
      </c>
      <c r="E262" s="832" t="s">
        <v>3550</v>
      </c>
      <c r="F262" s="832" t="s">
        <v>3685</v>
      </c>
      <c r="G262" s="832" t="s">
        <v>3686</v>
      </c>
      <c r="H262" s="849"/>
      <c r="I262" s="849"/>
      <c r="J262" s="832"/>
      <c r="K262" s="832"/>
      <c r="L262" s="849">
        <v>1</v>
      </c>
      <c r="M262" s="849">
        <v>296</v>
      </c>
      <c r="N262" s="832">
        <v>1</v>
      </c>
      <c r="O262" s="832">
        <v>296</v>
      </c>
      <c r="P262" s="849">
        <v>1</v>
      </c>
      <c r="Q262" s="849">
        <v>296</v>
      </c>
      <c r="R262" s="837">
        <v>1</v>
      </c>
      <c r="S262" s="850">
        <v>296</v>
      </c>
    </row>
    <row r="263" spans="1:19" ht="14.4" customHeight="1" x14ac:dyDescent="0.3">
      <c r="A263" s="831" t="s">
        <v>3565</v>
      </c>
      <c r="B263" s="832" t="s">
        <v>3566</v>
      </c>
      <c r="C263" s="832" t="s">
        <v>597</v>
      </c>
      <c r="D263" s="832" t="s">
        <v>1382</v>
      </c>
      <c r="E263" s="832" t="s">
        <v>3550</v>
      </c>
      <c r="F263" s="832" t="s">
        <v>3689</v>
      </c>
      <c r="G263" s="832" t="s">
        <v>3690</v>
      </c>
      <c r="H263" s="849">
        <v>0</v>
      </c>
      <c r="I263" s="849">
        <v>0</v>
      </c>
      <c r="J263" s="832">
        <v>0</v>
      </c>
      <c r="K263" s="832"/>
      <c r="L263" s="849">
        <v>1</v>
      </c>
      <c r="M263" s="849">
        <v>1181</v>
      </c>
      <c r="N263" s="832">
        <v>1</v>
      </c>
      <c r="O263" s="832">
        <v>1181</v>
      </c>
      <c r="P263" s="849"/>
      <c r="Q263" s="849"/>
      <c r="R263" s="837"/>
      <c r="S263" s="850"/>
    </row>
    <row r="264" spans="1:19" ht="14.4" customHeight="1" x14ac:dyDescent="0.3">
      <c r="A264" s="831" t="s">
        <v>3565</v>
      </c>
      <c r="B264" s="832" t="s">
        <v>3566</v>
      </c>
      <c r="C264" s="832" t="s">
        <v>597</v>
      </c>
      <c r="D264" s="832" t="s">
        <v>1382</v>
      </c>
      <c r="E264" s="832" t="s">
        <v>3550</v>
      </c>
      <c r="F264" s="832" t="s">
        <v>3695</v>
      </c>
      <c r="G264" s="832" t="s">
        <v>3696</v>
      </c>
      <c r="H264" s="849">
        <v>70</v>
      </c>
      <c r="I264" s="849">
        <v>2333.3200000000002</v>
      </c>
      <c r="J264" s="832">
        <v>0.42944487184678304</v>
      </c>
      <c r="K264" s="832">
        <v>33.33314285714286</v>
      </c>
      <c r="L264" s="849">
        <v>163</v>
      </c>
      <c r="M264" s="849">
        <v>5433.34</v>
      </c>
      <c r="N264" s="832">
        <v>1</v>
      </c>
      <c r="O264" s="832">
        <v>33.333374233128836</v>
      </c>
      <c r="P264" s="849">
        <v>242</v>
      </c>
      <c r="Q264" s="849">
        <v>8066.67</v>
      </c>
      <c r="R264" s="837">
        <v>1.4846613685136583</v>
      </c>
      <c r="S264" s="850">
        <v>33.333347107438016</v>
      </c>
    </row>
    <row r="265" spans="1:19" ht="14.4" customHeight="1" x14ac:dyDescent="0.3">
      <c r="A265" s="831" t="s">
        <v>3565</v>
      </c>
      <c r="B265" s="832" t="s">
        <v>3566</v>
      </c>
      <c r="C265" s="832" t="s">
        <v>597</v>
      </c>
      <c r="D265" s="832" t="s">
        <v>1382</v>
      </c>
      <c r="E265" s="832" t="s">
        <v>3550</v>
      </c>
      <c r="F265" s="832" t="s">
        <v>3697</v>
      </c>
      <c r="G265" s="832" t="s">
        <v>3698</v>
      </c>
      <c r="H265" s="849">
        <v>8</v>
      </c>
      <c r="I265" s="849">
        <v>2456</v>
      </c>
      <c r="J265" s="832">
        <v>0.49837662337662336</v>
      </c>
      <c r="K265" s="832">
        <v>307</v>
      </c>
      <c r="L265" s="849">
        <v>16</v>
      </c>
      <c r="M265" s="849">
        <v>4928</v>
      </c>
      <c r="N265" s="832">
        <v>1</v>
      </c>
      <c r="O265" s="832">
        <v>308</v>
      </c>
      <c r="P265" s="849">
        <v>104</v>
      </c>
      <c r="Q265" s="849">
        <v>32032</v>
      </c>
      <c r="R265" s="837">
        <v>6.5</v>
      </c>
      <c r="S265" s="850">
        <v>308</v>
      </c>
    </row>
    <row r="266" spans="1:19" ht="14.4" customHeight="1" x14ac:dyDescent="0.3">
      <c r="A266" s="831" t="s">
        <v>3565</v>
      </c>
      <c r="B266" s="832" t="s">
        <v>3566</v>
      </c>
      <c r="C266" s="832" t="s">
        <v>597</v>
      </c>
      <c r="D266" s="832" t="s">
        <v>1382</v>
      </c>
      <c r="E266" s="832" t="s">
        <v>3550</v>
      </c>
      <c r="F266" s="832" t="s">
        <v>3699</v>
      </c>
      <c r="G266" s="832" t="s">
        <v>3700</v>
      </c>
      <c r="H266" s="849">
        <v>0</v>
      </c>
      <c r="I266" s="849">
        <v>0</v>
      </c>
      <c r="J266" s="832">
        <v>0</v>
      </c>
      <c r="K266" s="832"/>
      <c r="L266" s="849">
        <v>1</v>
      </c>
      <c r="M266" s="849">
        <v>260</v>
      </c>
      <c r="N266" s="832">
        <v>1</v>
      </c>
      <c r="O266" s="832">
        <v>260</v>
      </c>
      <c r="P266" s="849"/>
      <c r="Q266" s="849"/>
      <c r="R266" s="837"/>
      <c r="S266" s="850"/>
    </row>
    <row r="267" spans="1:19" ht="14.4" customHeight="1" x14ac:dyDescent="0.3">
      <c r="A267" s="831" t="s">
        <v>3565</v>
      </c>
      <c r="B267" s="832" t="s">
        <v>3566</v>
      </c>
      <c r="C267" s="832" t="s">
        <v>597</v>
      </c>
      <c r="D267" s="832" t="s">
        <v>1382</v>
      </c>
      <c r="E267" s="832" t="s">
        <v>3550</v>
      </c>
      <c r="F267" s="832" t="s">
        <v>3701</v>
      </c>
      <c r="G267" s="832" t="s">
        <v>3702</v>
      </c>
      <c r="H267" s="849">
        <v>3</v>
      </c>
      <c r="I267" s="849">
        <v>111</v>
      </c>
      <c r="J267" s="832"/>
      <c r="K267" s="832">
        <v>37</v>
      </c>
      <c r="L267" s="849"/>
      <c r="M267" s="849"/>
      <c r="N267" s="832"/>
      <c r="O267" s="832"/>
      <c r="P267" s="849">
        <v>19</v>
      </c>
      <c r="Q267" s="849">
        <v>703</v>
      </c>
      <c r="R267" s="837"/>
      <c r="S267" s="850">
        <v>37</v>
      </c>
    </row>
    <row r="268" spans="1:19" ht="14.4" customHeight="1" x14ac:dyDescent="0.3">
      <c r="A268" s="831" t="s">
        <v>3565</v>
      </c>
      <c r="B268" s="832" t="s">
        <v>3566</v>
      </c>
      <c r="C268" s="832" t="s">
        <v>597</v>
      </c>
      <c r="D268" s="832" t="s">
        <v>1382</v>
      </c>
      <c r="E268" s="832" t="s">
        <v>3550</v>
      </c>
      <c r="F268" s="832" t="s">
        <v>3707</v>
      </c>
      <c r="G268" s="832" t="s">
        <v>3708</v>
      </c>
      <c r="H268" s="849">
        <v>10</v>
      </c>
      <c r="I268" s="849">
        <v>320</v>
      </c>
      <c r="J268" s="832"/>
      <c r="K268" s="832">
        <v>32</v>
      </c>
      <c r="L268" s="849"/>
      <c r="M268" s="849"/>
      <c r="N268" s="832"/>
      <c r="O268" s="832"/>
      <c r="P268" s="849">
        <v>3</v>
      </c>
      <c r="Q268" s="849">
        <v>96</v>
      </c>
      <c r="R268" s="837"/>
      <c r="S268" s="850">
        <v>32</v>
      </c>
    </row>
    <row r="269" spans="1:19" ht="14.4" customHeight="1" x14ac:dyDescent="0.3">
      <c r="A269" s="831" t="s">
        <v>3565</v>
      </c>
      <c r="B269" s="832" t="s">
        <v>3566</v>
      </c>
      <c r="C269" s="832" t="s">
        <v>597</v>
      </c>
      <c r="D269" s="832" t="s">
        <v>1382</v>
      </c>
      <c r="E269" s="832" t="s">
        <v>3550</v>
      </c>
      <c r="F269" s="832" t="s">
        <v>3713</v>
      </c>
      <c r="G269" s="832" t="s">
        <v>3714</v>
      </c>
      <c r="H269" s="849">
        <v>2</v>
      </c>
      <c r="I269" s="849">
        <v>1916</v>
      </c>
      <c r="J269" s="832">
        <v>0.66666666666666663</v>
      </c>
      <c r="K269" s="832">
        <v>958</v>
      </c>
      <c r="L269" s="849">
        <v>3</v>
      </c>
      <c r="M269" s="849">
        <v>2874</v>
      </c>
      <c r="N269" s="832">
        <v>1</v>
      </c>
      <c r="O269" s="832">
        <v>958</v>
      </c>
      <c r="P269" s="849"/>
      <c r="Q269" s="849"/>
      <c r="R269" s="837"/>
      <c r="S269" s="850"/>
    </row>
    <row r="270" spans="1:19" ht="14.4" customHeight="1" x14ac:dyDescent="0.3">
      <c r="A270" s="831" t="s">
        <v>3565</v>
      </c>
      <c r="B270" s="832" t="s">
        <v>3566</v>
      </c>
      <c r="C270" s="832" t="s">
        <v>597</v>
      </c>
      <c r="D270" s="832" t="s">
        <v>1382</v>
      </c>
      <c r="E270" s="832" t="s">
        <v>3550</v>
      </c>
      <c r="F270" s="832" t="s">
        <v>3557</v>
      </c>
      <c r="G270" s="832" t="s">
        <v>3558</v>
      </c>
      <c r="H270" s="849">
        <v>1</v>
      </c>
      <c r="I270" s="849">
        <v>591</v>
      </c>
      <c r="J270" s="832">
        <v>0.99831081081081086</v>
      </c>
      <c r="K270" s="832">
        <v>591</v>
      </c>
      <c r="L270" s="849">
        <v>1</v>
      </c>
      <c r="M270" s="849">
        <v>592</v>
      </c>
      <c r="N270" s="832">
        <v>1</v>
      </c>
      <c r="O270" s="832">
        <v>592</v>
      </c>
      <c r="P270" s="849">
        <v>3</v>
      </c>
      <c r="Q270" s="849">
        <v>1779</v>
      </c>
      <c r="R270" s="837">
        <v>3.0050675675675675</v>
      </c>
      <c r="S270" s="850">
        <v>593</v>
      </c>
    </row>
    <row r="271" spans="1:19" ht="14.4" customHeight="1" x14ac:dyDescent="0.3">
      <c r="A271" s="831" t="s">
        <v>3565</v>
      </c>
      <c r="B271" s="832" t="s">
        <v>3566</v>
      </c>
      <c r="C271" s="832" t="s">
        <v>597</v>
      </c>
      <c r="D271" s="832" t="s">
        <v>1382</v>
      </c>
      <c r="E271" s="832" t="s">
        <v>3550</v>
      </c>
      <c r="F271" s="832" t="s">
        <v>3559</v>
      </c>
      <c r="G271" s="832" t="s">
        <v>3560</v>
      </c>
      <c r="H271" s="849">
        <v>1</v>
      </c>
      <c r="I271" s="849">
        <v>767</v>
      </c>
      <c r="J271" s="832">
        <v>1</v>
      </c>
      <c r="K271" s="832">
        <v>767</v>
      </c>
      <c r="L271" s="849">
        <v>1</v>
      </c>
      <c r="M271" s="849">
        <v>767</v>
      </c>
      <c r="N271" s="832">
        <v>1</v>
      </c>
      <c r="O271" s="832">
        <v>767</v>
      </c>
      <c r="P271" s="849"/>
      <c r="Q271" s="849"/>
      <c r="R271" s="837"/>
      <c r="S271" s="850"/>
    </row>
    <row r="272" spans="1:19" ht="14.4" customHeight="1" x14ac:dyDescent="0.3">
      <c r="A272" s="831" t="s">
        <v>3565</v>
      </c>
      <c r="B272" s="832" t="s">
        <v>3566</v>
      </c>
      <c r="C272" s="832" t="s">
        <v>597</v>
      </c>
      <c r="D272" s="832" t="s">
        <v>1382</v>
      </c>
      <c r="E272" s="832" t="s">
        <v>3550</v>
      </c>
      <c r="F272" s="832" t="s">
        <v>3717</v>
      </c>
      <c r="G272" s="832" t="s">
        <v>3718</v>
      </c>
      <c r="H272" s="849">
        <v>9</v>
      </c>
      <c r="I272" s="849">
        <v>39600</v>
      </c>
      <c r="J272" s="832">
        <v>2.2489777373920945</v>
      </c>
      <c r="K272" s="832">
        <v>4400</v>
      </c>
      <c r="L272" s="849">
        <v>4</v>
      </c>
      <c r="M272" s="849">
        <v>17608</v>
      </c>
      <c r="N272" s="832">
        <v>1</v>
      </c>
      <c r="O272" s="832">
        <v>4402</v>
      </c>
      <c r="P272" s="849">
        <v>3</v>
      </c>
      <c r="Q272" s="849">
        <v>13224</v>
      </c>
      <c r="R272" s="837">
        <v>0.7510222626079055</v>
      </c>
      <c r="S272" s="850">
        <v>4408</v>
      </c>
    </row>
    <row r="273" spans="1:19" ht="14.4" customHeight="1" x14ac:dyDescent="0.3">
      <c r="A273" s="831" t="s">
        <v>3565</v>
      </c>
      <c r="B273" s="832" t="s">
        <v>3566</v>
      </c>
      <c r="C273" s="832" t="s">
        <v>597</v>
      </c>
      <c r="D273" s="832" t="s">
        <v>1382</v>
      </c>
      <c r="E273" s="832" t="s">
        <v>3550</v>
      </c>
      <c r="F273" s="832" t="s">
        <v>3721</v>
      </c>
      <c r="G273" s="832" t="s">
        <v>3722</v>
      </c>
      <c r="H273" s="849">
        <v>9</v>
      </c>
      <c r="I273" s="849">
        <v>1098</v>
      </c>
      <c r="J273" s="832">
        <v>0.19719827586206898</v>
      </c>
      <c r="K273" s="832">
        <v>122</v>
      </c>
      <c r="L273" s="849">
        <v>48</v>
      </c>
      <c r="M273" s="849">
        <v>5568</v>
      </c>
      <c r="N273" s="832">
        <v>1</v>
      </c>
      <c r="O273" s="832">
        <v>116</v>
      </c>
      <c r="P273" s="849"/>
      <c r="Q273" s="849"/>
      <c r="R273" s="837"/>
      <c r="S273" s="850"/>
    </row>
    <row r="274" spans="1:19" ht="14.4" customHeight="1" x14ac:dyDescent="0.3">
      <c r="A274" s="831" t="s">
        <v>3565</v>
      </c>
      <c r="B274" s="832" t="s">
        <v>3566</v>
      </c>
      <c r="C274" s="832" t="s">
        <v>597</v>
      </c>
      <c r="D274" s="832" t="s">
        <v>1382</v>
      </c>
      <c r="E274" s="832" t="s">
        <v>3550</v>
      </c>
      <c r="F274" s="832" t="s">
        <v>3729</v>
      </c>
      <c r="G274" s="832" t="s">
        <v>3730</v>
      </c>
      <c r="H274" s="849">
        <v>3</v>
      </c>
      <c r="I274" s="849">
        <v>1182</v>
      </c>
      <c r="J274" s="832">
        <v>0.7481012658227848</v>
      </c>
      <c r="K274" s="832">
        <v>394</v>
      </c>
      <c r="L274" s="849">
        <v>4</v>
      </c>
      <c r="M274" s="849">
        <v>1580</v>
      </c>
      <c r="N274" s="832">
        <v>1</v>
      </c>
      <c r="O274" s="832">
        <v>395</v>
      </c>
      <c r="P274" s="849"/>
      <c r="Q274" s="849"/>
      <c r="R274" s="837"/>
      <c r="S274" s="850"/>
    </row>
    <row r="275" spans="1:19" ht="14.4" customHeight="1" x14ac:dyDescent="0.3">
      <c r="A275" s="831" t="s">
        <v>3565</v>
      </c>
      <c r="B275" s="832" t="s">
        <v>3566</v>
      </c>
      <c r="C275" s="832" t="s">
        <v>597</v>
      </c>
      <c r="D275" s="832" t="s">
        <v>1382</v>
      </c>
      <c r="E275" s="832" t="s">
        <v>3550</v>
      </c>
      <c r="F275" s="832" t="s">
        <v>3739</v>
      </c>
      <c r="G275" s="832" t="s">
        <v>3740</v>
      </c>
      <c r="H275" s="849">
        <v>46</v>
      </c>
      <c r="I275" s="849">
        <v>17112</v>
      </c>
      <c r="J275" s="832">
        <v>1.6991361334524873</v>
      </c>
      <c r="K275" s="832">
        <v>372</v>
      </c>
      <c r="L275" s="849">
        <v>27</v>
      </c>
      <c r="M275" s="849">
        <v>10071</v>
      </c>
      <c r="N275" s="832">
        <v>1</v>
      </c>
      <c r="O275" s="832">
        <v>373</v>
      </c>
      <c r="P275" s="849">
        <v>36</v>
      </c>
      <c r="Q275" s="849">
        <v>13464</v>
      </c>
      <c r="R275" s="837">
        <v>1.3369079535299375</v>
      </c>
      <c r="S275" s="850">
        <v>374</v>
      </c>
    </row>
    <row r="276" spans="1:19" ht="14.4" customHeight="1" x14ac:dyDescent="0.3">
      <c r="A276" s="831" t="s">
        <v>3565</v>
      </c>
      <c r="B276" s="832" t="s">
        <v>3566</v>
      </c>
      <c r="C276" s="832" t="s">
        <v>597</v>
      </c>
      <c r="D276" s="832" t="s">
        <v>1382</v>
      </c>
      <c r="E276" s="832" t="s">
        <v>3550</v>
      </c>
      <c r="F276" s="832" t="s">
        <v>3561</v>
      </c>
      <c r="G276" s="832" t="s">
        <v>3562</v>
      </c>
      <c r="H276" s="849"/>
      <c r="I276" s="849"/>
      <c r="J276" s="832"/>
      <c r="K276" s="832"/>
      <c r="L276" s="849"/>
      <c r="M276" s="849"/>
      <c r="N276" s="832"/>
      <c r="O276" s="832"/>
      <c r="P276" s="849">
        <v>1</v>
      </c>
      <c r="Q276" s="849">
        <v>1339</v>
      </c>
      <c r="R276" s="837"/>
      <c r="S276" s="850">
        <v>1339</v>
      </c>
    </row>
    <row r="277" spans="1:19" ht="14.4" customHeight="1" x14ac:dyDescent="0.3">
      <c r="A277" s="831" t="s">
        <v>3565</v>
      </c>
      <c r="B277" s="832" t="s">
        <v>3566</v>
      </c>
      <c r="C277" s="832" t="s">
        <v>597</v>
      </c>
      <c r="D277" s="832" t="s">
        <v>1382</v>
      </c>
      <c r="E277" s="832" t="s">
        <v>3550</v>
      </c>
      <c r="F277" s="832" t="s">
        <v>3563</v>
      </c>
      <c r="G277" s="832" t="s">
        <v>3564</v>
      </c>
      <c r="H277" s="849">
        <v>1</v>
      </c>
      <c r="I277" s="849">
        <v>362</v>
      </c>
      <c r="J277" s="832"/>
      <c r="K277" s="832">
        <v>362</v>
      </c>
      <c r="L277" s="849"/>
      <c r="M277" s="849"/>
      <c r="N277" s="832"/>
      <c r="O277" s="832"/>
      <c r="P277" s="849"/>
      <c r="Q277" s="849"/>
      <c r="R277" s="837"/>
      <c r="S277" s="850"/>
    </row>
    <row r="278" spans="1:19" ht="14.4" customHeight="1" x14ac:dyDescent="0.3">
      <c r="A278" s="831" t="s">
        <v>3565</v>
      </c>
      <c r="B278" s="832" t="s">
        <v>3566</v>
      </c>
      <c r="C278" s="832" t="s">
        <v>597</v>
      </c>
      <c r="D278" s="832" t="s">
        <v>1382</v>
      </c>
      <c r="E278" s="832" t="s">
        <v>3550</v>
      </c>
      <c r="F278" s="832" t="s">
        <v>3743</v>
      </c>
      <c r="G278" s="832" t="s">
        <v>3744</v>
      </c>
      <c r="H278" s="849">
        <v>1</v>
      </c>
      <c r="I278" s="849">
        <v>98</v>
      </c>
      <c r="J278" s="832"/>
      <c r="K278" s="832">
        <v>98</v>
      </c>
      <c r="L278" s="849"/>
      <c r="M278" s="849"/>
      <c r="N278" s="832"/>
      <c r="O278" s="832"/>
      <c r="P278" s="849"/>
      <c r="Q278" s="849"/>
      <c r="R278" s="837"/>
      <c r="S278" s="850"/>
    </row>
    <row r="279" spans="1:19" ht="14.4" customHeight="1" x14ac:dyDescent="0.3">
      <c r="A279" s="831" t="s">
        <v>3565</v>
      </c>
      <c r="B279" s="832" t="s">
        <v>3566</v>
      </c>
      <c r="C279" s="832" t="s">
        <v>597</v>
      </c>
      <c r="D279" s="832" t="s">
        <v>1384</v>
      </c>
      <c r="E279" s="832" t="s">
        <v>3567</v>
      </c>
      <c r="F279" s="832" t="s">
        <v>3572</v>
      </c>
      <c r="G279" s="832" t="s">
        <v>3571</v>
      </c>
      <c r="H279" s="849">
        <v>7</v>
      </c>
      <c r="I279" s="849">
        <v>44607.78</v>
      </c>
      <c r="J279" s="832">
        <v>3.5</v>
      </c>
      <c r="K279" s="832">
        <v>6372.54</v>
      </c>
      <c r="L279" s="849">
        <v>2</v>
      </c>
      <c r="M279" s="849">
        <v>12745.08</v>
      </c>
      <c r="N279" s="832">
        <v>1</v>
      </c>
      <c r="O279" s="832">
        <v>6372.54</v>
      </c>
      <c r="P279" s="849">
        <v>6</v>
      </c>
      <c r="Q279" s="849">
        <v>28454.400000000001</v>
      </c>
      <c r="R279" s="837">
        <v>2.2325791599581959</v>
      </c>
      <c r="S279" s="850">
        <v>4742.4000000000005</v>
      </c>
    </row>
    <row r="280" spans="1:19" ht="14.4" customHeight="1" x14ac:dyDescent="0.3">
      <c r="A280" s="831" t="s">
        <v>3565</v>
      </c>
      <c r="B280" s="832" t="s">
        <v>3566</v>
      </c>
      <c r="C280" s="832" t="s">
        <v>597</v>
      </c>
      <c r="D280" s="832" t="s">
        <v>1384</v>
      </c>
      <c r="E280" s="832" t="s">
        <v>3567</v>
      </c>
      <c r="F280" s="832" t="s">
        <v>3573</v>
      </c>
      <c r="G280" s="832" t="s">
        <v>682</v>
      </c>
      <c r="H280" s="849">
        <v>1</v>
      </c>
      <c r="I280" s="849">
        <v>53.8</v>
      </c>
      <c r="J280" s="832">
        <v>4.6299483648881239</v>
      </c>
      <c r="K280" s="832">
        <v>53.8</v>
      </c>
      <c r="L280" s="849">
        <v>0.2</v>
      </c>
      <c r="M280" s="849">
        <v>11.62</v>
      </c>
      <c r="N280" s="832">
        <v>1</v>
      </c>
      <c r="O280" s="832">
        <v>58.099999999999994</v>
      </c>
      <c r="P280" s="849"/>
      <c r="Q280" s="849"/>
      <c r="R280" s="837"/>
      <c r="S280" s="850"/>
    </row>
    <row r="281" spans="1:19" ht="14.4" customHeight="1" x14ac:dyDescent="0.3">
      <c r="A281" s="831" t="s">
        <v>3565</v>
      </c>
      <c r="B281" s="832" t="s">
        <v>3566</v>
      </c>
      <c r="C281" s="832" t="s">
        <v>597</v>
      </c>
      <c r="D281" s="832" t="s">
        <v>1384</v>
      </c>
      <c r="E281" s="832" t="s">
        <v>3567</v>
      </c>
      <c r="F281" s="832" t="s">
        <v>3576</v>
      </c>
      <c r="G281" s="832" t="s">
        <v>1352</v>
      </c>
      <c r="H281" s="849">
        <v>0.30000000000000004</v>
      </c>
      <c r="I281" s="849">
        <v>1364.28</v>
      </c>
      <c r="J281" s="832"/>
      <c r="K281" s="832">
        <v>4547.5999999999995</v>
      </c>
      <c r="L281" s="849"/>
      <c r="M281" s="849"/>
      <c r="N281" s="832"/>
      <c r="O281" s="832"/>
      <c r="P281" s="849">
        <v>0.5</v>
      </c>
      <c r="Q281" s="849">
        <v>2273.8000000000002</v>
      </c>
      <c r="R281" s="837"/>
      <c r="S281" s="850">
        <v>4547.6000000000004</v>
      </c>
    </row>
    <row r="282" spans="1:19" ht="14.4" customHeight="1" x14ac:dyDescent="0.3">
      <c r="A282" s="831" t="s">
        <v>3565</v>
      </c>
      <c r="B282" s="832" t="s">
        <v>3566</v>
      </c>
      <c r="C282" s="832" t="s">
        <v>597</v>
      </c>
      <c r="D282" s="832" t="s">
        <v>1384</v>
      </c>
      <c r="E282" s="832" t="s">
        <v>3567</v>
      </c>
      <c r="F282" s="832" t="s">
        <v>3580</v>
      </c>
      <c r="G282" s="832" t="s">
        <v>3581</v>
      </c>
      <c r="H282" s="849">
        <v>8</v>
      </c>
      <c r="I282" s="849">
        <v>49503.28</v>
      </c>
      <c r="J282" s="832"/>
      <c r="K282" s="832">
        <v>6187.91</v>
      </c>
      <c r="L282" s="849"/>
      <c r="M282" s="849"/>
      <c r="N282" s="832"/>
      <c r="O282" s="832"/>
      <c r="P282" s="849"/>
      <c r="Q282" s="849"/>
      <c r="R282" s="837"/>
      <c r="S282" s="850"/>
    </row>
    <row r="283" spans="1:19" ht="14.4" customHeight="1" x14ac:dyDescent="0.3">
      <c r="A283" s="831" t="s">
        <v>3565</v>
      </c>
      <c r="B283" s="832" t="s">
        <v>3566</v>
      </c>
      <c r="C283" s="832" t="s">
        <v>597</v>
      </c>
      <c r="D283" s="832" t="s">
        <v>1384</v>
      </c>
      <c r="E283" s="832" t="s">
        <v>3567</v>
      </c>
      <c r="F283" s="832" t="s">
        <v>3584</v>
      </c>
      <c r="G283" s="832" t="s">
        <v>807</v>
      </c>
      <c r="H283" s="849"/>
      <c r="I283" s="849"/>
      <c r="J283" s="832"/>
      <c r="K283" s="832"/>
      <c r="L283" s="849">
        <v>1.2000000000000002</v>
      </c>
      <c r="M283" s="849">
        <v>5458.38</v>
      </c>
      <c r="N283" s="832">
        <v>1</v>
      </c>
      <c r="O283" s="832">
        <v>4548.6499999999996</v>
      </c>
      <c r="P283" s="849"/>
      <c r="Q283" s="849"/>
      <c r="R283" s="837"/>
      <c r="S283" s="850"/>
    </row>
    <row r="284" spans="1:19" ht="14.4" customHeight="1" x14ac:dyDescent="0.3">
      <c r="A284" s="831" t="s">
        <v>3565</v>
      </c>
      <c r="B284" s="832" t="s">
        <v>3566</v>
      </c>
      <c r="C284" s="832" t="s">
        <v>597</v>
      </c>
      <c r="D284" s="832" t="s">
        <v>1384</v>
      </c>
      <c r="E284" s="832" t="s">
        <v>3567</v>
      </c>
      <c r="F284" s="832" t="s">
        <v>3588</v>
      </c>
      <c r="G284" s="832" t="s">
        <v>3589</v>
      </c>
      <c r="H284" s="849"/>
      <c r="I284" s="849"/>
      <c r="J284" s="832"/>
      <c r="K284" s="832"/>
      <c r="L284" s="849">
        <v>5</v>
      </c>
      <c r="M284" s="849">
        <v>18999.400000000001</v>
      </c>
      <c r="N284" s="832">
        <v>1</v>
      </c>
      <c r="O284" s="832">
        <v>3799.88</v>
      </c>
      <c r="P284" s="849">
        <v>3</v>
      </c>
      <c r="Q284" s="849">
        <v>11399.64</v>
      </c>
      <c r="R284" s="837">
        <v>0.6</v>
      </c>
      <c r="S284" s="850">
        <v>3799.8799999999997</v>
      </c>
    </row>
    <row r="285" spans="1:19" ht="14.4" customHeight="1" x14ac:dyDescent="0.3">
      <c r="A285" s="831" t="s">
        <v>3565</v>
      </c>
      <c r="B285" s="832" t="s">
        <v>3566</v>
      </c>
      <c r="C285" s="832" t="s">
        <v>597</v>
      </c>
      <c r="D285" s="832" t="s">
        <v>1384</v>
      </c>
      <c r="E285" s="832" t="s">
        <v>3567</v>
      </c>
      <c r="F285" s="832" t="s">
        <v>3590</v>
      </c>
      <c r="G285" s="832" t="s">
        <v>807</v>
      </c>
      <c r="H285" s="849"/>
      <c r="I285" s="849"/>
      <c r="J285" s="832"/>
      <c r="K285" s="832"/>
      <c r="L285" s="849"/>
      <c r="M285" s="849"/>
      <c r="N285" s="832"/>
      <c r="O285" s="832"/>
      <c r="P285" s="849">
        <v>4</v>
      </c>
      <c r="Q285" s="849">
        <v>1819.44</v>
      </c>
      <c r="R285" s="837"/>
      <c r="S285" s="850">
        <v>454.86</v>
      </c>
    </row>
    <row r="286" spans="1:19" ht="14.4" customHeight="1" x14ac:dyDescent="0.3">
      <c r="A286" s="831" t="s">
        <v>3565</v>
      </c>
      <c r="B286" s="832" t="s">
        <v>3566</v>
      </c>
      <c r="C286" s="832" t="s">
        <v>597</v>
      </c>
      <c r="D286" s="832" t="s">
        <v>1384</v>
      </c>
      <c r="E286" s="832" t="s">
        <v>3567</v>
      </c>
      <c r="F286" s="832" t="s">
        <v>3592</v>
      </c>
      <c r="G286" s="832" t="s">
        <v>807</v>
      </c>
      <c r="H286" s="849"/>
      <c r="I286" s="849"/>
      <c r="J286" s="832"/>
      <c r="K286" s="832"/>
      <c r="L286" s="849">
        <v>0.4</v>
      </c>
      <c r="M286" s="849">
        <v>909.73</v>
      </c>
      <c r="N286" s="832">
        <v>1</v>
      </c>
      <c r="O286" s="832">
        <v>2274.3249999999998</v>
      </c>
      <c r="P286" s="849">
        <v>0.8</v>
      </c>
      <c r="Q286" s="849">
        <v>1819.46</v>
      </c>
      <c r="R286" s="837">
        <v>2</v>
      </c>
      <c r="S286" s="850">
        <v>2274.3249999999998</v>
      </c>
    </row>
    <row r="287" spans="1:19" ht="14.4" customHeight="1" x14ac:dyDescent="0.3">
      <c r="A287" s="831" t="s">
        <v>3565</v>
      </c>
      <c r="B287" s="832" t="s">
        <v>3566</v>
      </c>
      <c r="C287" s="832" t="s">
        <v>597</v>
      </c>
      <c r="D287" s="832" t="s">
        <v>1384</v>
      </c>
      <c r="E287" s="832" t="s">
        <v>3567</v>
      </c>
      <c r="F287" s="832" t="s">
        <v>3596</v>
      </c>
      <c r="G287" s="832" t="s">
        <v>1348</v>
      </c>
      <c r="H287" s="849"/>
      <c r="I287" s="849"/>
      <c r="J287" s="832"/>
      <c r="K287" s="832"/>
      <c r="L287" s="849">
        <v>3</v>
      </c>
      <c r="M287" s="849">
        <v>15244.14</v>
      </c>
      <c r="N287" s="832">
        <v>1</v>
      </c>
      <c r="O287" s="832">
        <v>5081.38</v>
      </c>
      <c r="P287" s="849">
        <v>5</v>
      </c>
      <c r="Q287" s="849">
        <v>23712</v>
      </c>
      <c r="R287" s="837">
        <v>1.5554829593535615</v>
      </c>
      <c r="S287" s="850">
        <v>4742.3999999999996</v>
      </c>
    </row>
    <row r="288" spans="1:19" ht="14.4" customHeight="1" x14ac:dyDescent="0.3">
      <c r="A288" s="831" t="s">
        <v>3565</v>
      </c>
      <c r="B288" s="832" t="s">
        <v>3566</v>
      </c>
      <c r="C288" s="832" t="s">
        <v>597</v>
      </c>
      <c r="D288" s="832" t="s">
        <v>1384</v>
      </c>
      <c r="E288" s="832" t="s">
        <v>3547</v>
      </c>
      <c r="F288" s="832" t="s">
        <v>3602</v>
      </c>
      <c r="G288" s="832" t="s">
        <v>3603</v>
      </c>
      <c r="H288" s="849"/>
      <c r="I288" s="849"/>
      <c r="J288" s="832"/>
      <c r="K288" s="832"/>
      <c r="L288" s="849"/>
      <c r="M288" s="849"/>
      <c r="N288" s="832"/>
      <c r="O288" s="832"/>
      <c r="P288" s="849">
        <v>1</v>
      </c>
      <c r="Q288" s="849">
        <v>2625.11</v>
      </c>
      <c r="R288" s="837"/>
      <c r="S288" s="850">
        <v>2625.11</v>
      </c>
    </row>
    <row r="289" spans="1:19" ht="14.4" customHeight="1" x14ac:dyDescent="0.3">
      <c r="A289" s="831" t="s">
        <v>3565</v>
      </c>
      <c r="B289" s="832" t="s">
        <v>3566</v>
      </c>
      <c r="C289" s="832" t="s">
        <v>597</v>
      </c>
      <c r="D289" s="832" t="s">
        <v>1384</v>
      </c>
      <c r="E289" s="832" t="s">
        <v>3547</v>
      </c>
      <c r="F289" s="832" t="s">
        <v>3606</v>
      </c>
      <c r="G289" s="832" t="s">
        <v>3607</v>
      </c>
      <c r="H289" s="849"/>
      <c r="I289" s="849"/>
      <c r="J289" s="832"/>
      <c r="K289" s="832"/>
      <c r="L289" s="849"/>
      <c r="M289" s="849"/>
      <c r="N289" s="832"/>
      <c r="O289" s="832"/>
      <c r="P289" s="849">
        <v>1</v>
      </c>
      <c r="Q289" s="849">
        <v>724.42</v>
      </c>
      <c r="R289" s="837"/>
      <c r="S289" s="850">
        <v>724.42</v>
      </c>
    </row>
    <row r="290" spans="1:19" ht="14.4" customHeight="1" x14ac:dyDescent="0.3">
      <c r="A290" s="831" t="s">
        <v>3565</v>
      </c>
      <c r="B290" s="832" t="s">
        <v>3566</v>
      </c>
      <c r="C290" s="832" t="s">
        <v>597</v>
      </c>
      <c r="D290" s="832" t="s">
        <v>1384</v>
      </c>
      <c r="E290" s="832" t="s">
        <v>3547</v>
      </c>
      <c r="F290" s="832" t="s">
        <v>3608</v>
      </c>
      <c r="G290" s="832" t="s">
        <v>3609</v>
      </c>
      <c r="H290" s="849"/>
      <c r="I290" s="849"/>
      <c r="J290" s="832"/>
      <c r="K290" s="832"/>
      <c r="L290" s="849"/>
      <c r="M290" s="849"/>
      <c r="N290" s="832"/>
      <c r="O290" s="832"/>
      <c r="P290" s="849">
        <v>1</v>
      </c>
      <c r="Q290" s="849">
        <v>239.4</v>
      </c>
      <c r="R290" s="837"/>
      <c r="S290" s="850">
        <v>239.4</v>
      </c>
    </row>
    <row r="291" spans="1:19" ht="14.4" customHeight="1" x14ac:dyDescent="0.3">
      <c r="A291" s="831" t="s">
        <v>3565</v>
      </c>
      <c r="B291" s="832" t="s">
        <v>3566</v>
      </c>
      <c r="C291" s="832" t="s">
        <v>597</v>
      </c>
      <c r="D291" s="832" t="s">
        <v>1384</v>
      </c>
      <c r="E291" s="832" t="s">
        <v>3547</v>
      </c>
      <c r="F291" s="832" t="s">
        <v>3612</v>
      </c>
      <c r="G291" s="832" t="s">
        <v>3613</v>
      </c>
      <c r="H291" s="849">
        <v>1</v>
      </c>
      <c r="I291" s="849">
        <v>408.74</v>
      </c>
      <c r="J291" s="832"/>
      <c r="K291" s="832">
        <v>408.74</v>
      </c>
      <c r="L291" s="849"/>
      <c r="M291" s="849"/>
      <c r="N291" s="832"/>
      <c r="O291" s="832"/>
      <c r="P291" s="849">
        <v>3</v>
      </c>
      <c r="Q291" s="849">
        <v>1226.22</v>
      </c>
      <c r="R291" s="837"/>
      <c r="S291" s="850">
        <v>408.74</v>
      </c>
    </row>
    <row r="292" spans="1:19" ht="14.4" customHeight="1" x14ac:dyDescent="0.3">
      <c r="A292" s="831" t="s">
        <v>3565</v>
      </c>
      <c r="B292" s="832" t="s">
        <v>3566</v>
      </c>
      <c r="C292" s="832" t="s">
        <v>597</v>
      </c>
      <c r="D292" s="832" t="s">
        <v>1384</v>
      </c>
      <c r="E292" s="832" t="s">
        <v>3547</v>
      </c>
      <c r="F292" s="832" t="s">
        <v>3618</v>
      </c>
      <c r="G292" s="832" t="s">
        <v>3619</v>
      </c>
      <c r="H292" s="849">
        <v>1</v>
      </c>
      <c r="I292" s="849">
        <v>1665</v>
      </c>
      <c r="J292" s="832"/>
      <c r="K292" s="832">
        <v>1665</v>
      </c>
      <c r="L292" s="849"/>
      <c r="M292" s="849"/>
      <c r="N292" s="832"/>
      <c r="O292" s="832"/>
      <c r="P292" s="849">
        <v>1</v>
      </c>
      <c r="Q292" s="849">
        <v>1665</v>
      </c>
      <c r="R292" s="837"/>
      <c r="S292" s="850">
        <v>1665</v>
      </c>
    </row>
    <row r="293" spans="1:19" ht="14.4" customHeight="1" x14ac:dyDescent="0.3">
      <c r="A293" s="831" t="s">
        <v>3565</v>
      </c>
      <c r="B293" s="832" t="s">
        <v>3566</v>
      </c>
      <c r="C293" s="832" t="s">
        <v>597</v>
      </c>
      <c r="D293" s="832" t="s">
        <v>1384</v>
      </c>
      <c r="E293" s="832" t="s">
        <v>3547</v>
      </c>
      <c r="F293" s="832" t="s">
        <v>3548</v>
      </c>
      <c r="G293" s="832" t="s">
        <v>3549</v>
      </c>
      <c r="H293" s="849"/>
      <c r="I293" s="849"/>
      <c r="J293" s="832"/>
      <c r="K293" s="832"/>
      <c r="L293" s="849"/>
      <c r="M293" s="849"/>
      <c r="N293" s="832"/>
      <c r="O293" s="832"/>
      <c r="P293" s="849">
        <v>1</v>
      </c>
      <c r="Q293" s="849">
        <v>2436</v>
      </c>
      <c r="R293" s="837"/>
      <c r="S293" s="850">
        <v>2436</v>
      </c>
    </row>
    <row r="294" spans="1:19" ht="14.4" customHeight="1" x14ac:dyDescent="0.3">
      <c r="A294" s="831" t="s">
        <v>3565</v>
      </c>
      <c r="B294" s="832" t="s">
        <v>3566</v>
      </c>
      <c r="C294" s="832" t="s">
        <v>597</v>
      </c>
      <c r="D294" s="832" t="s">
        <v>1384</v>
      </c>
      <c r="E294" s="832" t="s">
        <v>3547</v>
      </c>
      <c r="F294" s="832" t="s">
        <v>3624</v>
      </c>
      <c r="G294" s="832" t="s">
        <v>3625</v>
      </c>
      <c r="H294" s="849">
        <v>1</v>
      </c>
      <c r="I294" s="849">
        <v>1396.5</v>
      </c>
      <c r="J294" s="832"/>
      <c r="K294" s="832">
        <v>1396.5</v>
      </c>
      <c r="L294" s="849"/>
      <c r="M294" s="849"/>
      <c r="N294" s="832"/>
      <c r="O294" s="832"/>
      <c r="P294" s="849">
        <v>3</v>
      </c>
      <c r="Q294" s="849">
        <v>4189.5</v>
      </c>
      <c r="R294" s="837"/>
      <c r="S294" s="850">
        <v>1396.5</v>
      </c>
    </row>
    <row r="295" spans="1:19" ht="14.4" customHeight="1" x14ac:dyDescent="0.3">
      <c r="A295" s="831" t="s">
        <v>3565</v>
      </c>
      <c r="B295" s="832" t="s">
        <v>3566</v>
      </c>
      <c r="C295" s="832" t="s">
        <v>597</v>
      </c>
      <c r="D295" s="832" t="s">
        <v>1384</v>
      </c>
      <c r="E295" s="832" t="s">
        <v>3547</v>
      </c>
      <c r="F295" s="832" t="s">
        <v>3637</v>
      </c>
      <c r="G295" s="832" t="s">
        <v>3638</v>
      </c>
      <c r="H295" s="849"/>
      <c r="I295" s="849"/>
      <c r="J295" s="832"/>
      <c r="K295" s="832"/>
      <c r="L295" s="849"/>
      <c r="M295" s="849"/>
      <c r="N295" s="832"/>
      <c r="O295" s="832"/>
      <c r="P295" s="849">
        <v>1</v>
      </c>
      <c r="Q295" s="849">
        <v>2631.6</v>
      </c>
      <c r="R295" s="837"/>
      <c r="S295" s="850">
        <v>2631.6</v>
      </c>
    </row>
    <row r="296" spans="1:19" ht="14.4" customHeight="1" x14ac:dyDescent="0.3">
      <c r="A296" s="831" t="s">
        <v>3565</v>
      </c>
      <c r="B296" s="832" t="s">
        <v>3566</v>
      </c>
      <c r="C296" s="832" t="s">
        <v>597</v>
      </c>
      <c r="D296" s="832" t="s">
        <v>1384</v>
      </c>
      <c r="E296" s="832" t="s">
        <v>3547</v>
      </c>
      <c r="F296" s="832" t="s">
        <v>3641</v>
      </c>
      <c r="G296" s="832" t="s">
        <v>3642</v>
      </c>
      <c r="H296" s="849"/>
      <c r="I296" s="849"/>
      <c r="J296" s="832"/>
      <c r="K296" s="832"/>
      <c r="L296" s="849"/>
      <c r="M296" s="849"/>
      <c r="N296" s="832"/>
      <c r="O296" s="832"/>
      <c r="P296" s="849">
        <v>1</v>
      </c>
      <c r="Q296" s="849">
        <v>1075.98</v>
      </c>
      <c r="R296" s="837"/>
      <c r="S296" s="850">
        <v>1075.98</v>
      </c>
    </row>
    <row r="297" spans="1:19" ht="14.4" customHeight="1" x14ac:dyDescent="0.3">
      <c r="A297" s="831" t="s">
        <v>3565</v>
      </c>
      <c r="B297" s="832" t="s">
        <v>3566</v>
      </c>
      <c r="C297" s="832" t="s">
        <v>597</v>
      </c>
      <c r="D297" s="832" t="s">
        <v>1384</v>
      </c>
      <c r="E297" s="832" t="s">
        <v>3547</v>
      </c>
      <c r="F297" s="832" t="s">
        <v>3643</v>
      </c>
      <c r="G297" s="832" t="s">
        <v>3644</v>
      </c>
      <c r="H297" s="849"/>
      <c r="I297" s="849"/>
      <c r="J297" s="832"/>
      <c r="K297" s="832"/>
      <c r="L297" s="849"/>
      <c r="M297" s="849"/>
      <c r="N297" s="832"/>
      <c r="O297" s="832"/>
      <c r="P297" s="849">
        <v>1</v>
      </c>
      <c r="Q297" s="849">
        <v>1001.13</v>
      </c>
      <c r="R297" s="837"/>
      <c r="S297" s="850">
        <v>1001.13</v>
      </c>
    </row>
    <row r="298" spans="1:19" ht="14.4" customHeight="1" x14ac:dyDescent="0.3">
      <c r="A298" s="831" t="s">
        <v>3565</v>
      </c>
      <c r="B298" s="832" t="s">
        <v>3566</v>
      </c>
      <c r="C298" s="832" t="s">
        <v>597</v>
      </c>
      <c r="D298" s="832" t="s">
        <v>1384</v>
      </c>
      <c r="E298" s="832" t="s">
        <v>3550</v>
      </c>
      <c r="F298" s="832" t="s">
        <v>3647</v>
      </c>
      <c r="G298" s="832" t="s">
        <v>3648</v>
      </c>
      <c r="H298" s="849">
        <v>12</v>
      </c>
      <c r="I298" s="849">
        <v>2460</v>
      </c>
      <c r="J298" s="832">
        <v>1.7142857142857142</v>
      </c>
      <c r="K298" s="832">
        <v>205</v>
      </c>
      <c r="L298" s="849">
        <v>7</v>
      </c>
      <c r="M298" s="849">
        <v>1435</v>
      </c>
      <c r="N298" s="832">
        <v>1</v>
      </c>
      <c r="O298" s="832">
        <v>205</v>
      </c>
      <c r="P298" s="849">
        <v>10</v>
      </c>
      <c r="Q298" s="849">
        <v>2060</v>
      </c>
      <c r="R298" s="837">
        <v>1.4355400696864111</v>
      </c>
      <c r="S298" s="850">
        <v>206</v>
      </c>
    </row>
    <row r="299" spans="1:19" ht="14.4" customHeight="1" x14ac:dyDescent="0.3">
      <c r="A299" s="831" t="s">
        <v>3565</v>
      </c>
      <c r="B299" s="832" t="s">
        <v>3566</v>
      </c>
      <c r="C299" s="832" t="s">
        <v>597</v>
      </c>
      <c r="D299" s="832" t="s">
        <v>1384</v>
      </c>
      <c r="E299" s="832" t="s">
        <v>3550</v>
      </c>
      <c r="F299" s="832" t="s">
        <v>3649</v>
      </c>
      <c r="G299" s="832" t="s">
        <v>3650</v>
      </c>
      <c r="H299" s="849">
        <v>16</v>
      </c>
      <c r="I299" s="849">
        <v>1248</v>
      </c>
      <c r="J299" s="832">
        <v>1.3333333333333333</v>
      </c>
      <c r="K299" s="832">
        <v>78</v>
      </c>
      <c r="L299" s="849">
        <v>12</v>
      </c>
      <c r="M299" s="849">
        <v>936</v>
      </c>
      <c r="N299" s="832">
        <v>1</v>
      </c>
      <c r="O299" s="832">
        <v>78</v>
      </c>
      <c r="P299" s="849">
        <v>14</v>
      </c>
      <c r="Q299" s="849">
        <v>1092</v>
      </c>
      <c r="R299" s="837">
        <v>1.1666666666666667</v>
      </c>
      <c r="S299" s="850">
        <v>78</v>
      </c>
    </row>
    <row r="300" spans="1:19" ht="14.4" customHeight="1" x14ac:dyDescent="0.3">
      <c r="A300" s="831" t="s">
        <v>3565</v>
      </c>
      <c r="B300" s="832" t="s">
        <v>3566</v>
      </c>
      <c r="C300" s="832" t="s">
        <v>597</v>
      </c>
      <c r="D300" s="832" t="s">
        <v>1384</v>
      </c>
      <c r="E300" s="832" t="s">
        <v>3550</v>
      </c>
      <c r="F300" s="832" t="s">
        <v>3655</v>
      </c>
      <c r="G300" s="832" t="s">
        <v>3656</v>
      </c>
      <c r="H300" s="849">
        <v>1</v>
      </c>
      <c r="I300" s="849">
        <v>106</v>
      </c>
      <c r="J300" s="832"/>
      <c r="K300" s="832">
        <v>106</v>
      </c>
      <c r="L300" s="849"/>
      <c r="M300" s="849"/>
      <c r="N300" s="832"/>
      <c r="O300" s="832"/>
      <c r="P300" s="849"/>
      <c r="Q300" s="849"/>
      <c r="R300" s="837"/>
      <c r="S300" s="850"/>
    </row>
    <row r="301" spans="1:19" ht="14.4" customHeight="1" x14ac:dyDescent="0.3">
      <c r="A301" s="831" t="s">
        <v>3565</v>
      </c>
      <c r="B301" s="832" t="s">
        <v>3566</v>
      </c>
      <c r="C301" s="832" t="s">
        <v>597</v>
      </c>
      <c r="D301" s="832" t="s">
        <v>1384</v>
      </c>
      <c r="E301" s="832" t="s">
        <v>3550</v>
      </c>
      <c r="F301" s="832" t="s">
        <v>3657</v>
      </c>
      <c r="G301" s="832" t="s">
        <v>3658</v>
      </c>
      <c r="H301" s="849">
        <v>223</v>
      </c>
      <c r="I301" s="849">
        <v>8251</v>
      </c>
      <c r="J301" s="832">
        <v>0.94092827004219415</v>
      </c>
      <c r="K301" s="832">
        <v>37</v>
      </c>
      <c r="L301" s="849">
        <v>237</v>
      </c>
      <c r="M301" s="849">
        <v>8769</v>
      </c>
      <c r="N301" s="832">
        <v>1</v>
      </c>
      <c r="O301" s="832">
        <v>37</v>
      </c>
      <c r="P301" s="849">
        <v>153</v>
      </c>
      <c r="Q301" s="849">
        <v>5661</v>
      </c>
      <c r="R301" s="837">
        <v>0.64556962025316456</v>
      </c>
      <c r="S301" s="850">
        <v>37</v>
      </c>
    </row>
    <row r="302" spans="1:19" ht="14.4" customHeight="1" x14ac:dyDescent="0.3">
      <c r="A302" s="831" t="s">
        <v>3565</v>
      </c>
      <c r="B302" s="832" t="s">
        <v>3566</v>
      </c>
      <c r="C302" s="832" t="s">
        <v>597</v>
      </c>
      <c r="D302" s="832" t="s">
        <v>1384</v>
      </c>
      <c r="E302" s="832" t="s">
        <v>3550</v>
      </c>
      <c r="F302" s="832" t="s">
        <v>3659</v>
      </c>
      <c r="G302" s="832" t="s">
        <v>3660</v>
      </c>
      <c r="H302" s="849">
        <v>43</v>
      </c>
      <c r="I302" s="849">
        <v>430</v>
      </c>
      <c r="J302" s="832">
        <v>6.1428571428571432</v>
      </c>
      <c r="K302" s="832">
        <v>10</v>
      </c>
      <c r="L302" s="849">
        <v>7</v>
      </c>
      <c r="M302" s="849">
        <v>70</v>
      </c>
      <c r="N302" s="832">
        <v>1</v>
      </c>
      <c r="O302" s="832">
        <v>10</v>
      </c>
      <c r="P302" s="849">
        <v>2</v>
      </c>
      <c r="Q302" s="849">
        <v>20</v>
      </c>
      <c r="R302" s="837">
        <v>0.2857142857142857</v>
      </c>
      <c r="S302" s="850">
        <v>10</v>
      </c>
    </row>
    <row r="303" spans="1:19" ht="14.4" customHeight="1" x14ac:dyDescent="0.3">
      <c r="A303" s="831" t="s">
        <v>3565</v>
      </c>
      <c r="B303" s="832" t="s">
        <v>3566</v>
      </c>
      <c r="C303" s="832" t="s">
        <v>597</v>
      </c>
      <c r="D303" s="832" t="s">
        <v>1384</v>
      </c>
      <c r="E303" s="832" t="s">
        <v>3550</v>
      </c>
      <c r="F303" s="832" t="s">
        <v>3551</v>
      </c>
      <c r="G303" s="832" t="s">
        <v>3552</v>
      </c>
      <c r="H303" s="849">
        <v>233</v>
      </c>
      <c r="I303" s="849">
        <v>58483</v>
      </c>
      <c r="J303" s="832">
        <v>1.4472049689440993</v>
      </c>
      <c r="K303" s="832">
        <v>251</v>
      </c>
      <c r="L303" s="849">
        <v>161</v>
      </c>
      <c r="M303" s="849">
        <v>40411</v>
      </c>
      <c r="N303" s="832">
        <v>1</v>
      </c>
      <c r="O303" s="832">
        <v>251</v>
      </c>
      <c r="P303" s="849">
        <v>136</v>
      </c>
      <c r="Q303" s="849">
        <v>34272</v>
      </c>
      <c r="R303" s="837">
        <v>0.84808591720076221</v>
      </c>
      <c r="S303" s="850">
        <v>252</v>
      </c>
    </row>
    <row r="304" spans="1:19" ht="14.4" customHeight="1" x14ac:dyDescent="0.3">
      <c r="A304" s="831" t="s">
        <v>3565</v>
      </c>
      <c r="B304" s="832" t="s">
        <v>3566</v>
      </c>
      <c r="C304" s="832" t="s">
        <v>597</v>
      </c>
      <c r="D304" s="832" t="s">
        <v>1384</v>
      </c>
      <c r="E304" s="832" t="s">
        <v>3550</v>
      </c>
      <c r="F304" s="832" t="s">
        <v>3665</v>
      </c>
      <c r="G304" s="832" t="s">
        <v>3666</v>
      </c>
      <c r="H304" s="849">
        <v>123</v>
      </c>
      <c r="I304" s="849">
        <v>15498</v>
      </c>
      <c r="J304" s="832">
        <v>1.1388888888888888</v>
      </c>
      <c r="K304" s="832">
        <v>126</v>
      </c>
      <c r="L304" s="849">
        <v>108</v>
      </c>
      <c r="M304" s="849">
        <v>13608</v>
      </c>
      <c r="N304" s="832">
        <v>1</v>
      </c>
      <c r="O304" s="832">
        <v>126</v>
      </c>
      <c r="P304" s="849">
        <v>99</v>
      </c>
      <c r="Q304" s="849">
        <v>12573</v>
      </c>
      <c r="R304" s="837">
        <v>0.92394179894179895</v>
      </c>
      <c r="S304" s="850">
        <v>127</v>
      </c>
    </row>
    <row r="305" spans="1:19" ht="14.4" customHeight="1" x14ac:dyDescent="0.3">
      <c r="A305" s="831" t="s">
        <v>3565</v>
      </c>
      <c r="B305" s="832" t="s">
        <v>3566</v>
      </c>
      <c r="C305" s="832" t="s">
        <v>597</v>
      </c>
      <c r="D305" s="832" t="s">
        <v>1384</v>
      </c>
      <c r="E305" s="832" t="s">
        <v>3550</v>
      </c>
      <c r="F305" s="832" t="s">
        <v>3667</v>
      </c>
      <c r="G305" s="832" t="s">
        <v>3668</v>
      </c>
      <c r="H305" s="849">
        <v>1</v>
      </c>
      <c r="I305" s="849">
        <v>310</v>
      </c>
      <c r="J305" s="832"/>
      <c r="K305" s="832">
        <v>310</v>
      </c>
      <c r="L305" s="849"/>
      <c r="M305" s="849"/>
      <c r="N305" s="832"/>
      <c r="O305" s="832"/>
      <c r="P305" s="849">
        <v>1</v>
      </c>
      <c r="Q305" s="849">
        <v>312</v>
      </c>
      <c r="R305" s="837"/>
      <c r="S305" s="850">
        <v>312</v>
      </c>
    </row>
    <row r="306" spans="1:19" ht="14.4" customHeight="1" x14ac:dyDescent="0.3">
      <c r="A306" s="831" t="s">
        <v>3565</v>
      </c>
      <c r="B306" s="832" t="s">
        <v>3566</v>
      </c>
      <c r="C306" s="832" t="s">
        <v>597</v>
      </c>
      <c r="D306" s="832" t="s">
        <v>1384</v>
      </c>
      <c r="E306" s="832" t="s">
        <v>3550</v>
      </c>
      <c r="F306" s="832" t="s">
        <v>3673</v>
      </c>
      <c r="G306" s="832" t="s">
        <v>3674</v>
      </c>
      <c r="H306" s="849">
        <v>6</v>
      </c>
      <c r="I306" s="849">
        <v>1998</v>
      </c>
      <c r="J306" s="832">
        <v>1</v>
      </c>
      <c r="K306" s="832">
        <v>333</v>
      </c>
      <c r="L306" s="849">
        <v>6</v>
      </c>
      <c r="M306" s="849">
        <v>1998</v>
      </c>
      <c r="N306" s="832">
        <v>1</v>
      </c>
      <c r="O306" s="832">
        <v>333</v>
      </c>
      <c r="P306" s="849">
        <v>5</v>
      </c>
      <c r="Q306" s="849">
        <v>1670</v>
      </c>
      <c r="R306" s="837">
        <v>0.83583583583583587</v>
      </c>
      <c r="S306" s="850">
        <v>334</v>
      </c>
    </row>
    <row r="307" spans="1:19" ht="14.4" customHeight="1" x14ac:dyDescent="0.3">
      <c r="A307" s="831" t="s">
        <v>3565</v>
      </c>
      <c r="B307" s="832" t="s">
        <v>3566</v>
      </c>
      <c r="C307" s="832" t="s">
        <v>597</v>
      </c>
      <c r="D307" s="832" t="s">
        <v>1384</v>
      </c>
      <c r="E307" s="832" t="s">
        <v>3550</v>
      </c>
      <c r="F307" s="832" t="s">
        <v>3675</v>
      </c>
      <c r="G307" s="832" t="s">
        <v>3676</v>
      </c>
      <c r="H307" s="849"/>
      <c r="I307" s="849"/>
      <c r="J307" s="832"/>
      <c r="K307" s="832"/>
      <c r="L307" s="849">
        <v>5</v>
      </c>
      <c r="M307" s="849">
        <v>830</v>
      </c>
      <c r="N307" s="832">
        <v>1</v>
      </c>
      <c r="O307" s="832">
        <v>166</v>
      </c>
      <c r="P307" s="849">
        <v>4</v>
      </c>
      <c r="Q307" s="849">
        <v>664</v>
      </c>
      <c r="R307" s="837">
        <v>0.8</v>
      </c>
      <c r="S307" s="850">
        <v>166</v>
      </c>
    </row>
    <row r="308" spans="1:19" ht="14.4" customHeight="1" x14ac:dyDescent="0.3">
      <c r="A308" s="831" t="s">
        <v>3565</v>
      </c>
      <c r="B308" s="832" t="s">
        <v>3566</v>
      </c>
      <c r="C308" s="832" t="s">
        <v>597</v>
      </c>
      <c r="D308" s="832" t="s">
        <v>1384</v>
      </c>
      <c r="E308" s="832" t="s">
        <v>3550</v>
      </c>
      <c r="F308" s="832" t="s">
        <v>3677</v>
      </c>
      <c r="G308" s="832" t="s">
        <v>3678</v>
      </c>
      <c r="H308" s="849">
        <v>4</v>
      </c>
      <c r="I308" s="849">
        <v>1404</v>
      </c>
      <c r="J308" s="832">
        <v>4</v>
      </c>
      <c r="K308" s="832">
        <v>351</v>
      </c>
      <c r="L308" s="849">
        <v>1</v>
      </c>
      <c r="M308" s="849">
        <v>351</v>
      </c>
      <c r="N308" s="832">
        <v>1</v>
      </c>
      <c r="O308" s="832">
        <v>351</v>
      </c>
      <c r="P308" s="849">
        <v>2</v>
      </c>
      <c r="Q308" s="849">
        <v>704</v>
      </c>
      <c r="R308" s="837">
        <v>2.0056980056980058</v>
      </c>
      <c r="S308" s="850">
        <v>352</v>
      </c>
    </row>
    <row r="309" spans="1:19" ht="14.4" customHeight="1" x14ac:dyDescent="0.3">
      <c r="A309" s="831" t="s">
        <v>3565</v>
      </c>
      <c r="B309" s="832" t="s">
        <v>3566</v>
      </c>
      <c r="C309" s="832" t="s">
        <v>597</v>
      </c>
      <c r="D309" s="832" t="s">
        <v>1384</v>
      </c>
      <c r="E309" s="832" t="s">
        <v>3550</v>
      </c>
      <c r="F309" s="832" t="s">
        <v>3689</v>
      </c>
      <c r="G309" s="832" t="s">
        <v>3690</v>
      </c>
      <c r="H309" s="849">
        <v>1</v>
      </c>
      <c r="I309" s="849">
        <v>1181</v>
      </c>
      <c r="J309" s="832"/>
      <c r="K309" s="832">
        <v>1181</v>
      </c>
      <c r="L309" s="849"/>
      <c r="M309" s="849"/>
      <c r="N309" s="832"/>
      <c r="O309" s="832"/>
      <c r="P309" s="849"/>
      <c r="Q309" s="849"/>
      <c r="R309" s="837"/>
      <c r="S309" s="850"/>
    </row>
    <row r="310" spans="1:19" ht="14.4" customHeight="1" x14ac:dyDescent="0.3">
      <c r="A310" s="831" t="s">
        <v>3565</v>
      </c>
      <c r="B310" s="832" t="s">
        <v>3566</v>
      </c>
      <c r="C310" s="832" t="s">
        <v>597</v>
      </c>
      <c r="D310" s="832" t="s">
        <v>1384</v>
      </c>
      <c r="E310" s="832" t="s">
        <v>3550</v>
      </c>
      <c r="F310" s="832" t="s">
        <v>3691</v>
      </c>
      <c r="G310" s="832" t="s">
        <v>3692</v>
      </c>
      <c r="H310" s="849"/>
      <c r="I310" s="849"/>
      <c r="J310" s="832"/>
      <c r="K310" s="832"/>
      <c r="L310" s="849"/>
      <c r="M310" s="849"/>
      <c r="N310" s="832"/>
      <c r="O310" s="832"/>
      <c r="P310" s="849">
        <v>1</v>
      </c>
      <c r="Q310" s="849">
        <v>710</v>
      </c>
      <c r="R310" s="837"/>
      <c r="S310" s="850">
        <v>710</v>
      </c>
    </row>
    <row r="311" spans="1:19" ht="14.4" customHeight="1" x14ac:dyDescent="0.3">
      <c r="A311" s="831" t="s">
        <v>3565</v>
      </c>
      <c r="B311" s="832" t="s">
        <v>3566</v>
      </c>
      <c r="C311" s="832" t="s">
        <v>597</v>
      </c>
      <c r="D311" s="832" t="s">
        <v>1384</v>
      </c>
      <c r="E311" s="832" t="s">
        <v>3550</v>
      </c>
      <c r="F311" s="832" t="s">
        <v>3695</v>
      </c>
      <c r="G311" s="832" t="s">
        <v>3696</v>
      </c>
      <c r="H311" s="849">
        <v>161</v>
      </c>
      <c r="I311" s="849">
        <v>5366.67</v>
      </c>
      <c r="J311" s="832">
        <v>0.59409718685931645</v>
      </c>
      <c r="K311" s="832">
        <v>33.333354037267078</v>
      </c>
      <c r="L311" s="849">
        <v>271</v>
      </c>
      <c r="M311" s="849">
        <v>9033.32</v>
      </c>
      <c r="N311" s="832">
        <v>1</v>
      </c>
      <c r="O311" s="832">
        <v>33.333284132841328</v>
      </c>
      <c r="P311" s="849">
        <v>261</v>
      </c>
      <c r="Q311" s="849">
        <v>8699.99</v>
      </c>
      <c r="R311" s="837">
        <v>0.96309994553497502</v>
      </c>
      <c r="S311" s="850">
        <v>33.333295019157084</v>
      </c>
    </row>
    <row r="312" spans="1:19" ht="14.4" customHeight="1" x14ac:dyDescent="0.3">
      <c r="A312" s="831" t="s">
        <v>3565</v>
      </c>
      <c r="B312" s="832" t="s">
        <v>3566</v>
      </c>
      <c r="C312" s="832" t="s">
        <v>597</v>
      </c>
      <c r="D312" s="832" t="s">
        <v>1384</v>
      </c>
      <c r="E312" s="832" t="s">
        <v>3550</v>
      </c>
      <c r="F312" s="832" t="s">
        <v>3697</v>
      </c>
      <c r="G312" s="832" t="s">
        <v>3698</v>
      </c>
      <c r="H312" s="849">
        <v>183</v>
      </c>
      <c r="I312" s="849">
        <v>56181</v>
      </c>
      <c r="J312" s="832">
        <v>1.3314295193857237</v>
      </c>
      <c r="K312" s="832">
        <v>307</v>
      </c>
      <c r="L312" s="849">
        <v>137</v>
      </c>
      <c r="M312" s="849">
        <v>42196</v>
      </c>
      <c r="N312" s="832">
        <v>1</v>
      </c>
      <c r="O312" s="832">
        <v>308</v>
      </c>
      <c r="P312" s="849">
        <v>110</v>
      </c>
      <c r="Q312" s="849">
        <v>33880</v>
      </c>
      <c r="R312" s="837">
        <v>0.8029197080291971</v>
      </c>
      <c r="S312" s="850">
        <v>308</v>
      </c>
    </row>
    <row r="313" spans="1:19" ht="14.4" customHeight="1" x14ac:dyDescent="0.3">
      <c r="A313" s="831" t="s">
        <v>3565</v>
      </c>
      <c r="B313" s="832" t="s">
        <v>3566</v>
      </c>
      <c r="C313" s="832" t="s">
        <v>597</v>
      </c>
      <c r="D313" s="832" t="s">
        <v>1384</v>
      </c>
      <c r="E313" s="832" t="s">
        <v>3550</v>
      </c>
      <c r="F313" s="832" t="s">
        <v>3699</v>
      </c>
      <c r="G313" s="832" t="s">
        <v>3700</v>
      </c>
      <c r="H313" s="849">
        <v>1</v>
      </c>
      <c r="I313" s="849">
        <v>259</v>
      </c>
      <c r="J313" s="832"/>
      <c r="K313" s="832">
        <v>259</v>
      </c>
      <c r="L313" s="849"/>
      <c r="M313" s="849"/>
      <c r="N313" s="832"/>
      <c r="O313" s="832"/>
      <c r="P313" s="849">
        <v>2</v>
      </c>
      <c r="Q313" s="849">
        <v>522</v>
      </c>
      <c r="R313" s="837"/>
      <c r="S313" s="850">
        <v>261</v>
      </c>
    </row>
    <row r="314" spans="1:19" ht="14.4" customHeight="1" x14ac:dyDescent="0.3">
      <c r="A314" s="831" t="s">
        <v>3565</v>
      </c>
      <c r="B314" s="832" t="s">
        <v>3566</v>
      </c>
      <c r="C314" s="832" t="s">
        <v>597</v>
      </c>
      <c r="D314" s="832" t="s">
        <v>1384</v>
      </c>
      <c r="E314" s="832" t="s">
        <v>3550</v>
      </c>
      <c r="F314" s="832" t="s">
        <v>3701</v>
      </c>
      <c r="G314" s="832" t="s">
        <v>3702</v>
      </c>
      <c r="H314" s="849"/>
      <c r="I314" s="849"/>
      <c r="J314" s="832"/>
      <c r="K314" s="832"/>
      <c r="L314" s="849"/>
      <c r="M314" s="849"/>
      <c r="N314" s="832"/>
      <c r="O314" s="832"/>
      <c r="P314" s="849">
        <v>3</v>
      </c>
      <c r="Q314" s="849">
        <v>111</v>
      </c>
      <c r="R314" s="837"/>
      <c r="S314" s="850">
        <v>37</v>
      </c>
    </row>
    <row r="315" spans="1:19" ht="14.4" customHeight="1" x14ac:dyDescent="0.3">
      <c r="A315" s="831" t="s">
        <v>3565</v>
      </c>
      <c r="B315" s="832" t="s">
        <v>3566</v>
      </c>
      <c r="C315" s="832" t="s">
        <v>597</v>
      </c>
      <c r="D315" s="832" t="s">
        <v>1384</v>
      </c>
      <c r="E315" s="832" t="s">
        <v>3550</v>
      </c>
      <c r="F315" s="832" t="s">
        <v>3705</v>
      </c>
      <c r="G315" s="832" t="s">
        <v>3706</v>
      </c>
      <c r="H315" s="849">
        <v>37</v>
      </c>
      <c r="I315" s="849">
        <v>5698</v>
      </c>
      <c r="J315" s="832">
        <v>1.3703703703703705</v>
      </c>
      <c r="K315" s="832">
        <v>154</v>
      </c>
      <c r="L315" s="849">
        <v>27</v>
      </c>
      <c r="M315" s="849">
        <v>4158</v>
      </c>
      <c r="N315" s="832">
        <v>1</v>
      </c>
      <c r="O315" s="832">
        <v>154</v>
      </c>
      <c r="P315" s="849">
        <v>30</v>
      </c>
      <c r="Q315" s="849">
        <v>4650</v>
      </c>
      <c r="R315" s="837">
        <v>1.1183261183261184</v>
      </c>
      <c r="S315" s="850">
        <v>155</v>
      </c>
    </row>
    <row r="316" spans="1:19" ht="14.4" customHeight="1" x14ac:dyDescent="0.3">
      <c r="A316" s="831" t="s">
        <v>3565</v>
      </c>
      <c r="B316" s="832" t="s">
        <v>3566</v>
      </c>
      <c r="C316" s="832" t="s">
        <v>597</v>
      </c>
      <c r="D316" s="832" t="s">
        <v>1384</v>
      </c>
      <c r="E316" s="832" t="s">
        <v>3550</v>
      </c>
      <c r="F316" s="832" t="s">
        <v>3707</v>
      </c>
      <c r="G316" s="832" t="s">
        <v>3708</v>
      </c>
      <c r="H316" s="849">
        <v>3</v>
      </c>
      <c r="I316" s="849">
        <v>96</v>
      </c>
      <c r="J316" s="832"/>
      <c r="K316" s="832">
        <v>32</v>
      </c>
      <c r="L316" s="849"/>
      <c r="M316" s="849"/>
      <c r="N316" s="832"/>
      <c r="O316" s="832"/>
      <c r="P316" s="849"/>
      <c r="Q316" s="849"/>
      <c r="R316" s="837"/>
      <c r="S316" s="850"/>
    </row>
    <row r="317" spans="1:19" ht="14.4" customHeight="1" x14ac:dyDescent="0.3">
      <c r="A317" s="831" t="s">
        <v>3565</v>
      </c>
      <c r="B317" s="832" t="s">
        <v>3566</v>
      </c>
      <c r="C317" s="832" t="s">
        <v>597</v>
      </c>
      <c r="D317" s="832" t="s">
        <v>1384</v>
      </c>
      <c r="E317" s="832" t="s">
        <v>3550</v>
      </c>
      <c r="F317" s="832" t="s">
        <v>3555</v>
      </c>
      <c r="G317" s="832" t="s">
        <v>3556</v>
      </c>
      <c r="H317" s="849"/>
      <c r="I317" s="849"/>
      <c r="J317" s="832"/>
      <c r="K317" s="832"/>
      <c r="L317" s="849">
        <v>1</v>
      </c>
      <c r="M317" s="849">
        <v>868</v>
      </c>
      <c r="N317" s="832">
        <v>1</v>
      </c>
      <c r="O317" s="832">
        <v>868</v>
      </c>
      <c r="P317" s="849"/>
      <c r="Q317" s="849"/>
      <c r="R317" s="837"/>
      <c r="S317" s="850"/>
    </row>
    <row r="318" spans="1:19" ht="14.4" customHeight="1" x14ac:dyDescent="0.3">
      <c r="A318" s="831" t="s">
        <v>3565</v>
      </c>
      <c r="B318" s="832" t="s">
        <v>3566</v>
      </c>
      <c r="C318" s="832" t="s">
        <v>597</v>
      </c>
      <c r="D318" s="832" t="s">
        <v>1384</v>
      </c>
      <c r="E318" s="832" t="s">
        <v>3550</v>
      </c>
      <c r="F318" s="832" t="s">
        <v>3557</v>
      </c>
      <c r="G318" s="832" t="s">
        <v>3558</v>
      </c>
      <c r="H318" s="849">
        <v>2</v>
      </c>
      <c r="I318" s="849">
        <v>1182</v>
      </c>
      <c r="J318" s="832">
        <v>1.9966216216216217</v>
      </c>
      <c r="K318" s="832">
        <v>591</v>
      </c>
      <c r="L318" s="849">
        <v>1</v>
      </c>
      <c r="M318" s="849">
        <v>592</v>
      </c>
      <c r="N318" s="832">
        <v>1</v>
      </c>
      <c r="O318" s="832">
        <v>592</v>
      </c>
      <c r="P318" s="849">
        <v>3</v>
      </c>
      <c r="Q318" s="849">
        <v>1779</v>
      </c>
      <c r="R318" s="837">
        <v>3.0050675675675675</v>
      </c>
      <c r="S318" s="850">
        <v>593</v>
      </c>
    </row>
    <row r="319" spans="1:19" ht="14.4" customHeight="1" x14ac:dyDescent="0.3">
      <c r="A319" s="831" t="s">
        <v>3565</v>
      </c>
      <c r="B319" s="832" t="s">
        <v>3566</v>
      </c>
      <c r="C319" s="832" t="s">
        <v>597</v>
      </c>
      <c r="D319" s="832" t="s">
        <v>1384</v>
      </c>
      <c r="E319" s="832" t="s">
        <v>3550</v>
      </c>
      <c r="F319" s="832" t="s">
        <v>3559</v>
      </c>
      <c r="G319" s="832" t="s">
        <v>3560</v>
      </c>
      <c r="H319" s="849">
        <v>1</v>
      </c>
      <c r="I319" s="849">
        <v>767</v>
      </c>
      <c r="J319" s="832"/>
      <c r="K319" s="832">
        <v>767</v>
      </c>
      <c r="L319" s="849"/>
      <c r="M319" s="849"/>
      <c r="N319" s="832"/>
      <c r="O319" s="832"/>
      <c r="P319" s="849">
        <v>5</v>
      </c>
      <c r="Q319" s="849">
        <v>3840</v>
      </c>
      <c r="R319" s="837"/>
      <c r="S319" s="850">
        <v>768</v>
      </c>
    </row>
    <row r="320" spans="1:19" ht="14.4" customHeight="1" x14ac:dyDescent="0.3">
      <c r="A320" s="831" t="s">
        <v>3565</v>
      </c>
      <c r="B320" s="832" t="s">
        <v>3566</v>
      </c>
      <c r="C320" s="832" t="s">
        <v>597</v>
      </c>
      <c r="D320" s="832" t="s">
        <v>1384</v>
      </c>
      <c r="E320" s="832" t="s">
        <v>3550</v>
      </c>
      <c r="F320" s="832" t="s">
        <v>3717</v>
      </c>
      <c r="G320" s="832" t="s">
        <v>3718</v>
      </c>
      <c r="H320" s="849">
        <v>4</v>
      </c>
      <c r="I320" s="849">
        <v>17600</v>
      </c>
      <c r="J320" s="832">
        <v>1.3327275480842042</v>
      </c>
      <c r="K320" s="832">
        <v>4400</v>
      </c>
      <c r="L320" s="849">
        <v>3</v>
      </c>
      <c r="M320" s="849">
        <v>13206</v>
      </c>
      <c r="N320" s="832">
        <v>1</v>
      </c>
      <c r="O320" s="832">
        <v>4402</v>
      </c>
      <c r="P320" s="849">
        <v>2</v>
      </c>
      <c r="Q320" s="849">
        <v>8816</v>
      </c>
      <c r="R320" s="837">
        <v>0.66757534454036049</v>
      </c>
      <c r="S320" s="850">
        <v>4408</v>
      </c>
    </row>
    <row r="321" spans="1:19" ht="14.4" customHeight="1" x14ac:dyDescent="0.3">
      <c r="A321" s="831" t="s">
        <v>3565</v>
      </c>
      <c r="B321" s="832" t="s">
        <v>3566</v>
      </c>
      <c r="C321" s="832" t="s">
        <v>597</v>
      </c>
      <c r="D321" s="832" t="s">
        <v>1384</v>
      </c>
      <c r="E321" s="832" t="s">
        <v>3550</v>
      </c>
      <c r="F321" s="832" t="s">
        <v>3721</v>
      </c>
      <c r="G321" s="832" t="s">
        <v>3722</v>
      </c>
      <c r="H321" s="849"/>
      <c r="I321" s="849"/>
      <c r="J321" s="832"/>
      <c r="K321" s="832"/>
      <c r="L321" s="849">
        <v>5</v>
      </c>
      <c r="M321" s="849">
        <v>580</v>
      </c>
      <c r="N321" s="832">
        <v>1</v>
      </c>
      <c r="O321" s="832">
        <v>116</v>
      </c>
      <c r="P321" s="849">
        <v>5</v>
      </c>
      <c r="Q321" s="849">
        <v>580</v>
      </c>
      <c r="R321" s="837">
        <v>1</v>
      </c>
      <c r="S321" s="850">
        <v>116</v>
      </c>
    </row>
    <row r="322" spans="1:19" ht="14.4" customHeight="1" x14ac:dyDescent="0.3">
      <c r="A322" s="831" t="s">
        <v>3565</v>
      </c>
      <c r="B322" s="832" t="s">
        <v>3566</v>
      </c>
      <c r="C322" s="832" t="s">
        <v>597</v>
      </c>
      <c r="D322" s="832" t="s">
        <v>1384</v>
      </c>
      <c r="E322" s="832" t="s">
        <v>3550</v>
      </c>
      <c r="F322" s="832" t="s">
        <v>3727</v>
      </c>
      <c r="G322" s="832" t="s">
        <v>3728</v>
      </c>
      <c r="H322" s="849">
        <v>20</v>
      </c>
      <c r="I322" s="849">
        <v>3200</v>
      </c>
      <c r="J322" s="832">
        <v>1.1111111111111112</v>
      </c>
      <c r="K322" s="832">
        <v>160</v>
      </c>
      <c r="L322" s="849">
        <v>18</v>
      </c>
      <c r="M322" s="849">
        <v>2880</v>
      </c>
      <c r="N322" s="832">
        <v>1</v>
      </c>
      <c r="O322" s="832">
        <v>160</v>
      </c>
      <c r="P322" s="849">
        <v>18</v>
      </c>
      <c r="Q322" s="849">
        <v>2898</v>
      </c>
      <c r="R322" s="837">
        <v>1.0062500000000001</v>
      </c>
      <c r="S322" s="850">
        <v>161</v>
      </c>
    </row>
    <row r="323" spans="1:19" ht="14.4" customHeight="1" x14ac:dyDescent="0.3">
      <c r="A323" s="831" t="s">
        <v>3565</v>
      </c>
      <c r="B323" s="832" t="s">
        <v>3566</v>
      </c>
      <c r="C323" s="832" t="s">
        <v>597</v>
      </c>
      <c r="D323" s="832" t="s">
        <v>1384</v>
      </c>
      <c r="E323" s="832" t="s">
        <v>3550</v>
      </c>
      <c r="F323" s="832" t="s">
        <v>3729</v>
      </c>
      <c r="G323" s="832" t="s">
        <v>3730</v>
      </c>
      <c r="H323" s="849">
        <v>1</v>
      </c>
      <c r="I323" s="849">
        <v>394</v>
      </c>
      <c r="J323" s="832"/>
      <c r="K323" s="832">
        <v>394</v>
      </c>
      <c r="L323" s="849"/>
      <c r="M323" s="849"/>
      <c r="N323" s="832"/>
      <c r="O323" s="832"/>
      <c r="P323" s="849">
        <v>3</v>
      </c>
      <c r="Q323" s="849">
        <v>1185</v>
      </c>
      <c r="R323" s="837"/>
      <c r="S323" s="850">
        <v>395</v>
      </c>
    </row>
    <row r="324" spans="1:19" ht="14.4" customHeight="1" x14ac:dyDescent="0.3">
      <c r="A324" s="831" t="s">
        <v>3565</v>
      </c>
      <c r="B324" s="832" t="s">
        <v>3566</v>
      </c>
      <c r="C324" s="832" t="s">
        <v>597</v>
      </c>
      <c r="D324" s="832" t="s">
        <v>1384</v>
      </c>
      <c r="E324" s="832" t="s">
        <v>3550</v>
      </c>
      <c r="F324" s="832" t="s">
        <v>3739</v>
      </c>
      <c r="G324" s="832" t="s">
        <v>3740</v>
      </c>
      <c r="H324" s="849">
        <v>4</v>
      </c>
      <c r="I324" s="849">
        <v>1488</v>
      </c>
      <c r="J324" s="832">
        <v>1.3297587131367292</v>
      </c>
      <c r="K324" s="832">
        <v>372</v>
      </c>
      <c r="L324" s="849">
        <v>3</v>
      </c>
      <c r="M324" s="849">
        <v>1119</v>
      </c>
      <c r="N324" s="832">
        <v>1</v>
      </c>
      <c r="O324" s="832">
        <v>373</v>
      </c>
      <c r="P324" s="849">
        <v>26</v>
      </c>
      <c r="Q324" s="849">
        <v>9724</v>
      </c>
      <c r="R324" s="837">
        <v>8.6899016979445936</v>
      </c>
      <c r="S324" s="850">
        <v>374</v>
      </c>
    </row>
    <row r="325" spans="1:19" ht="14.4" customHeight="1" x14ac:dyDescent="0.3">
      <c r="A325" s="831" t="s">
        <v>3565</v>
      </c>
      <c r="B325" s="832" t="s">
        <v>3566</v>
      </c>
      <c r="C325" s="832" t="s">
        <v>597</v>
      </c>
      <c r="D325" s="832" t="s">
        <v>1384</v>
      </c>
      <c r="E325" s="832" t="s">
        <v>3550</v>
      </c>
      <c r="F325" s="832" t="s">
        <v>3561</v>
      </c>
      <c r="G325" s="832" t="s">
        <v>3562</v>
      </c>
      <c r="H325" s="849"/>
      <c r="I325" s="849"/>
      <c r="J325" s="832"/>
      <c r="K325" s="832"/>
      <c r="L325" s="849">
        <v>3</v>
      </c>
      <c r="M325" s="849">
        <v>4011</v>
      </c>
      <c r="N325" s="832">
        <v>1</v>
      </c>
      <c r="O325" s="832">
        <v>1337</v>
      </c>
      <c r="P325" s="849">
        <v>1</v>
      </c>
      <c r="Q325" s="849">
        <v>1339</v>
      </c>
      <c r="R325" s="837">
        <v>0.3338319621042134</v>
      </c>
      <c r="S325" s="850">
        <v>1339</v>
      </c>
    </row>
    <row r="326" spans="1:19" ht="14.4" customHeight="1" x14ac:dyDescent="0.3">
      <c r="A326" s="831" t="s">
        <v>3565</v>
      </c>
      <c r="B326" s="832" t="s">
        <v>3566</v>
      </c>
      <c r="C326" s="832" t="s">
        <v>597</v>
      </c>
      <c r="D326" s="832" t="s">
        <v>1384</v>
      </c>
      <c r="E326" s="832" t="s">
        <v>3550</v>
      </c>
      <c r="F326" s="832" t="s">
        <v>3563</v>
      </c>
      <c r="G326" s="832" t="s">
        <v>3564</v>
      </c>
      <c r="H326" s="849"/>
      <c r="I326" s="849"/>
      <c r="J326" s="832"/>
      <c r="K326" s="832"/>
      <c r="L326" s="849">
        <v>2</v>
      </c>
      <c r="M326" s="849">
        <v>724</v>
      </c>
      <c r="N326" s="832">
        <v>1</v>
      </c>
      <c r="O326" s="832">
        <v>362</v>
      </c>
      <c r="P326" s="849">
        <v>1</v>
      </c>
      <c r="Q326" s="849">
        <v>363</v>
      </c>
      <c r="R326" s="837">
        <v>0.50138121546961323</v>
      </c>
      <c r="S326" s="850">
        <v>363</v>
      </c>
    </row>
    <row r="327" spans="1:19" ht="14.4" customHeight="1" x14ac:dyDescent="0.3">
      <c r="A327" s="831" t="s">
        <v>3565</v>
      </c>
      <c r="B327" s="832" t="s">
        <v>3566</v>
      </c>
      <c r="C327" s="832" t="s">
        <v>597</v>
      </c>
      <c r="D327" s="832" t="s">
        <v>1385</v>
      </c>
      <c r="E327" s="832" t="s">
        <v>3567</v>
      </c>
      <c r="F327" s="832" t="s">
        <v>3572</v>
      </c>
      <c r="G327" s="832" t="s">
        <v>3571</v>
      </c>
      <c r="H327" s="849"/>
      <c r="I327" s="849"/>
      <c r="J327" s="832"/>
      <c r="K327" s="832"/>
      <c r="L327" s="849">
        <v>3</v>
      </c>
      <c r="M327" s="849">
        <v>19117.62</v>
      </c>
      <c r="N327" s="832">
        <v>1</v>
      </c>
      <c r="O327" s="832">
        <v>6372.54</v>
      </c>
      <c r="P327" s="849"/>
      <c r="Q327" s="849"/>
      <c r="R327" s="837"/>
      <c r="S327" s="850"/>
    </row>
    <row r="328" spans="1:19" ht="14.4" customHeight="1" x14ac:dyDescent="0.3">
      <c r="A328" s="831" t="s">
        <v>3565</v>
      </c>
      <c r="B328" s="832" t="s">
        <v>3566</v>
      </c>
      <c r="C328" s="832" t="s">
        <v>597</v>
      </c>
      <c r="D328" s="832" t="s">
        <v>1385</v>
      </c>
      <c r="E328" s="832" t="s">
        <v>3567</v>
      </c>
      <c r="F328" s="832" t="s">
        <v>3573</v>
      </c>
      <c r="G328" s="832" t="s">
        <v>682</v>
      </c>
      <c r="H328" s="849">
        <v>4</v>
      </c>
      <c r="I328" s="849">
        <v>215.2</v>
      </c>
      <c r="J328" s="832">
        <v>1.4245994968886535</v>
      </c>
      <c r="K328" s="832">
        <v>53.8</v>
      </c>
      <c r="L328" s="849">
        <v>2.5999999999999996</v>
      </c>
      <c r="M328" s="849">
        <v>151.06</v>
      </c>
      <c r="N328" s="832">
        <v>1</v>
      </c>
      <c r="O328" s="832">
        <v>58.100000000000009</v>
      </c>
      <c r="P328" s="849"/>
      <c r="Q328" s="849"/>
      <c r="R328" s="837"/>
      <c r="S328" s="850"/>
    </row>
    <row r="329" spans="1:19" ht="14.4" customHeight="1" x14ac:dyDescent="0.3">
      <c r="A329" s="831" t="s">
        <v>3565</v>
      </c>
      <c r="B329" s="832" t="s">
        <v>3566</v>
      </c>
      <c r="C329" s="832" t="s">
        <v>597</v>
      </c>
      <c r="D329" s="832" t="s">
        <v>1385</v>
      </c>
      <c r="E329" s="832" t="s">
        <v>3567</v>
      </c>
      <c r="F329" s="832" t="s">
        <v>3574</v>
      </c>
      <c r="G329" s="832" t="s">
        <v>1044</v>
      </c>
      <c r="H329" s="849"/>
      <c r="I329" s="849"/>
      <c r="J329" s="832"/>
      <c r="K329" s="832"/>
      <c r="L329" s="849">
        <v>0.2</v>
      </c>
      <c r="M329" s="849">
        <v>77.5</v>
      </c>
      <c r="N329" s="832">
        <v>1</v>
      </c>
      <c r="O329" s="832">
        <v>387.5</v>
      </c>
      <c r="P329" s="849">
        <v>0.16</v>
      </c>
      <c r="Q329" s="849">
        <v>62</v>
      </c>
      <c r="R329" s="837">
        <v>0.8</v>
      </c>
      <c r="S329" s="850">
        <v>387.5</v>
      </c>
    </row>
    <row r="330" spans="1:19" ht="14.4" customHeight="1" x14ac:dyDescent="0.3">
      <c r="A330" s="831" t="s">
        <v>3565</v>
      </c>
      <c r="B330" s="832" t="s">
        <v>3566</v>
      </c>
      <c r="C330" s="832" t="s">
        <v>597</v>
      </c>
      <c r="D330" s="832" t="s">
        <v>1385</v>
      </c>
      <c r="E330" s="832" t="s">
        <v>3567</v>
      </c>
      <c r="F330" s="832" t="s">
        <v>3575</v>
      </c>
      <c r="G330" s="832" t="s">
        <v>620</v>
      </c>
      <c r="H330" s="849"/>
      <c r="I330" s="849"/>
      <c r="J330" s="832"/>
      <c r="K330" s="832"/>
      <c r="L330" s="849"/>
      <c r="M330" s="849"/>
      <c r="N330" s="832"/>
      <c r="O330" s="832"/>
      <c r="P330" s="849">
        <v>0.30000000000000004</v>
      </c>
      <c r="Q330" s="849">
        <v>23.4</v>
      </c>
      <c r="R330" s="837"/>
      <c r="S330" s="850">
        <v>77.999999999999986</v>
      </c>
    </row>
    <row r="331" spans="1:19" ht="14.4" customHeight="1" x14ac:dyDescent="0.3">
      <c r="A331" s="831" t="s">
        <v>3565</v>
      </c>
      <c r="B331" s="832" t="s">
        <v>3566</v>
      </c>
      <c r="C331" s="832" t="s">
        <v>597</v>
      </c>
      <c r="D331" s="832" t="s">
        <v>1385</v>
      </c>
      <c r="E331" s="832" t="s">
        <v>3567</v>
      </c>
      <c r="F331" s="832" t="s">
        <v>3576</v>
      </c>
      <c r="G331" s="832" t="s">
        <v>1352</v>
      </c>
      <c r="H331" s="849">
        <v>0.8</v>
      </c>
      <c r="I331" s="849">
        <v>3613.96</v>
      </c>
      <c r="J331" s="832">
        <v>1.1352801477702525</v>
      </c>
      <c r="K331" s="832">
        <v>4517.45</v>
      </c>
      <c r="L331" s="849">
        <v>0.7</v>
      </c>
      <c r="M331" s="849">
        <v>3183.3199999999997</v>
      </c>
      <c r="N331" s="832">
        <v>1</v>
      </c>
      <c r="O331" s="832">
        <v>4547.5999999999995</v>
      </c>
      <c r="P331" s="849">
        <v>0.2</v>
      </c>
      <c r="Q331" s="849">
        <v>909.52</v>
      </c>
      <c r="R331" s="837">
        <v>0.28571428571428575</v>
      </c>
      <c r="S331" s="850">
        <v>4547.5999999999995</v>
      </c>
    </row>
    <row r="332" spans="1:19" ht="14.4" customHeight="1" x14ac:dyDescent="0.3">
      <c r="A332" s="831" t="s">
        <v>3565</v>
      </c>
      <c r="B332" s="832" t="s">
        <v>3566</v>
      </c>
      <c r="C332" s="832" t="s">
        <v>597</v>
      </c>
      <c r="D332" s="832" t="s">
        <v>1385</v>
      </c>
      <c r="E332" s="832" t="s">
        <v>3567</v>
      </c>
      <c r="F332" s="832" t="s">
        <v>3578</v>
      </c>
      <c r="G332" s="832" t="s">
        <v>3579</v>
      </c>
      <c r="H332" s="849"/>
      <c r="I332" s="849"/>
      <c r="J332" s="832"/>
      <c r="K332" s="832"/>
      <c r="L332" s="849"/>
      <c r="M332" s="849"/>
      <c r="N332" s="832"/>
      <c r="O332" s="832"/>
      <c r="P332" s="849">
        <v>1</v>
      </c>
      <c r="Q332" s="849">
        <v>117.31</v>
      </c>
      <c r="R332" s="837"/>
      <c r="S332" s="850">
        <v>117.31</v>
      </c>
    </row>
    <row r="333" spans="1:19" ht="14.4" customHeight="1" x14ac:dyDescent="0.3">
      <c r="A333" s="831" t="s">
        <v>3565</v>
      </c>
      <c r="B333" s="832" t="s">
        <v>3566</v>
      </c>
      <c r="C333" s="832" t="s">
        <v>597</v>
      </c>
      <c r="D333" s="832" t="s">
        <v>1385</v>
      </c>
      <c r="E333" s="832" t="s">
        <v>3567</v>
      </c>
      <c r="F333" s="832" t="s">
        <v>3596</v>
      </c>
      <c r="G333" s="832" t="s">
        <v>1348</v>
      </c>
      <c r="H333" s="849"/>
      <c r="I333" s="849"/>
      <c r="J333" s="832"/>
      <c r="K333" s="832"/>
      <c r="L333" s="849">
        <v>2</v>
      </c>
      <c r="M333" s="849">
        <v>10162.76</v>
      </c>
      <c r="N333" s="832">
        <v>1</v>
      </c>
      <c r="O333" s="832">
        <v>5081.38</v>
      </c>
      <c r="P333" s="849"/>
      <c r="Q333" s="849"/>
      <c r="R333" s="837"/>
      <c r="S333" s="850"/>
    </row>
    <row r="334" spans="1:19" ht="14.4" customHeight="1" x14ac:dyDescent="0.3">
      <c r="A334" s="831" t="s">
        <v>3565</v>
      </c>
      <c r="B334" s="832" t="s">
        <v>3566</v>
      </c>
      <c r="C334" s="832" t="s">
        <v>597</v>
      </c>
      <c r="D334" s="832" t="s">
        <v>1385</v>
      </c>
      <c r="E334" s="832" t="s">
        <v>3567</v>
      </c>
      <c r="F334" s="832" t="s">
        <v>3597</v>
      </c>
      <c r="G334" s="832" t="s">
        <v>627</v>
      </c>
      <c r="H334" s="849"/>
      <c r="I334" s="849"/>
      <c r="J334" s="832"/>
      <c r="K334" s="832"/>
      <c r="L334" s="849">
        <v>0.33</v>
      </c>
      <c r="M334" s="849">
        <v>261.89</v>
      </c>
      <c r="N334" s="832">
        <v>1</v>
      </c>
      <c r="O334" s="832">
        <v>793.60606060606051</v>
      </c>
      <c r="P334" s="849"/>
      <c r="Q334" s="849"/>
      <c r="R334" s="837"/>
      <c r="S334" s="850"/>
    </row>
    <row r="335" spans="1:19" ht="14.4" customHeight="1" x14ac:dyDescent="0.3">
      <c r="A335" s="831" t="s">
        <v>3565</v>
      </c>
      <c r="B335" s="832" t="s">
        <v>3566</v>
      </c>
      <c r="C335" s="832" t="s">
        <v>597</v>
      </c>
      <c r="D335" s="832" t="s">
        <v>1385</v>
      </c>
      <c r="E335" s="832" t="s">
        <v>3547</v>
      </c>
      <c r="F335" s="832" t="s">
        <v>3600</v>
      </c>
      <c r="G335" s="832" t="s">
        <v>3601</v>
      </c>
      <c r="H335" s="849"/>
      <c r="I335" s="849"/>
      <c r="J335" s="832"/>
      <c r="K335" s="832"/>
      <c r="L335" s="849">
        <v>1</v>
      </c>
      <c r="M335" s="849">
        <v>1732.8</v>
      </c>
      <c r="N335" s="832">
        <v>1</v>
      </c>
      <c r="O335" s="832">
        <v>1732.8</v>
      </c>
      <c r="P335" s="849"/>
      <c r="Q335" s="849"/>
      <c r="R335" s="837"/>
      <c r="S335" s="850"/>
    </row>
    <row r="336" spans="1:19" ht="14.4" customHeight="1" x14ac:dyDescent="0.3">
      <c r="A336" s="831" t="s">
        <v>3565</v>
      </c>
      <c r="B336" s="832" t="s">
        <v>3566</v>
      </c>
      <c r="C336" s="832" t="s">
        <v>597</v>
      </c>
      <c r="D336" s="832" t="s">
        <v>1385</v>
      </c>
      <c r="E336" s="832" t="s">
        <v>3547</v>
      </c>
      <c r="F336" s="832" t="s">
        <v>3602</v>
      </c>
      <c r="G336" s="832" t="s">
        <v>3603</v>
      </c>
      <c r="H336" s="849">
        <v>1</v>
      </c>
      <c r="I336" s="849">
        <v>2625.11</v>
      </c>
      <c r="J336" s="832">
        <v>1</v>
      </c>
      <c r="K336" s="832">
        <v>2625.11</v>
      </c>
      <c r="L336" s="849">
        <v>1</v>
      </c>
      <c r="M336" s="849">
        <v>2625.11</v>
      </c>
      <c r="N336" s="832">
        <v>1</v>
      </c>
      <c r="O336" s="832">
        <v>2625.11</v>
      </c>
      <c r="P336" s="849"/>
      <c r="Q336" s="849"/>
      <c r="R336" s="837"/>
      <c r="S336" s="850"/>
    </row>
    <row r="337" spans="1:19" ht="14.4" customHeight="1" x14ac:dyDescent="0.3">
      <c r="A337" s="831" t="s">
        <v>3565</v>
      </c>
      <c r="B337" s="832" t="s">
        <v>3566</v>
      </c>
      <c r="C337" s="832" t="s">
        <v>597</v>
      </c>
      <c r="D337" s="832" t="s">
        <v>1385</v>
      </c>
      <c r="E337" s="832" t="s">
        <v>3547</v>
      </c>
      <c r="F337" s="832" t="s">
        <v>3604</v>
      </c>
      <c r="G337" s="832" t="s">
        <v>3605</v>
      </c>
      <c r="H337" s="849"/>
      <c r="I337" s="849"/>
      <c r="J337" s="832"/>
      <c r="K337" s="832"/>
      <c r="L337" s="849">
        <v>1</v>
      </c>
      <c r="M337" s="849">
        <v>1046.73</v>
      </c>
      <c r="N337" s="832">
        <v>1</v>
      </c>
      <c r="O337" s="832">
        <v>1046.73</v>
      </c>
      <c r="P337" s="849"/>
      <c r="Q337" s="849"/>
      <c r="R337" s="837"/>
      <c r="S337" s="850"/>
    </row>
    <row r="338" spans="1:19" ht="14.4" customHeight="1" x14ac:dyDescent="0.3">
      <c r="A338" s="831" t="s">
        <v>3565</v>
      </c>
      <c r="B338" s="832" t="s">
        <v>3566</v>
      </c>
      <c r="C338" s="832" t="s">
        <v>597</v>
      </c>
      <c r="D338" s="832" t="s">
        <v>1385</v>
      </c>
      <c r="E338" s="832" t="s">
        <v>3547</v>
      </c>
      <c r="F338" s="832" t="s">
        <v>3612</v>
      </c>
      <c r="G338" s="832" t="s">
        <v>3613</v>
      </c>
      <c r="H338" s="849">
        <v>1</v>
      </c>
      <c r="I338" s="849">
        <v>408.74</v>
      </c>
      <c r="J338" s="832">
        <v>0.5</v>
      </c>
      <c r="K338" s="832">
        <v>408.74</v>
      </c>
      <c r="L338" s="849">
        <v>2</v>
      </c>
      <c r="M338" s="849">
        <v>817.48</v>
      </c>
      <c r="N338" s="832">
        <v>1</v>
      </c>
      <c r="O338" s="832">
        <v>408.74</v>
      </c>
      <c r="P338" s="849">
        <v>4</v>
      </c>
      <c r="Q338" s="849">
        <v>1634.96</v>
      </c>
      <c r="R338" s="837">
        <v>2</v>
      </c>
      <c r="S338" s="850">
        <v>408.74</v>
      </c>
    </row>
    <row r="339" spans="1:19" ht="14.4" customHeight="1" x14ac:dyDescent="0.3">
      <c r="A339" s="831" t="s">
        <v>3565</v>
      </c>
      <c r="B339" s="832" t="s">
        <v>3566</v>
      </c>
      <c r="C339" s="832" t="s">
        <v>597</v>
      </c>
      <c r="D339" s="832" t="s">
        <v>1385</v>
      </c>
      <c r="E339" s="832" t="s">
        <v>3547</v>
      </c>
      <c r="F339" s="832" t="s">
        <v>3548</v>
      </c>
      <c r="G339" s="832" t="s">
        <v>3549</v>
      </c>
      <c r="H339" s="849">
        <v>2</v>
      </c>
      <c r="I339" s="849">
        <v>4872</v>
      </c>
      <c r="J339" s="832">
        <v>2</v>
      </c>
      <c r="K339" s="832">
        <v>2436</v>
      </c>
      <c r="L339" s="849">
        <v>1</v>
      </c>
      <c r="M339" s="849">
        <v>2436</v>
      </c>
      <c r="N339" s="832">
        <v>1</v>
      </c>
      <c r="O339" s="832">
        <v>2436</v>
      </c>
      <c r="P339" s="849">
        <v>3</v>
      </c>
      <c r="Q339" s="849">
        <v>6776.06</v>
      </c>
      <c r="R339" s="837">
        <v>2.7816338259441711</v>
      </c>
      <c r="S339" s="850">
        <v>2258.686666666667</v>
      </c>
    </row>
    <row r="340" spans="1:19" ht="14.4" customHeight="1" x14ac:dyDescent="0.3">
      <c r="A340" s="831" t="s">
        <v>3565</v>
      </c>
      <c r="B340" s="832" t="s">
        <v>3566</v>
      </c>
      <c r="C340" s="832" t="s">
        <v>597</v>
      </c>
      <c r="D340" s="832" t="s">
        <v>1385</v>
      </c>
      <c r="E340" s="832" t="s">
        <v>3547</v>
      </c>
      <c r="F340" s="832" t="s">
        <v>3624</v>
      </c>
      <c r="G340" s="832" t="s">
        <v>3625</v>
      </c>
      <c r="H340" s="849"/>
      <c r="I340" s="849"/>
      <c r="J340" s="832"/>
      <c r="K340" s="832"/>
      <c r="L340" s="849">
        <v>1</v>
      </c>
      <c r="M340" s="849">
        <v>1396.5</v>
      </c>
      <c r="N340" s="832">
        <v>1</v>
      </c>
      <c r="O340" s="832">
        <v>1396.5</v>
      </c>
      <c r="P340" s="849">
        <v>2</v>
      </c>
      <c r="Q340" s="849">
        <v>2793</v>
      </c>
      <c r="R340" s="837">
        <v>2</v>
      </c>
      <c r="S340" s="850">
        <v>1396.5</v>
      </c>
    </row>
    <row r="341" spans="1:19" ht="14.4" customHeight="1" x14ac:dyDescent="0.3">
      <c r="A341" s="831" t="s">
        <v>3565</v>
      </c>
      <c r="B341" s="832" t="s">
        <v>3566</v>
      </c>
      <c r="C341" s="832" t="s">
        <v>597</v>
      </c>
      <c r="D341" s="832" t="s">
        <v>1385</v>
      </c>
      <c r="E341" s="832" t="s">
        <v>3547</v>
      </c>
      <c r="F341" s="832" t="s">
        <v>3637</v>
      </c>
      <c r="G341" s="832" t="s">
        <v>3638</v>
      </c>
      <c r="H341" s="849"/>
      <c r="I341" s="849"/>
      <c r="J341" s="832"/>
      <c r="K341" s="832"/>
      <c r="L341" s="849"/>
      <c r="M341" s="849"/>
      <c r="N341" s="832"/>
      <c r="O341" s="832"/>
      <c r="P341" s="849">
        <v>3</v>
      </c>
      <c r="Q341" s="849">
        <v>7894.7999999999993</v>
      </c>
      <c r="R341" s="837"/>
      <c r="S341" s="850">
        <v>2631.6</v>
      </c>
    </row>
    <row r="342" spans="1:19" ht="14.4" customHeight="1" x14ac:dyDescent="0.3">
      <c r="A342" s="831" t="s">
        <v>3565</v>
      </c>
      <c r="B342" s="832" t="s">
        <v>3566</v>
      </c>
      <c r="C342" s="832" t="s">
        <v>597</v>
      </c>
      <c r="D342" s="832" t="s">
        <v>1385</v>
      </c>
      <c r="E342" s="832" t="s">
        <v>3550</v>
      </c>
      <c r="F342" s="832" t="s">
        <v>3647</v>
      </c>
      <c r="G342" s="832" t="s">
        <v>3648</v>
      </c>
      <c r="H342" s="849">
        <v>1</v>
      </c>
      <c r="I342" s="849">
        <v>205</v>
      </c>
      <c r="J342" s="832">
        <v>0.1</v>
      </c>
      <c r="K342" s="832">
        <v>205</v>
      </c>
      <c r="L342" s="849">
        <v>10</v>
      </c>
      <c r="M342" s="849">
        <v>2050</v>
      </c>
      <c r="N342" s="832">
        <v>1</v>
      </c>
      <c r="O342" s="832">
        <v>205</v>
      </c>
      <c r="P342" s="849">
        <v>8</v>
      </c>
      <c r="Q342" s="849">
        <v>1648</v>
      </c>
      <c r="R342" s="837">
        <v>0.80390243902439029</v>
      </c>
      <c r="S342" s="850">
        <v>206</v>
      </c>
    </row>
    <row r="343" spans="1:19" ht="14.4" customHeight="1" x14ac:dyDescent="0.3">
      <c r="A343" s="831" t="s">
        <v>3565</v>
      </c>
      <c r="B343" s="832" t="s">
        <v>3566</v>
      </c>
      <c r="C343" s="832" t="s">
        <v>597</v>
      </c>
      <c r="D343" s="832" t="s">
        <v>1385</v>
      </c>
      <c r="E343" s="832" t="s">
        <v>3550</v>
      </c>
      <c r="F343" s="832" t="s">
        <v>3649</v>
      </c>
      <c r="G343" s="832" t="s">
        <v>3650</v>
      </c>
      <c r="H343" s="849">
        <v>7</v>
      </c>
      <c r="I343" s="849">
        <v>546</v>
      </c>
      <c r="J343" s="832">
        <v>0.5</v>
      </c>
      <c r="K343" s="832">
        <v>78</v>
      </c>
      <c r="L343" s="849">
        <v>14</v>
      </c>
      <c r="M343" s="849">
        <v>1092</v>
      </c>
      <c r="N343" s="832">
        <v>1</v>
      </c>
      <c r="O343" s="832">
        <v>78</v>
      </c>
      <c r="P343" s="849">
        <v>13</v>
      </c>
      <c r="Q343" s="849">
        <v>1014</v>
      </c>
      <c r="R343" s="837">
        <v>0.9285714285714286</v>
      </c>
      <c r="S343" s="850">
        <v>78</v>
      </c>
    </row>
    <row r="344" spans="1:19" ht="14.4" customHeight="1" x14ac:dyDescent="0.3">
      <c r="A344" s="831" t="s">
        <v>3565</v>
      </c>
      <c r="B344" s="832" t="s">
        <v>3566</v>
      </c>
      <c r="C344" s="832" t="s">
        <v>597</v>
      </c>
      <c r="D344" s="832" t="s">
        <v>1385</v>
      </c>
      <c r="E344" s="832" t="s">
        <v>3550</v>
      </c>
      <c r="F344" s="832" t="s">
        <v>3655</v>
      </c>
      <c r="G344" s="832" t="s">
        <v>3656</v>
      </c>
      <c r="H344" s="849">
        <v>1</v>
      </c>
      <c r="I344" s="849">
        <v>106</v>
      </c>
      <c r="J344" s="832">
        <v>0.5</v>
      </c>
      <c r="K344" s="832">
        <v>106</v>
      </c>
      <c r="L344" s="849">
        <v>2</v>
      </c>
      <c r="M344" s="849">
        <v>212</v>
      </c>
      <c r="N344" s="832">
        <v>1</v>
      </c>
      <c r="O344" s="832">
        <v>106</v>
      </c>
      <c r="P344" s="849">
        <v>3</v>
      </c>
      <c r="Q344" s="849">
        <v>318</v>
      </c>
      <c r="R344" s="837">
        <v>1.5</v>
      </c>
      <c r="S344" s="850">
        <v>106</v>
      </c>
    </row>
    <row r="345" spans="1:19" ht="14.4" customHeight="1" x14ac:dyDescent="0.3">
      <c r="A345" s="831" t="s">
        <v>3565</v>
      </c>
      <c r="B345" s="832" t="s">
        <v>3566</v>
      </c>
      <c r="C345" s="832" t="s">
        <v>597</v>
      </c>
      <c r="D345" s="832" t="s">
        <v>1385</v>
      </c>
      <c r="E345" s="832" t="s">
        <v>3550</v>
      </c>
      <c r="F345" s="832" t="s">
        <v>3657</v>
      </c>
      <c r="G345" s="832" t="s">
        <v>3658</v>
      </c>
      <c r="H345" s="849">
        <v>213</v>
      </c>
      <c r="I345" s="849">
        <v>7881</v>
      </c>
      <c r="J345" s="832">
        <v>1.2831325301204819</v>
      </c>
      <c r="K345" s="832">
        <v>37</v>
      </c>
      <c r="L345" s="849">
        <v>166</v>
      </c>
      <c r="M345" s="849">
        <v>6142</v>
      </c>
      <c r="N345" s="832">
        <v>1</v>
      </c>
      <c r="O345" s="832">
        <v>37</v>
      </c>
      <c r="P345" s="849">
        <v>115</v>
      </c>
      <c r="Q345" s="849">
        <v>4255</v>
      </c>
      <c r="R345" s="837">
        <v>0.69277108433734935</v>
      </c>
      <c r="S345" s="850">
        <v>37</v>
      </c>
    </row>
    <row r="346" spans="1:19" ht="14.4" customHeight="1" x14ac:dyDescent="0.3">
      <c r="A346" s="831" t="s">
        <v>3565</v>
      </c>
      <c r="B346" s="832" t="s">
        <v>3566</v>
      </c>
      <c r="C346" s="832" t="s">
        <v>597</v>
      </c>
      <c r="D346" s="832" t="s">
        <v>1385</v>
      </c>
      <c r="E346" s="832" t="s">
        <v>3550</v>
      </c>
      <c r="F346" s="832" t="s">
        <v>3659</v>
      </c>
      <c r="G346" s="832" t="s">
        <v>3660</v>
      </c>
      <c r="H346" s="849">
        <v>1</v>
      </c>
      <c r="I346" s="849">
        <v>10</v>
      </c>
      <c r="J346" s="832"/>
      <c r="K346" s="832">
        <v>10</v>
      </c>
      <c r="L346" s="849"/>
      <c r="M346" s="849"/>
      <c r="N346" s="832"/>
      <c r="O346" s="832"/>
      <c r="P346" s="849"/>
      <c r="Q346" s="849"/>
      <c r="R346" s="837"/>
      <c r="S346" s="850"/>
    </row>
    <row r="347" spans="1:19" ht="14.4" customHeight="1" x14ac:dyDescent="0.3">
      <c r="A347" s="831" t="s">
        <v>3565</v>
      </c>
      <c r="B347" s="832" t="s">
        <v>3566</v>
      </c>
      <c r="C347" s="832" t="s">
        <v>597</v>
      </c>
      <c r="D347" s="832" t="s">
        <v>1385</v>
      </c>
      <c r="E347" s="832" t="s">
        <v>3550</v>
      </c>
      <c r="F347" s="832" t="s">
        <v>3551</v>
      </c>
      <c r="G347" s="832" t="s">
        <v>3552</v>
      </c>
      <c r="H347" s="849">
        <v>184</v>
      </c>
      <c r="I347" s="849">
        <v>46184</v>
      </c>
      <c r="J347" s="832">
        <v>0.75720164609053497</v>
      </c>
      <c r="K347" s="832">
        <v>251</v>
      </c>
      <c r="L347" s="849">
        <v>243</v>
      </c>
      <c r="M347" s="849">
        <v>60993</v>
      </c>
      <c r="N347" s="832">
        <v>1</v>
      </c>
      <c r="O347" s="832">
        <v>251</v>
      </c>
      <c r="P347" s="849">
        <v>244</v>
      </c>
      <c r="Q347" s="849">
        <v>61488</v>
      </c>
      <c r="R347" s="837">
        <v>1.0081156854065221</v>
      </c>
      <c r="S347" s="850">
        <v>252</v>
      </c>
    </row>
    <row r="348" spans="1:19" ht="14.4" customHeight="1" x14ac:dyDescent="0.3">
      <c r="A348" s="831" t="s">
        <v>3565</v>
      </c>
      <c r="B348" s="832" t="s">
        <v>3566</v>
      </c>
      <c r="C348" s="832" t="s">
        <v>597</v>
      </c>
      <c r="D348" s="832" t="s">
        <v>1385</v>
      </c>
      <c r="E348" s="832" t="s">
        <v>3550</v>
      </c>
      <c r="F348" s="832" t="s">
        <v>3665</v>
      </c>
      <c r="G348" s="832" t="s">
        <v>3666</v>
      </c>
      <c r="H348" s="849">
        <v>150</v>
      </c>
      <c r="I348" s="849">
        <v>18900</v>
      </c>
      <c r="J348" s="832">
        <v>0.94936708860759489</v>
      </c>
      <c r="K348" s="832">
        <v>126</v>
      </c>
      <c r="L348" s="849">
        <v>158</v>
      </c>
      <c r="M348" s="849">
        <v>19908</v>
      </c>
      <c r="N348" s="832">
        <v>1</v>
      </c>
      <c r="O348" s="832">
        <v>126</v>
      </c>
      <c r="P348" s="849">
        <v>155</v>
      </c>
      <c r="Q348" s="849">
        <v>19685</v>
      </c>
      <c r="R348" s="837">
        <v>0.98879847297568813</v>
      </c>
      <c r="S348" s="850">
        <v>127</v>
      </c>
    </row>
    <row r="349" spans="1:19" ht="14.4" customHeight="1" x14ac:dyDescent="0.3">
      <c r="A349" s="831" t="s">
        <v>3565</v>
      </c>
      <c r="B349" s="832" t="s">
        <v>3566</v>
      </c>
      <c r="C349" s="832" t="s">
        <v>597</v>
      </c>
      <c r="D349" s="832" t="s">
        <v>1385</v>
      </c>
      <c r="E349" s="832" t="s">
        <v>3550</v>
      </c>
      <c r="F349" s="832" t="s">
        <v>3667</v>
      </c>
      <c r="G349" s="832" t="s">
        <v>3668</v>
      </c>
      <c r="H349" s="849">
        <v>6</v>
      </c>
      <c r="I349" s="849">
        <v>1860</v>
      </c>
      <c r="J349" s="832">
        <v>1.9935691318327975</v>
      </c>
      <c r="K349" s="832">
        <v>310</v>
      </c>
      <c r="L349" s="849">
        <v>3</v>
      </c>
      <c r="M349" s="849">
        <v>933</v>
      </c>
      <c r="N349" s="832">
        <v>1</v>
      </c>
      <c r="O349" s="832">
        <v>311</v>
      </c>
      <c r="P349" s="849"/>
      <c r="Q349" s="849"/>
      <c r="R349" s="837"/>
      <c r="S349" s="850"/>
    </row>
    <row r="350" spans="1:19" ht="14.4" customHeight="1" x14ac:dyDescent="0.3">
      <c r="A350" s="831" t="s">
        <v>3565</v>
      </c>
      <c r="B350" s="832" t="s">
        <v>3566</v>
      </c>
      <c r="C350" s="832" t="s">
        <v>597</v>
      </c>
      <c r="D350" s="832" t="s">
        <v>1385</v>
      </c>
      <c r="E350" s="832" t="s">
        <v>3550</v>
      </c>
      <c r="F350" s="832" t="s">
        <v>3553</v>
      </c>
      <c r="G350" s="832" t="s">
        <v>3554</v>
      </c>
      <c r="H350" s="849"/>
      <c r="I350" s="849"/>
      <c r="J350" s="832"/>
      <c r="K350" s="832"/>
      <c r="L350" s="849">
        <v>1</v>
      </c>
      <c r="M350" s="849">
        <v>198</v>
      </c>
      <c r="N350" s="832">
        <v>1</v>
      </c>
      <c r="O350" s="832">
        <v>198</v>
      </c>
      <c r="P350" s="849">
        <v>1</v>
      </c>
      <c r="Q350" s="849">
        <v>199</v>
      </c>
      <c r="R350" s="837">
        <v>1.005050505050505</v>
      </c>
      <c r="S350" s="850">
        <v>199</v>
      </c>
    </row>
    <row r="351" spans="1:19" ht="14.4" customHeight="1" x14ac:dyDescent="0.3">
      <c r="A351" s="831" t="s">
        <v>3565</v>
      </c>
      <c r="B351" s="832" t="s">
        <v>3566</v>
      </c>
      <c r="C351" s="832" t="s">
        <v>597</v>
      </c>
      <c r="D351" s="832" t="s">
        <v>1385</v>
      </c>
      <c r="E351" s="832" t="s">
        <v>3550</v>
      </c>
      <c r="F351" s="832" t="s">
        <v>3673</v>
      </c>
      <c r="G351" s="832" t="s">
        <v>3674</v>
      </c>
      <c r="H351" s="849">
        <v>9</v>
      </c>
      <c r="I351" s="849">
        <v>2997</v>
      </c>
      <c r="J351" s="832">
        <v>1.5</v>
      </c>
      <c r="K351" s="832">
        <v>333</v>
      </c>
      <c r="L351" s="849">
        <v>6</v>
      </c>
      <c r="M351" s="849">
        <v>1998</v>
      </c>
      <c r="N351" s="832">
        <v>1</v>
      </c>
      <c r="O351" s="832">
        <v>333</v>
      </c>
      <c r="P351" s="849">
        <v>4</v>
      </c>
      <c r="Q351" s="849">
        <v>1336</v>
      </c>
      <c r="R351" s="837">
        <v>0.6686686686686687</v>
      </c>
      <c r="S351" s="850">
        <v>334</v>
      </c>
    </row>
    <row r="352" spans="1:19" ht="14.4" customHeight="1" x14ac:dyDescent="0.3">
      <c r="A352" s="831" t="s">
        <v>3565</v>
      </c>
      <c r="B352" s="832" t="s">
        <v>3566</v>
      </c>
      <c r="C352" s="832" t="s">
        <v>597</v>
      </c>
      <c r="D352" s="832" t="s">
        <v>1385</v>
      </c>
      <c r="E352" s="832" t="s">
        <v>3550</v>
      </c>
      <c r="F352" s="832" t="s">
        <v>3675</v>
      </c>
      <c r="G352" s="832" t="s">
        <v>3676</v>
      </c>
      <c r="H352" s="849">
        <v>1</v>
      </c>
      <c r="I352" s="849">
        <v>166</v>
      </c>
      <c r="J352" s="832"/>
      <c r="K352" s="832">
        <v>166</v>
      </c>
      <c r="L352" s="849"/>
      <c r="M352" s="849"/>
      <c r="N352" s="832"/>
      <c r="O352" s="832"/>
      <c r="P352" s="849">
        <v>1</v>
      </c>
      <c r="Q352" s="849">
        <v>166</v>
      </c>
      <c r="R352" s="837"/>
      <c r="S352" s="850">
        <v>166</v>
      </c>
    </row>
    <row r="353" spans="1:19" ht="14.4" customHeight="1" x14ac:dyDescent="0.3">
      <c r="A353" s="831" t="s">
        <v>3565</v>
      </c>
      <c r="B353" s="832" t="s">
        <v>3566</v>
      </c>
      <c r="C353" s="832" t="s">
        <v>597</v>
      </c>
      <c r="D353" s="832" t="s">
        <v>1385</v>
      </c>
      <c r="E353" s="832" t="s">
        <v>3550</v>
      </c>
      <c r="F353" s="832" t="s">
        <v>3677</v>
      </c>
      <c r="G353" s="832" t="s">
        <v>3678</v>
      </c>
      <c r="H353" s="849"/>
      <c r="I353" s="849"/>
      <c r="J353" s="832"/>
      <c r="K353" s="832"/>
      <c r="L353" s="849">
        <v>1</v>
      </c>
      <c r="M353" s="849">
        <v>351</v>
      </c>
      <c r="N353" s="832">
        <v>1</v>
      </c>
      <c r="O353" s="832">
        <v>351</v>
      </c>
      <c r="P353" s="849">
        <v>1</v>
      </c>
      <c r="Q353" s="849">
        <v>352</v>
      </c>
      <c r="R353" s="837">
        <v>1.0028490028490029</v>
      </c>
      <c r="S353" s="850">
        <v>352</v>
      </c>
    </row>
    <row r="354" spans="1:19" ht="14.4" customHeight="1" x14ac:dyDescent="0.3">
      <c r="A354" s="831" t="s">
        <v>3565</v>
      </c>
      <c r="B354" s="832" t="s">
        <v>3566</v>
      </c>
      <c r="C354" s="832" t="s">
        <v>597</v>
      </c>
      <c r="D354" s="832" t="s">
        <v>1385</v>
      </c>
      <c r="E354" s="832" t="s">
        <v>3550</v>
      </c>
      <c r="F354" s="832" t="s">
        <v>3679</v>
      </c>
      <c r="G354" s="832" t="s">
        <v>3680</v>
      </c>
      <c r="H354" s="849">
        <v>1</v>
      </c>
      <c r="I354" s="849">
        <v>256</v>
      </c>
      <c r="J354" s="832"/>
      <c r="K354" s="832">
        <v>256</v>
      </c>
      <c r="L354" s="849"/>
      <c r="M354" s="849"/>
      <c r="N354" s="832"/>
      <c r="O354" s="832"/>
      <c r="P354" s="849"/>
      <c r="Q354" s="849"/>
      <c r="R354" s="837"/>
      <c r="S354" s="850"/>
    </row>
    <row r="355" spans="1:19" ht="14.4" customHeight="1" x14ac:dyDescent="0.3">
      <c r="A355" s="831" t="s">
        <v>3565</v>
      </c>
      <c r="B355" s="832" t="s">
        <v>3566</v>
      </c>
      <c r="C355" s="832" t="s">
        <v>597</v>
      </c>
      <c r="D355" s="832" t="s">
        <v>1385</v>
      </c>
      <c r="E355" s="832" t="s">
        <v>3550</v>
      </c>
      <c r="F355" s="832" t="s">
        <v>3683</v>
      </c>
      <c r="G355" s="832" t="s">
        <v>3684</v>
      </c>
      <c r="H355" s="849">
        <v>1</v>
      </c>
      <c r="I355" s="849">
        <v>323</v>
      </c>
      <c r="J355" s="832"/>
      <c r="K355" s="832">
        <v>323</v>
      </c>
      <c r="L355" s="849"/>
      <c r="M355" s="849"/>
      <c r="N355" s="832"/>
      <c r="O355" s="832"/>
      <c r="P355" s="849"/>
      <c r="Q355" s="849"/>
      <c r="R355" s="837"/>
      <c r="S355" s="850"/>
    </row>
    <row r="356" spans="1:19" ht="14.4" customHeight="1" x14ac:dyDescent="0.3">
      <c r="A356" s="831" t="s">
        <v>3565</v>
      </c>
      <c r="B356" s="832" t="s">
        <v>3566</v>
      </c>
      <c r="C356" s="832" t="s">
        <v>597</v>
      </c>
      <c r="D356" s="832" t="s">
        <v>1385</v>
      </c>
      <c r="E356" s="832" t="s">
        <v>3550</v>
      </c>
      <c r="F356" s="832" t="s">
        <v>3689</v>
      </c>
      <c r="G356" s="832" t="s">
        <v>3690</v>
      </c>
      <c r="H356" s="849">
        <v>5</v>
      </c>
      <c r="I356" s="849">
        <v>5905</v>
      </c>
      <c r="J356" s="832">
        <v>1.25</v>
      </c>
      <c r="K356" s="832">
        <v>1181</v>
      </c>
      <c r="L356" s="849">
        <v>4</v>
      </c>
      <c r="M356" s="849">
        <v>4724</v>
      </c>
      <c r="N356" s="832">
        <v>1</v>
      </c>
      <c r="O356" s="832">
        <v>1181</v>
      </c>
      <c r="P356" s="849"/>
      <c r="Q356" s="849"/>
      <c r="R356" s="837"/>
      <c r="S356" s="850"/>
    </row>
    <row r="357" spans="1:19" ht="14.4" customHeight="1" x14ac:dyDescent="0.3">
      <c r="A357" s="831" t="s">
        <v>3565</v>
      </c>
      <c r="B357" s="832" t="s">
        <v>3566</v>
      </c>
      <c r="C357" s="832" t="s">
        <v>597</v>
      </c>
      <c r="D357" s="832" t="s">
        <v>1385</v>
      </c>
      <c r="E357" s="832" t="s">
        <v>3550</v>
      </c>
      <c r="F357" s="832" t="s">
        <v>3691</v>
      </c>
      <c r="G357" s="832" t="s">
        <v>3692</v>
      </c>
      <c r="H357" s="849"/>
      <c r="I357" s="849"/>
      <c r="J357" s="832"/>
      <c r="K357" s="832"/>
      <c r="L357" s="849"/>
      <c r="M357" s="849"/>
      <c r="N357" s="832"/>
      <c r="O357" s="832"/>
      <c r="P357" s="849">
        <v>1</v>
      </c>
      <c r="Q357" s="849">
        <v>710</v>
      </c>
      <c r="R357" s="837"/>
      <c r="S357" s="850">
        <v>710</v>
      </c>
    </row>
    <row r="358" spans="1:19" ht="14.4" customHeight="1" x14ac:dyDescent="0.3">
      <c r="A358" s="831" t="s">
        <v>3565</v>
      </c>
      <c r="B358" s="832" t="s">
        <v>3566</v>
      </c>
      <c r="C358" s="832" t="s">
        <v>597</v>
      </c>
      <c r="D358" s="832" t="s">
        <v>1385</v>
      </c>
      <c r="E358" s="832" t="s">
        <v>3550</v>
      </c>
      <c r="F358" s="832" t="s">
        <v>3695</v>
      </c>
      <c r="G358" s="832" t="s">
        <v>3696</v>
      </c>
      <c r="H358" s="849">
        <v>181</v>
      </c>
      <c r="I358" s="849">
        <v>6033.33</v>
      </c>
      <c r="J358" s="832">
        <v>0.38347420191771103</v>
      </c>
      <c r="K358" s="832">
        <v>33.333314917127069</v>
      </c>
      <c r="L358" s="849">
        <v>472</v>
      </c>
      <c r="M358" s="849">
        <v>15733.34</v>
      </c>
      <c r="N358" s="832">
        <v>1</v>
      </c>
      <c r="O358" s="832">
        <v>33.33334745762712</v>
      </c>
      <c r="P358" s="849">
        <v>461</v>
      </c>
      <c r="Q358" s="849">
        <v>15366.67</v>
      </c>
      <c r="R358" s="837">
        <v>0.97669471326495205</v>
      </c>
      <c r="S358" s="850">
        <v>33.333340563991321</v>
      </c>
    </row>
    <row r="359" spans="1:19" ht="14.4" customHeight="1" x14ac:dyDescent="0.3">
      <c r="A359" s="831" t="s">
        <v>3565</v>
      </c>
      <c r="B359" s="832" t="s">
        <v>3566</v>
      </c>
      <c r="C359" s="832" t="s">
        <v>597</v>
      </c>
      <c r="D359" s="832" t="s">
        <v>1385</v>
      </c>
      <c r="E359" s="832" t="s">
        <v>3550</v>
      </c>
      <c r="F359" s="832" t="s">
        <v>3697</v>
      </c>
      <c r="G359" s="832" t="s">
        <v>3698</v>
      </c>
      <c r="H359" s="849">
        <v>175</v>
      </c>
      <c r="I359" s="849">
        <v>53725</v>
      </c>
      <c r="J359" s="832">
        <v>1.0141384778012685</v>
      </c>
      <c r="K359" s="832">
        <v>307</v>
      </c>
      <c r="L359" s="849">
        <v>172</v>
      </c>
      <c r="M359" s="849">
        <v>52976</v>
      </c>
      <c r="N359" s="832">
        <v>1</v>
      </c>
      <c r="O359" s="832">
        <v>308</v>
      </c>
      <c r="P359" s="849">
        <v>194</v>
      </c>
      <c r="Q359" s="849">
        <v>59752</v>
      </c>
      <c r="R359" s="837">
        <v>1.1279069767441861</v>
      </c>
      <c r="S359" s="850">
        <v>308</v>
      </c>
    </row>
    <row r="360" spans="1:19" ht="14.4" customHeight="1" x14ac:dyDescent="0.3">
      <c r="A360" s="831" t="s">
        <v>3565</v>
      </c>
      <c r="B360" s="832" t="s">
        <v>3566</v>
      </c>
      <c r="C360" s="832" t="s">
        <v>597</v>
      </c>
      <c r="D360" s="832" t="s">
        <v>1385</v>
      </c>
      <c r="E360" s="832" t="s">
        <v>3550</v>
      </c>
      <c r="F360" s="832" t="s">
        <v>3699</v>
      </c>
      <c r="G360" s="832" t="s">
        <v>3700</v>
      </c>
      <c r="H360" s="849">
        <v>2</v>
      </c>
      <c r="I360" s="849">
        <v>518</v>
      </c>
      <c r="J360" s="832">
        <v>0.39846153846153848</v>
      </c>
      <c r="K360" s="832">
        <v>259</v>
      </c>
      <c r="L360" s="849">
        <v>5</v>
      </c>
      <c r="M360" s="849">
        <v>1300</v>
      </c>
      <c r="N360" s="832">
        <v>1</v>
      </c>
      <c r="O360" s="832">
        <v>260</v>
      </c>
      <c r="P360" s="849">
        <v>1</v>
      </c>
      <c r="Q360" s="849">
        <v>261</v>
      </c>
      <c r="R360" s="837">
        <v>0.20076923076923076</v>
      </c>
      <c r="S360" s="850">
        <v>261</v>
      </c>
    </row>
    <row r="361" spans="1:19" ht="14.4" customHeight="1" x14ac:dyDescent="0.3">
      <c r="A361" s="831" t="s">
        <v>3565</v>
      </c>
      <c r="B361" s="832" t="s">
        <v>3566</v>
      </c>
      <c r="C361" s="832" t="s">
        <v>597</v>
      </c>
      <c r="D361" s="832" t="s">
        <v>1385</v>
      </c>
      <c r="E361" s="832" t="s">
        <v>3550</v>
      </c>
      <c r="F361" s="832" t="s">
        <v>3701</v>
      </c>
      <c r="G361" s="832" t="s">
        <v>3702</v>
      </c>
      <c r="H361" s="849">
        <v>143</v>
      </c>
      <c r="I361" s="849">
        <v>5291</v>
      </c>
      <c r="J361" s="832">
        <v>1.6436781609195403</v>
      </c>
      <c r="K361" s="832">
        <v>37</v>
      </c>
      <c r="L361" s="849">
        <v>87</v>
      </c>
      <c r="M361" s="849">
        <v>3219</v>
      </c>
      <c r="N361" s="832">
        <v>1</v>
      </c>
      <c r="O361" s="832">
        <v>37</v>
      </c>
      <c r="P361" s="849">
        <v>46</v>
      </c>
      <c r="Q361" s="849">
        <v>1702</v>
      </c>
      <c r="R361" s="837">
        <v>0.52873563218390807</v>
      </c>
      <c r="S361" s="850">
        <v>37</v>
      </c>
    </row>
    <row r="362" spans="1:19" ht="14.4" customHeight="1" x14ac:dyDescent="0.3">
      <c r="A362" s="831" t="s">
        <v>3565</v>
      </c>
      <c r="B362" s="832" t="s">
        <v>3566</v>
      </c>
      <c r="C362" s="832" t="s">
        <v>597</v>
      </c>
      <c r="D362" s="832" t="s">
        <v>1385</v>
      </c>
      <c r="E362" s="832" t="s">
        <v>3550</v>
      </c>
      <c r="F362" s="832" t="s">
        <v>3703</v>
      </c>
      <c r="G362" s="832" t="s">
        <v>3704</v>
      </c>
      <c r="H362" s="849"/>
      <c r="I362" s="849"/>
      <c r="J362" s="832"/>
      <c r="K362" s="832"/>
      <c r="L362" s="849"/>
      <c r="M362" s="849"/>
      <c r="N362" s="832"/>
      <c r="O362" s="832"/>
      <c r="P362" s="849">
        <v>1</v>
      </c>
      <c r="Q362" s="849">
        <v>86</v>
      </c>
      <c r="R362" s="837"/>
      <c r="S362" s="850">
        <v>86</v>
      </c>
    </row>
    <row r="363" spans="1:19" ht="14.4" customHeight="1" x14ac:dyDescent="0.3">
      <c r="A363" s="831" t="s">
        <v>3565</v>
      </c>
      <c r="B363" s="832" t="s">
        <v>3566</v>
      </c>
      <c r="C363" s="832" t="s">
        <v>597</v>
      </c>
      <c r="D363" s="832" t="s">
        <v>1385</v>
      </c>
      <c r="E363" s="832" t="s">
        <v>3550</v>
      </c>
      <c r="F363" s="832" t="s">
        <v>3705</v>
      </c>
      <c r="G363" s="832" t="s">
        <v>3706</v>
      </c>
      <c r="H363" s="849">
        <v>45</v>
      </c>
      <c r="I363" s="849">
        <v>6930</v>
      </c>
      <c r="J363" s="832">
        <v>0.65217391304347827</v>
      </c>
      <c r="K363" s="832">
        <v>154</v>
      </c>
      <c r="L363" s="849">
        <v>69</v>
      </c>
      <c r="M363" s="849">
        <v>10626</v>
      </c>
      <c r="N363" s="832">
        <v>1</v>
      </c>
      <c r="O363" s="832">
        <v>154</v>
      </c>
      <c r="P363" s="849">
        <v>51</v>
      </c>
      <c r="Q363" s="849">
        <v>7905</v>
      </c>
      <c r="R363" s="837">
        <v>0.7439299830604178</v>
      </c>
      <c r="S363" s="850">
        <v>155</v>
      </c>
    </row>
    <row r="364" spans="1:19" ht="14.4" customHeight="1" x14ac:dyDescent="0.3">
      <c r="A364" s="831" t="s">
        <v>3565</v>
      </c>
      <c r="B364" s="832" t="s">
        <v>3566</v>
      </c>
      <c r="C364" s="832" t="s">
        <v>597</v>
      </c>
      <c r="D364" s="832" t="s">
        <v>1385</v>
      </c>
      <c r="E364" s="832" t="s">
        <v>3550</v>
      </c>
      <c r="F364" s="832" t="s">
        <v>3707</v>
      </c>
      <c r="G364" s="832" t="s">
        <v>3708</v>
      </c>
      <c r="H364" s="849">
        <v>21</v>
      </c>
      <c r="I364" s="849">
        <v>672</v>
      </c>
      <c r="J364" s="832">
        <v>1.5</v>
      </c>
      <c r="K364" s="832">
        <v>32</v>
      </c>
      <c r="L364" s="849">
        <v>14</v>
      </c>
      <c r="M364" s="849">
        <v>448</v>
      </c>
      <c r="N364" s="832">
        <v>1</v>
      </c>
      <c r="O364" s="832">
        <v>32</v>
      </c>
      <c r="P364" s="849">
        <v>1</v>
      </c>
      <c r="Q364" s="849">
        <v>32</v>
      </c>
      <c r="R364" s="837">
        <v>7.1428571428571425E-2</v>
      </c>
      <c r="S364" s="850">
        <v>32</v>
      </c>
    </row>
    <row r="365" spans="1:19" ht="14.4" customHeight="1" x14ac:dyDescent="0.3">
      <c r="A365" s="831" t="s">
        <v>3565</v>
      </c>
      <c r="B365" s="832" t="s">
        <v>3566</v>
      </c>
      <c r="C365" s="832" t="s">
        <v>597</v>
      </c>
      <c r="D365" s="832" t="s">
        <v>1385</v>
      </c>
      <c r="E365" s="832" t="s">
        <v>3550</v>
      </c>
      <c r="F365" s="832" t="s">
        <v>3713</v>
      </c>
      <c r="G365" s="832" t="s">
        <v>3714</v>
      </c>
      <c r="H365" s="849">
        <v>3</v>
      </c>
      <c r="I365" s="849">
        <v>2874</v>
      </c>
      <c r="J365" s="832">
        <v>0.15</v>
      </c>
      <c r="K365" s="832">
        <v>958</v>
      </c>
      <c r="L365" s="849">
        <v>20</v>
      </c>
      <c r="M365" s="849">
        <v>19160</v>
      </c>
      <c r="N365" s="832">
        <v>1</v>
      </c>
      <c r="O365" s="832">
        <v>958</v>
      </c>
      <c r="P365" s="849">
        <v>7</v>
      </c>
      <c r="Q365" s="849">
        <v>6713</v>
      </c>
      <c r="R365" s="837">
        <v>0.35036534446764089</v>
      </c>
      <c r="S365" s="850">
        <v>959</v>
      </c>
    </row>
    <row r="366" spans="1:19" ht="14.4" customHeight="1" x14ac:dyDescent="0.3">
      <c r="A366" s="831" t="s">
        <v>3565</v>
      </c>
      <c r="B366" s="832" t="s">
        <v>3566</v>
      </c>
      <c r="C366" s="832" t="s">
        <v>597</v>
      </c>
      <c r="D366" s="832" t="s">
        <v>1385</v>
      </c>
      <c r="E366" s="832" t="s">
        <v>3550</v>
      </c>
      <c r="F366" s="832" t="s">
        <v>3715</v>
      </c>
      <c r="G366" s="832" t="s">
        <v>3716</v>
      </c>
      <c r="H366" s="849">
        <v>1</v>
      </c>
      <c r="I366" s="849">
        <v>59</v>
      </c>
      <c r="J366" s="832">
        <v>1</v>
      </c>
      <c r="K366" s="832">
        <v>59</v>
      </c>
      <c r="L366" s="849">
        <v>1</v>
      </c>
      <c r="M366" s="849">
        <v>59</v>
      </c>
      <c r="N366" s="832">
        <v>1</v>
      </c>
      <c r="O366" s="832">
        <v>59</v>
      </c>
      <c r="P366" s="849">
        <v>1</v>
      </c>
      <c r="Q366" s="849">
        <v>59</v>
      </c>
      <c r="R366" s="837">
        <v>1</v>
      </c>
      <c r="S366" s="850">
        <v>59</v>
      </c>
    </row>
    <row r="367" spans="1:19" ht="14.4" customHeight="1" x14ac:dyDescent="0.3">
      <c r="A367" s="831" t="s">
        <v>3565</v>
      </c>
      <c r="B367" s="832" t="s">
        <v>3566</v>
      </c>
      <c r="C367" s="832" t="s">
        <v>597</v>
      </c>
      <c r="D367" s="832" t="s">
        <v>1385</v>
      </c>
      <c r="E367" s="832" t="s">
        <v>3550</v>
      </c>
      <c r="F367" s="832" t="s">
        <v>3557</v>
      </c>
      <c r="G367" s="832" t="s">
        <v>3558</v>
      </c>
      <c r="H367" s="849">
        <v>3</v>
      </c>
      <c r="I367" s="849">
        <v>1773</v>
      </c>
      <c r="J367" s="832">
        <v>0.42784749034749037</v>
      </c>
      <c r="K367" s="832">
        <v>591</v>
      </c>
      <c r="L367" s="849">
        <v>7</v>
      </c>
      <c r="M367" s="849">
        <v>4144</v>
      </c>
      <c r="N367" s="832">
        <v>1</v>
      </c>
      <c r="O367" s="832">
        <v>592</v>
      </c>
      <c r="P367" s="849">
        <v>9</v>
      </c>
      <c r="Q367" s="849">
        <v>5337</v>
      </c>
      <c r="R367" s="837">
        <v>1.2878861003861004</v>
      </c>
      <c r="S367" s="850">
        <v>593</v>
      </c>
    </row>
    <row r="368" spans="1:19" ht="14.4" customHeight="1" x14ac:dyDescent="0.3">
      <c r="A368" s="831" t="s">
        <v>3565</v>
      </c>
      <c r="B368" s="832" t="s">
        <v>3566</v>
      </c>
      <c r="C368" s="832" t="s">
        <v>597</v>
      </c>
      <c r="D368" s="832" t="s">
        <v>1385</v>
      </c>
      <c r="E368" s="832" t="s">
        <v>3550</v>
      </c>
      <c r="F368" s="832" t="s">
        <v>3559</v>
      </c>
      <c r="G368" s="832" t="s">
        <v>3560</v>
      </c>
      <c r="H368" s="849">
        <v>2</v>
      </c>
      <c r="I368" s="849">
        <v>1534</v>
      </c>
      <c r="J368" s="832">
        <v>1</v>
      </c>
      <c r="K368" s="832">
        <v>767</v>
      </c>
      <c r="L368" s="849">
        <v>2</v>
      </c>
      <c r="M368" s="849">
        <v>1534</v>
      </c>
      <c r="N368" s="832">
        <v>1</v>
      </c>
      <c r="O368" s="832">
        <v>767</v>
      </c>
      <c r="P368" s="849">
        <v>8</v>
      </c>
      <c r="Q368" s="849">
        <v>6144</v>
      </c>
      <c r="R368" s="837">
        <v>4.005215123859192</v>
      </c>
      <c r="S368" s="850">
        <v>768</v>
      </c>
    </row>
    <row r="369" spans="1:19" ht="14.4" customHeight="1" x14ac:dyDescent="0.3">
      <c r="A369" s="831" t="s">
        <v>3565</v>
      </c>
      <c r="B369" s="832" t="s">
        <v>3566</v>
      </c>
      <c r="C369" s="832" t="s">
        <v>597</v>
      </c>
      <c r="D369" s="832" t="s">
        <v>1385</v>
      </c>
      <c r="E369" s="832" t="s">
        <v>3550</v>
      </c>
      <c r="F369" s="832" t="s">
        <v>3717</v>
      </c>
      <c r="G369" s="832" t="s">
        <v>3718</v>
      </c>
      <c r="H369" s="849">
        <v>22</v>
      </c>
      <c r="I369" s="849">
        <v>96800</v>
      </c>
      <c r="J369" s="832">
        <v>1.5707146102420977</v>
      </c>
      <c r="K369" s="832">
        <v>4400</v>
      </c>
      <c r="L369" s="849">
        <v>14</v>
      </c>
      <c r="M369" s="849">
        <v>61628</v>
      </c>
      <c r="N369" s="832">
        <v>1</v>
      </c>
      <c r="O369" s="832">
        <v>4402</v>
      </c>
      <c r="P369" s="849">
        <v>12</v>
      </c>
      <c r="Q369" s="849">
        <v>52896</v>
      </c>
      <c r="R369" s="837">
        <v>0.85831115726617768</v>
      </c>
      <c r="S369" s="850">
        <v>4408</v>
      </c>
    </row>
    <row r="370" spans="1:19" ht="14.4" customHeight="1" x14ac:dyDescent="0.3">
      <c r="A370" s="831" t="s">
        <v>3565</v>
      </c>
      <c r="B370" s="832" t="s">
        <v>3566</v>
      </c>
      <c r="C370" s="832" t="s">
        <v>597</v>
      </c>
      <c r="D370" s="832" t="s">
        <v>1385</v>
      </c>
      <c r="E370" s="832" t="s">
        <v>3550</v>
      </c>
      <c r="F370" s="832" t="s">
        <v>3721</v>
      </c>
      <c r="G370" s="832" t="s">
        <v>3722</v>
      </c>
      <c r="H370" s="849">
        <v>23</v>
      </c>
      <c r="I370" s="849">
        <v>2806</v>
      </c>
      <c r="J370" s="832">
        <v>24.189655172413794</v>
      </c>
      <c r="K370" s="832">
        <v>122</v>
      </c>
      <c r="L370" s="849">
        <v>1</v>
      </c>
      <c r="M370" s="849">
        <v>116</v>
      </c>
      <c r="N370" s="832">
        <v>1</v>
      </c>
      <c r="O370" s="832">
        <v>116</v>
      </c>
      <c r="P370" s="849">
        <v>7</v>
      </c>
      <c r="Q370" s="849">
        <v>812</v>
      </c>
      <c r="R370" s="837">
        <v>7</v>
      </c>
      <c r="S370" s="850">
        <v>116</v>
      </c>
    </row>
    <row r="371" spans="1:19" ht="14.4" customHeight="1" x14ac:dyDescent="0.3">
      <c r="A371" s="831" t="s">
        <v>3565</v>
      </c>
      <c r="B371" s="832" t="s">
        <v>3566</v>
      </c>
      <c r="C371" s="832" t="s">
        <v>597</v>
      </c>
      <c r="D371" s="832" t="s">
        <v>1385</v>
      </c>
      <c r="E371" s="832" t="s">
        <v>3550</v>
      </c>
      <c r="F371" s="832" t="s">
        <v>3725</v>
      </c>
      <c r="G371" s="832" t="s">
        <v>3726</v>
      </c>
      <c r="H371" s="849"/>
      <c r="I371" s="849"/>
      <c r="J371" s="832"/>
      <c r="K371" s="832"/>
      <c r="L371" s="849">
        <v>1</v>
      </c>
      <c r="M371" s="849">
        <v>183</v>
      </c>
      <c r="N371" s="832">
        <v>1</v>
      </c>
      <c r="O371" s="832">
        <v>183</v>
      </c>
      <c r="P371" s="849"/>
      <c r="Q371" s="849"/>
      <c r="R371" s="837"/>
      <c r="S371" s="850"/>
    </row>
    <row r="372" spans="1:19" ht="14.4" customHeight="1" x14ac:dyDescent="0.3">
      <c r="A372" s="831" t="s">
        <v>3565</v>
      </c>
      <c r="B372" s="832" t="s">
        <v>3566</v>
      </c>
      <c r="C372" s="832" t="s">
        <v>597</v>
      </c>
      <c r="D372" s="832" t="s">
        <v>1385</v>
      </c>
      <c r="E372" s="832" t="s">
        <v>3550</v>
      </c>
      <c r="F372" s="832" t="s">
        <v>3727</v>
      </c>
      <c r="G372" s="832" t="s">
        <v>3728</v>
      </c>
      <c r="H372" s="849">
        <v>25</v>
      </c>
      <c r="I372" s="849">
        <v>4000</v>
      </c>
      <c r="J372" s="832">
        <v>0.52083333333333337</v>
      </c>
      <c r="K372" s="832">
        <v>160</v>
      </c>
      <c r="L372" s="849">
        <v>48</v>
      </c>
      <c r="M372" s="849">
        <v>7680</v>
      </c>
      <c r="N372" s="832">
        <v>1</v>
      </c>
      <c r="O372" s="832">
        <v>160</v>
      </c>
      <c r="P372" s="849">
        <v>36</v>
      </c>
      <c r="Q372" s="849">
        <v>5796</v>
      </c>
      <c r="R372" s="837">
        <v>0.75468749999999996</v>
      </c>
      <c r="S372" s="850">
        <v>161</v>
      </c>
    </row>
    <row r="373" spans="1:19" ht="14.4" customHeight="1" x14ac:dyDescent="0.3">
      <c r="A373" s="831" t="s">
        <v>3565</v>
      </c>
      <c r="B373" s="832" t="s">
        <v>3566</v>
      </c>
      <c r="C373" s="832" t="s">
        <v>597</v>
      </c>
      <c r="D373" s="832" t="s">
        <v>1385</v>
      </c>
      <c r="E373" s="832" t="s">
        <v>3550</v>
      </c>
      <c r="F373" s="832" t="s">
        <v>3729</v>
      </c>
      <c r="G373" s="832" t="s">
        <v>3730</v>
      </c>
      <c r="H373" s="849">
        <v>6</v>
      </c>
      <c r="I373" s="849">
        <v>2364</v>
      </c>
      <c r="J373" s="832">
        <v>0.17602382725241997</v>
      </c>
      <c r="K373" s="832">
        <v>394</v>
      </c>
      <c r="L373" s="849">
        <v>34</v>
      </c>
      <c r="M373" s="849">
        <v>13430</v>
      </c>
      <c r="N373" s="832">
        <v>1</v>
      </c>
      <c r="O373" s="832">
        <v>395</v>
      </c>
      <c r="P373" s="849">
        <v>13</v>
      </c>
      <c r="Q373" s="849">
        <v>5135</v>
      </c>
      <c r="R373" s="837">
        <v>0.38235294117647056</v>
      </c>
      <c r="S373" s="850">
        <v>395</v>
      </c>
    </row>
    <row r="374" spans="1:19" ht="14.4" customHeight="1" x14ac:dyDescent="0.3">
      <c r="A374" s="831" t="s">
        <v>3565</v>
      </c>
      <c r="B374" s="832" t="s">
        <v>3566</v>
      </c>
      <c r="C374" s="832" t="s">
        <v>597</v>
      </c>
      <c r="D374" s="832" t="s">
        <v>1385</v>
      </c>
      <c r="E374" s="832" t="s">
        <v>3550</v>
      </c>
      <c r="F374" s="832" t="s">
        <v>3731</v>
      </c>
      <c r="G374" s="832" t="s">
        <v>3732</v>
      </c>
      <c r="H374" s="849"/>
      <c r="I374" s="849"/>
      <c r="J374" s="832"/>
      <c r="K374" s="832"/>
      <c r="L374" s="849">
        <v>1</v>
      </c>
      <c r="M374" s="849">
        <v>64</v>
      </c>
      <c r="N374" s="832">
        <v>1</v>
      </c>
      <c r="O374" s="832">
        <v>64</v>
      </c>
      <c r="P374" s="849"/>
      <c r="Q374" s="849"/>
      <c r="R374" s="837"/>
      <c r="S374" s="850"/>
    </row>
    <row r="375" spans="1:19" ht="14.4" customHeight="1" x14ac:dyDescent="0.3">
      <c r="A375" s="831" t="s">
        <v>3565</v>
      </c>
      <c r="B375" s="832" t="s">
        <v>3566</v>
      </c>
      <c r="C375" s="832" t="s">
        <v>597</v>
      </c>
      <c r="D375" s="832" t="s">
        <v>1385</v>
      </c>
      <c r="E375" s="832" t="s">
        <v>3550</v>
      </c>
      <c r="F375" s="832" t="s">
        <v>3739</v>
      </c>
      <c r="G375" s="832" t="s">
        <v>3740</v>
      </c>
      <c r="H375" s="849">
        <v>58</v>
      </c>
      <c r="I375" s="849">
        <v>21576</v>
      </c>
      <c r="J375" s="832">
        <v>0.80339588918677396</v>
      </c>
      <c r="K375" s="832">
        <v>372</v>
      </c>
      <c r="L375" s="849">
        <v>72</v>
      </c>
      <c r="M375" s="849">
        <v>26856</v>
      </c>
      <c r="N375" s="832">
        <v>1</v>
      </c>
      <c r="O375" s="832">
        <v>373</v>
      </c>
      <c r="P375" s="849">
        <v>62</v>
      </c>
      <c r="Q375" s="849">
        <v>23188</v>
      </c>
      <c r="R375" s="837">
        <v>0.86341971998808464</v>
      </c>
      <c r="S375" s="850">
        <v>374</v>
      </c>
    </row>
    <row r="376" spans="1:19" ht="14.4" customHeight="1" x14ac:dyDescent="0.3">
      <c r="A376" s="831" t="s">
        <v>3565</v>
      </c>
      <c r="B376" s="832" t="s">
        <v>3566</v>
      </c>
      <c r="C376" s="832" t="s">
        <v>597</v>
      </c>
      <c r="D376" s="832" t="s">
        <v>1385</v>
      </c>
      <c r="E376" s="832" t="s">
        <v>3550</v>
      </c>
      <c r="F376" s="832" t="s">
        <v>3561</v>
      </c>
      <c r="G376" s="832" t="s">
        <v>3562</v>
      </c>
      <c r="H376" s="849">
        <v>3</v>
      </c>
      <c r="I376" s="849">
        <v>4245</v>
      </c>
      <c r="J376" s="832">
        <v>3.1750186985789082</v>
      </c>
      <c r="K376" s="832">
        <v>1415</v>
      </c>
      <c r="L376" s="849">
        <v>1</v>
      </c>
      <c r="M376" s="849">
        <v>1337</v>
      </c>
      <c r="N376" s="832">
        <v>1</v>
      </c>
      <c r="O376" s="832">
        <v>1337</v>
      </c>
      <c r="P376" s="849">
        <v>5</v>
      </c>
      <c r="Q376" s="849">
        <v>6695</v>
      </c>
      <c r="R376" s="837">
        <v>5.0074794315632012</v>
      </c>
      <c r="S376" s="850">
        <v>1339</v>
      </c>
    </row>
    <row r="377" spans="1:19" ht="14.4" customHeight="1" x14ac:dyDescent="0.3">
      <c r="A377" s="831" t="s">
        <v>3565</v>
      </c>
      <c r="B377" s="832" t="s">
        <v>3566</v>
      </c>
      <c r="C377" s="832" t="s">
        <v>597</v>
      </c>
      <c r="D377" s="832" t="s">
        <v>1385</v>
      </c>
      <c r="E377" s="832" t="s">
        <v>3550</v>
      </c>
      <c r="F377" s="832" t="s">
        <v>3563</v>
      </c>
      <c r="G377" s="832" t="s">
        <v>3564</v>
      </c>
      <c r="H377" s="849">
        <v>2</v>
      </c>
      <c r="I377" s="849">
        <v>724</v>
      </c>
      <c r="J377" s="832">
        <v>0.4</v>
      </c>
      <c r="K377" s="832">
        <v>362</v>
      </c>
      <c r="L377" s="849">
        <v>5</v>
      </c>
      <c r="M377" s="849">
        <v>1810</v>
      </c>
      <c r="N377" s="832">
        <v>1</v>
      </c>
      <c r="O377" s="832">
        <v>362</v>
      </c>
      <c r="P377" s="849">
        <v>8</v>
      </c>
      <c r="Q377" s="849">
        <v>2904</v>
      </c>
      <c r="R377" s="837">
        <v>1.6044198895027624</v>
      </c>
      <c r="S377" s="850">
        <v>363</v>
      </c>
    </row>
    <row r="378" spans="1:19" ht="14.4" customHeight="1" x14ac:dyDescent="0.3">
      <c r="A378" s="831" t="s">
        <v>3565</v>
      </c>
      <c r="B378" s="832" t="s">
        <v>3566</v>
      </c>
      <c r="C378" s="832" t="s">
        <v>597</v>
      </c>
      <c r="D378" s="832" t="s">
        <v>1385</v>
      </c>
      <c r="E378" s="832" t="s">
        <v>3550</v>
      </c>
      <c r="F378" s="832" t="s">
        <v>3743</v>
      </c>
      <c r="G378" s="832" t="s">
        <v>3744</v>
      </c>
      <c r="H378" s="849">
        <v>1</v>
      </c>
      <c r="I378" s="849">
        <v>98</v>
      </c>
      <c r="J378" s="832"/>
      <c r="K378" s="832">
        <v>98</v>
      </c>
      <c r="L378" s="849"/>
      <c r="M378" s="849"/>
      <c r="N378" s="832"/>
      <c r="O378" s="832"/>
      <c r="P378" s="849"/>
      <c r="Q378" s="849"/>
      <c r="R378" s="837"/>
      <c r="S378" s="850"/>
    </row>
    <row r="379" spans="1:19" ht="14.4" customHeight="1" x14ac:dyDescent="0.3">
      <c r="A379" s="831" t="s">
        <v>3565</v>
      </c>
      <c r="B379" s="832" t="s">
        <v>3566</v>
      </c>
      <c r="C379" s="832" t="s">
        <v>597</v>
      </c>
      <c r="D379" s="832" t="s">
        <v>1386</v>
      </c>
      <c r="E379" s="832" t="s">
        <v>3567</v>
      </c>
      <c r="F379" s="832" t="s">
        <v>3574</v>
      </c>
      <c r="G379" s="832" t="s">
        <v>1044</v>
      </c>
      <c r="H379" s="849"/>
      <c r="I379" s="849"/>
      <c r="J379" s="832"/>
      <c r="K379" s="832"/>
      <c r="L379" s="849"/>
      <c r="M379" s="849"/>
      <c r="N379" s="832"/>
      <c r="O379" s="832"/>
      <c r="P379" s="849">
        <v>2.0499999999999998</v>
      </c>
      <c r="Q379" s="849">
        <v>794.53</v>
      </c>
      <c r="R379" s="837"/>
      <c r="S379" s="850">
        <v>387.57560975609761</v>
      </c>
    </row>
    <row r="380" spans="1:19" ht="14.4" customHeight="1" x14ac:dyDescent="0.3">
      <c r="A380" s="831" t="s">
        <v>3565</v>
      </c>
      <c r="B380" s="832" t="s">
        <v>3566</v>
      </c>
      <c r="C380" s="832" t="s">
        <v>597</v>
      </c>
      <c r="D380" s="832" t="s">
        <v>1386</v>
      </c>
      <c r="E380" s="832" t="s">
        <v>3567</v>
      </c>
      <c r="F380" s="832" t="s">
        <v>3576</v>
      </c>
      <c r="G380" s="832" t="s">
        <v>1352</v>
      </c>
      <c r="H380" s="849"/>
      <c r="I380" s="849"/>
      <c r="J380" s="832"/>
      <c r="K380" s="832"/>
      <c r="L380" s="849"/>
      <c r="M380" s="849"/>
      <c r="N380" s="832"/>
      <c r="O380" s="832"/>
      <c r="P380" s="849">
        <v>1</v>
      </c>
      <c r="Q380" s="849">
        <v>4547.62</v>
      </c>
      <c r="R380" s="837"/>
      <c r="S380" s="850">
        <v>4547.62</v>
      </c>
    </row>
    <row r="381" spans="1:19" ht="14.4" customHeight="1" x14ac:dyDescent="0.3">
      <c r="A381" s="831" t="s">
        <v>3565</v>
      </c>
      <c r="B381" s="832" t="s">
        <v>3566</v>
      </c>
      <c r="C381" s="832" t="s">
        <v>597</v>
      </c>
      <c r="D381" s="832" t="s">
        <v>1386</v>
      </c>
      <c r="E381" s="832" t="s">
        <v>3547</v>
      </c>
      <c r="F381" s="832" t="s">
        <v>3612</v>
      </c>
      <c r="G381" s="832" t="s">
        <v>3613</v>
      </c>
      <c r="H381" s="849"/>
      <c r="I381" s="849"/>
      <c r="J381" s="832"/>
      <c r="K381" s="832"/>
      <c r="L381" s="849"/>
      <c r="M381" s="849"/>
      <c r="N381" s="832"/>
      <c r="O381" s="832"/>
      <c r="P381" s="849">
        <v>1</v>
      </c>
      <c r="Q381" s="849">
        <v>408.74</v>
      </c>
      <c r="R381" s="837"/>
      <c r="S381" s="850">
        <v>408.74</v>
      </c>
    </row>
    <row r="382" spans="1:19" ht="14.4" customHeight="1" x14ac:dyDescent="0.3">
      <c r="A382" s="831" t="s">
        <v>3565</v>
      </c>
      <c r="B382" s="832" t="s">
        <v>3566</v>
      </c>
      <c r="C382" s="832" t="s">
        <v>597</v>
      </c>
      <c r="D382" s="832" t="s">
        <v>1386</v>
      </c>
      <c r="E382" s="832" t="s">
        <v>3547</v>
      </c>
      <c r="F382" s="832" t="s">
        <v>3614</v>
      </c>
      <c r="G382" s="832" t="s">
        <v>3615</v>
      </c>
      <c r="H382" s="849"/>
      <c r="I382" s="849"/>
      <c r="J382" s="832"/>
      <c r="K382" s="832"/>
      <c r="L382" s="849"/>
      <c r="M382" s="849"/>
      <c r="N382" s="832"/>
      <c r="O382" s="832"/>
      <c r="P382" s="849">
        <v>1</v>
      </c>
      <c r="Q382" s="849">
        <v>202.4</v>
      </c>
      <c r="R382" s="837"/>
      <c r="S382" s="850">
        <v>202.4</v>
      </c>
    </row>
    <row r="383" spans="1:19" ht="14.4" customHeight="1" x14ac:dyDescent="0.3">
      <c r="A383" s="831" t="s">
        <v>3565</v>
      </c>
      <c r="B383" s="832" t="s">
        <v>3566</v>
      </c>
      <c r="C383" s="832" t="s">
        <v>597</v>
      </c>
      <c r="D383" s="832" t="s">
        <v>1386</v>
      </c>
      <c r="E383" s="832" t="s">
        <v>3547</v>
      </c>
      <c r="F383" s="832" t="s">
        <v>3618</v>
      </c>
      <c r="G383" s="832" t="s">
        <v>3619</v>
      </c>
      <c r="H383" s="849"/>
      <c r="I383" s="849"/>
      <c r="J383" s="832"/>
      <c r="K383" s="832"/>
      <c r="L383" s="849"/>
      <c r="M383" s="849"/>
      <c r="N383" s="832"/>
      <c r="O383" s="832"/>
      <c r="P383" s="849">
        <v>3</v>
      </c>
      <c r="Q383" s="849">
        <v>4995</v>
      </c>
      <c r="R383" s="837"/>
      <c r="S383" s="850">
        <v>1665</v>
      </c>
    </row>
    <row r="384" spans="1:19" ht="14.4" customHeight="1" x14ac:dyDescent="0.3">
      <c r="A384" s="831" t="s">
        <v>3565</v>
      </c>
      <c r="B384" s="832" t="s">
        <v>3566</v>
      </c>
      <c r="C384" s="832" t="s">
        <v>597</v>
      </c>
      <c r="D384" s="832" t="s">
        <v>1386</v>
      </c>
      <c r="E384" s="832" t="s">
        <v>3547</v>
      </c>
      <c r="F384" s="832" t="s">
        <v>3548</v>
      </c>
      <c r="G384" s="832" t="s">
        <v>3549</v>
      </c>
      <c r="H384" s="849">
        <v>1</v>
      </c>
      <c r="I384" s="849">
        <v>2436</v>
      </c>
      <c r="J384" s="832"/>
      <c r="K384" s="832">
        <v>2436</v>
      </c>
      <c r="L384" s="849"/>
      <c r="M384" s="849"/>
      <c r="N384" s="832"/>
      <c r="O384" s="832"/>
      <c r="P384" s="849"/>
      <c r="Q384" s="849"/>
      <c r="R384" s="837"/>
      <c r="S384" s="850"/>
    </row>
    <row r="385" spans="1:19" ht="14.4" customHeight="1" x14ac:dyDescent="0.3">
      <c r="A385" s="831" t="s">
        <v>3565</v>
      </c>
      <c r="B385" s="832" t="s">
        <v>3566</v>
      </c>
      <c r="C385" s="832" t="s">
        <v>597</v>
      </c>
      <c r="D385" s="832" t="s">
        <v>1386</v>
      </c>
      <c r="E385" s="832" t="s">
        <v>3547</v>
      </c>
      <c r="F385" s="832" t="s">
        <v>3620</v>
      </c>
      <c r="G385" s="832" t="s">
        <v>3621</v>
      </c>
      <c r="H385" s="849"/>
      <c r="I385" s="849"/>
      <c r="J385" s="832"/>
      <c r="K385" s="832"/>
      <c r="L385" s="849">
        <v>1</v>
      </c>
      <c r="M385" s="849">
        <v>740</v>
      </c>
      <c r="N385" s="832">
        <v>1</v>
      </c>
      <c r="O385" s="832">
        <v>740</v>
      </c>
      <c r="P385" s="849"/>
      <c r="Q385" s="849"/>
      <c r="R385" s="837"/>
      <c r="S385" s="850"/>
    </row>
    <row r="386" spans="1:19" ht="14.4" customHeight="1" x14ac:dyDescent="0.3">
      <c r="A386" s="831" t="s">
        <v>3565</v>
      </c>
      <c r="B386" s="832" t="s">
        <v>3566</v>
      </c>
      <c r="C386" s="832" t="s">
        <v>597</v>
      </c>
      <c r="D386" s="832" t="s">
        <v>1386</v>
      </c>
      <c r="E386" s="832" t="s">
        <v>3547</v>
      </c>
      <c r="F386" s="832" t="s">
        <v>3624</v>
      </c>
      <c r="G386" s="832" t="s">
        <v>3625</v>
      </c>
      <c r="H386" s="849"/>
      <c r="I386" s="849"/>
      <c r="J386" s="832"/>
      <c r="K386" s="832"/>
      <c r="L386" s="849"/>
      <c r="M386" s="849"/>
      <c r="N386" s="832"/>
      <c r="O386" s="832"/>
      <c r="P386" s="849">
        <v>1</v>
      </c>
      <c r="Q386" s="849">
        <v>1396.5</v>
      </c>
      <c r="R386" s="837"/>
      <c r="S386" s="850">
        <v>1396.5</v>
      </c>
    </row>
    <row r="387" spans="1:19" ht="14.4" customHeight="1" x14ac:dyDescent="0.3">
      <c r="A387" s="831" t="s">
        <v>3565</v>
      </c>
      <c r="B387" s="832" t="s">
        <v>3566</v>
      </c>
      <c r="C387" s="832" t="s">
        <v>597</v>
      </c>
      <c r="D387" s="832" t="s">
        <v>1386</v>
      </c>
      <c r="E387" s="832" t="s">
        <v>3550</v>
      </c>
      <c r="F387" s="832" t="s">
        <v>3645</v>
      </c>
      <c r="G387" s="832" t="s">
        <v>3646</v>
      </c>
      <c r="H387" s="849">
        <v>1</v>
      </c>
      <c r="I387" s="849">
        <v>299</v>
      </c>
      <c r="J387" s="832"/>
      <c r="K387" s="832">
        <v>299</v>
      </c>
      <c r="L387" s="849"/>
      <c r="M387" s="849"/>
      <c r="N387" s="832"/>
      <c r="O387" s="832"/>
      <c r="P387" s="849"/>
      <c r="Q387" s="849"/>
      <c r="R387" s="837"/>
      <c r="S387" s="850"/>
    </row>
    <row r="388" spans="1:19" ht="14.4" customHeight="1" x14ac:dyDescent="0.3">
      <c r="A388" s="831" t="s">
        <v>3565</v>
      </c>
      <c r="B388" s="832" t="s">
        <v>3566</v>
      </c>
      <c r="C388" s="832" t="s">
        <v>597</v>
      </c>
      <c r="D388" s="832" t="s">
        <v>1386</v>
      </c>
      <c r="E388" s="832" t="s">
        <v>3550</v>
      </c>
      <c r="F388" s="832" t="s">
        <v>3647</v>
      </c>
      <c r="G388" s="832" t="s">
        <v>3648</v>
      </c>
      <c r="H388" s="849">
        <v>26</v>
      </c>
      <c r="I388" s="849">
        <v>5330</v>
      </c>
      <c r="J388" s="832">
        <v>1.7333333333333334</v>
      </c>
      <c r="K388" s="832">
        <v>205</v>
      </c>
      <c r="L388" s="849">
        <v>15</v>
      </c>
      <c r="M388" s="849">
        <v>3075</v>
      </c>
      <c r="N388" s="832">
        <v>1</v>
      </c>
      <c r="O388" s="832">
        <v>205</v>
      </c>
      <c r="P388" s="849">
        <v>21</v>
      </c>
      <c r="Q388" s="849">
        <v>4326</v>
      </c>
      <c r="R388" s="837">
        <v>1.4068292682926828</v>
      </c>
      <c r="S388" s="850">
        <v>206</v>
      </c>
    </row>
    <row r="389" spans="1:19" ht="14.4" customHeight="1" x14ac:dyDescent="0.3">
      <c r="A389" s="831" t="s">
        <v>3565</v>
      </c>
      <c r="B389" s="832" t="s">
        <v>3566</v>
      </c>
      <c r="C389" s="832" t="s">
        <v>597</v>
      </c>
      <c r="D389" s="832" t="s">
        <v>1386</v>
      </c>
      <c r="E389" s="832" t="s">
        <v>3550</v>
      </c>
      <c r="F389" s="832" t="s">
        <v>3649</v>
      </c>
      <c r="G389" s="832" t="s">
        <v>3650</v>
      </c>
      <c r="H389" s="849"/>
      <c r="I389" s="849"/>
      <c r="J389" s="832"/>
      <c r="K389" s="832"/>
      <c r="L389" s="849"/>
      <c r="M389" s="849"/>
      <c r="N389" s="832"/>
      <c r="O389" s="832"/>
      <c r="P389" s="849">
        <v>1</v>
      </c>
      <c r="Q389" s="849">
        <v>78</v>
      </c>
      <c r="R389" s="837"/>
      <c r="S389" s="850">
        <v>78</v>
      </c>
    </row>
    <row r="390" spans="1:19" ht="14.4" customHeight="1" x14ac:dyDescent="0.3">
      <c r="A390" s="831" t="s">
        <v>3565</v>
      </c>
      <c r="B390" s="832" t="s">
        <v>3566</v>
      </c>
      <c r="C390" s="832" t="s">
        <v>597</v>
      </c>
      <c r="D390" s="832" t="s">
        <v>1386</v>
      </c>
      <c r="E390" s="832" t="s">
        <v>3550</v>
      </c>
      <c r="F390" s="832" t="s">
        <v>3657</v>
      </c>
      <c r="G390" s="832" t="s">
        <v>3658</v>
      </c>
      <c r="H390" s="849">
        <v>96</v>
      </c>
      <c r="I390" s="849">
        <v>3552</v>
      </c>
      <c r="J390" s="832">
        <v>1.5238095238095237</v>
      </c>
      <c r="K390" s="832">
        <v>37</v>
      </c>
      <c r="L390" s="849">
        <v>63</v>
      </c>
      <c r="M390" s="849">
        <v>2331</v>
      </c>
      <c r="N390" s="832">
        <v>1</v>
      </c>
      <c r="O390" s="832">
        <v>37</v>
      </c>
      <c r="P390" s="849">
        <v>47</v>
      </c>
      <c r="Q390" s="849">
        <v>1739</v>
      </c>
      <c r="R390" s="837">
        <v>0.74603174603174605</v>
      </c>
      <c r="S390" s="850">
        <v>37</v>
      </c>
    </row>
    <row r="391" spans="1:19" ht="14.4" customHeight="1" x14ac:dyDescent="0.3">
      <c r="A391" s="831" t="s">
        <v>3565</v>
      </c>
      <c r="B391" s="832" t="s">
        <v>3566</v>
      </c>
      <c r="C391" s="832" t="s">
        <v>597</v>
      </c>
      <c r="D391" s="832" t="s">
        <v>1386</v>
      </c>
      <c r="E391" s="832" t="s">
        <v>3550</v>
      </c>
      <c r="F391" s="832" t="s">
        <v>3551</v>
      </c>
      <c r="G391" s="832" t="s">
        <v>3552</v>
      </c>
      <c r="H391" s="849">
        <v>46</v>
      </c>
      <c r="I391" s="849">
        <v>11546</v>
      </c>
      <c r="J391" s="832">
        <v>2.1904761904761907</v>
      </c>
      <c r="K391" s="832">
        <v>251</v>
      </c>
      <c r="L391" s="849">
        <v>21</v>
      </c>
      <c r="M391" s="849">
        <v>5271</v>
      </c>
      <c r="N391" s="832">
        <v>1</v>
      </c>
      <c r="O391" s="832">
        <v>251</v>
      </c>
      <c r="P391" s="849">
        <v>44</v>
      </c>
      <c r="Q391" s="849">
        <v>11088</v>
      </c>
      <c r="R391" s="837">
        <v>2.1035856573705178</v>
      </c>
      <c r="S391" s="850">
        <v>252</v>
      </c>
    </row>
    <row r="392" spans="1:19" ht="14.4" customHeight="1" x14ac:dyDescent="0.3">
      <c r="A392" s="831" t="s">
        <v>3565</v>
      </c>
      <c r="B392" s="832" t="s">
        <v>3566</v>
      </c>
      <c r="C392" s="832" t="s">
        <v>597</v>
      </c>
      <c r="D392" s="832" t="s">
        <v>1386</v>
      </c>
      <c r="E392" s="832" t="s">
        <v>3550</v>
      </c>
      <c r="F392" s="832" t="s">
        <v>3665</v>
      </c>
      <c r="G392" s="832" t="s">
        <v>3666</v>
      </c>
      <c r="H392" s="849">
        <v>195</v>
      </c>
      <c r="I392" s="849">
        <v>24570</v>
      </c>
      <c r="J392" s="832">
        <v>0.97989949748743721</v>
      </c>
      <c r="K392" s="832">
        <v>126</v>
      </c>
      <c r="L392" s="849">
        <v>199</v>
      </c>
      <c r="M392" s="849">
        <v>25074</v>
      </c>
      <c r="N392" s="832">
        <v>1</v>
      </c>
      <c r="O392" s="832">
        <v>126</v>
      </c>
      <c r="P392" s="849">
        <v>246</v>
      </c>
      <c r="Q392" s="849">
        <v>31242</v>
      </c>
      <c r="R392" s="837">
        <v>1.2459918640823164</v>
      </c>
      <c r="S392" s="850">
        <v>127</v>
      </c>
    </row>
    <row r="393" spans="1:19" ht="14.4" customHeight="1" x14ac:dyDescent="0.3">
      <c r="A393" s="831" t="s">
        <v>3565</v>
      </c>
      <c r="B393" s="832" t="s">
        <v>3566</v>
      </c>
      <c r="C393" s="832" t="s">
        <v>597</v>
      </c>
      <c r="D393" s="832" t="s">
        <v>1386</v>
      </c>
      <c r="E393" s="832" t="s">
        <v>3550</v>
      </c>
      <c r="F393" s="832" t="s">
        <v>3673</v>
      </c>
      <c r="G393" s="832" t="s">
        <v>3674</v>
      </c>
      <c r="H393" s="849">
        <v>6</v>
      </c>
      <c r="I393" s="849">
        <v>1998</v>
      </c>
      <c r="J393" s="832">
        <v>3</v>
      </c>
      <c r="K393" s="832">
        <v>333</v>
      </c>
      <c r="L393" s="849">
        <v>2</v>
      </c>
      <c r="M393" s="849">
        <v>666</v>
      </c>
      <c r="N393" s="832">
        <v>1</v>
      </c>
      <c r="O393" s="832">
        <v>333</v>
      </c>
      <c r="P393" s="849"/>
      <c r="Q393" s="849"/>
      <c r="R393" s="837"/>
      <c r="S393" s="850"/>
    </row>
    <row r="394" spans="1:19" ht="14.4" customHeight="1" x14ac:dyDescent="0.3">
      <c r="A394" s="831" t="s">
        <v>3565</v>
      </c>
      <c r="B394" s="832" t="s">
        <v>3566</v>
      </c>
      <c r="C394" s="832" t="s">
        <v>597</v>
      </c>
      <c r="D394" s="832" t="s">
        <v>1386</v>
      </c>
      <c r="E394" s="832" t="s">
        <v>3550</v>
      </c>
      <c r="F394" s="832" t="s">
        <v>3675</v>
      </c>
      <c r="G394" s="832" t="s">
        <v>3676</v>
      </c>
      <c r="H394" s="849"/>
      <c r="I394" s="849"/>
      <c r="J394" s="832"/>
      <c r="K394" s="832"/>
      <c r="L394" s="849"/>
      <c r="M394" s="849"/>
      <c r="N394" s="832"/>
      <c r="O394" s="832"/>
      <c r="P394" s="849">
        <v>1</v>
      </c>
      <c r="Q394" s="849">
        <v>166</v>
      </c>
      <c r="R394" s="837"/>
      <c r="S394" s="850">
        <v>166</v>
      </c>
    </row>
    <row r="395" spans="1:19" ht="14.4" customHeight="1" x14ac:dyDescent="0.3">
      <c r="A395" s="831" t="s">
        <v>3565</v>
      </c>
      <c r="B395" s="832" t="s">
        <v>3566</v>
      </c>
      <c r="C395" s="832" t="s">
        <v>597</v>
      </c>
      <c r="D395" s="832" t="s">
        <v>1386</v>
      </c>
      <c r="E395" s="832" t="s">
        <v>3550</v>
      </c>
      <c r="F395" s="832" t="s">
        <v>3679</v>
      </c>
      <c r="G395" s="832" t="s">
        <v>3680</v>
      </c>
      <c r="H395" s="849"/>
      <c r="I395" s="849"/>
      <c r="J395" s="832"/>
      <c r="K395" s="832"/>
      <c r="L395" s="849">
        <v>1</v>
      </c>
      <c r="M395" s="849">
        <v>257</v>
      </c>
      <c r="N395" s="832">
        <v>1</v>
      </c>
      <c r="O395" s="832">
        <v>257</v>
      </c>
      <c r="P395" s="849"/>
      <c r="Q395" s="849"/>
      <c r="R395" s="837"/>
      <c r="S395" s="850"/>
    </row>
    <row r="396" spans="1:19" ht="14.4" customHeight="1" x14ac:dyDescent="0.3">
      <c r="A396" s="831" t="s">
        <v>3565</v>
      </c>
      <c r="B396" s="832" t="s">
        <v>3566</v>
      </c>
      <c r="C396" s="832" t="s">
        <v>597</v>
      </c>
      <c r="D396" s="832" t="s">
        <v>1386</v>
      </c>
      <c r="E396" s="832" t="s">
        <v>3550</v>
      </c>
      <c r="F396" s="832" t="s">
        <v>3683</v>
      </c>
      <c r="G396" s="832" t="s">
        <v>3684</v>
      </c>
      <c r="H396" s="849"/>
      <c r="I396" s="849"/>
      <c r="J396" s="832"/>
      <c r="K396" s="832"/>
      <c r="L396" s="849">
        <v>1</v>
      </c>
      <c r="M396" s="849">
        <v>323</v>
      </c>
      <c r="N396" s="832">
        <v>1</v>
      </c>
      <c r="O396" s="832">
        <v>323</v>
      </c>
      <c r="P396" s="849"/>
      <c r="Q396" s="849"/>
      <c r="R396" s="837"/>
      <c r="S396" s="850"/>
    </row>
    <row r="397" spans="1:19" ht="14.4" customHeight="1" x14ac:dyDescent="0.3">
      <c r="A397" s="831" t="s">
        <v>3565</v>
      </c>
      <c r="B397" s="832" t="s">
        <v>3566</v>
      </c>
      <c r="C397" s="832" t="s">
        <v>597</v>
      </c>
      <c r="D397" s="832" t="s">
        <v>1386</v>
      </c>
      <c r="E397" s="832" t="s">
        <v>3550</v>
      </c>
      <c r="F397" s="832" t="s">
        <v>3689</v>
      </c>
      <c r="G397" s="832" t="s">
        <v>3690</v>
      </c>
      <c r="H397" s="849">
        <v>1</v>
      </c>
      <c r="I397" s="849">
        <v>1181</v>
      </c>
      <c r="J397" s="832"/>
      <c r="K397" s="832">
        <v>1181</v>
      </c>
      <c r="L397" s="849"/>
      <c r="M397" s="849"/>
      <c r="N397" s="832"/>
      <c r="O397" s="832"/>
      <c r="P397" s="849"/>
      <c r="Q397" s="849"/>
      <c r="R397" s="837"/>
      <c r="S397" s="850"/>
    </row>
    <row r="398" spans="1:19" ht="14.4" customHeight="1" x14ac:dyDescent="0.3">
      <c r="A398" s="831" t="s">
        <v>3565</v>
      </c>
      <c r="B398" s="832" t="s">
        <v>3566</v>
      </c>
      <c r="C398" s="832" t="s">
        <v>597</v>
      </c>
      <c r="D398" s="832" t="s">
        <v>1386</v>
      </c>
      <c r="E398" s="832" t="s">
        <v>3550</v>
      </c>
      <c r="F398" s="832" t="s">
        <v>3695</v>
      </c>
      <c r="G398" s="832" t="s">
        <v>3696</v>
      </c>
      <c r="H398" s="849">
        <v>157</v>
      </c>
      <c r="I398" s="849">
        <v>5233.32</v>
      </c>
      <c r="J398" s="832">
        <v>0.70089075853091132</v>
      </c>
      <c r="K398" s="832">
        <v>33.33324840764331</v>
      </c>
      <c r="L398" s="849">
        <v>224</v>
      </c>
      <c r="M398" s="849">
        <v>7466.67</v>
      </c>
      <c r="N398" s="832">
        <v>1</v>
      </c>
      <c r="O398" s="832">
        <v>33.333348214285714</v>
      </c>
      <c r="P398" s="849">
        <v>298</v>
      </c>
      <c r="Q398" s="849">
        <v>9933.32</v>
      </c>
      <c r="R398" s="837">
        <v>1.3303547632344805</v>
      </c>
      <c r="S398" s="850">
        <v>33.333288590604027</v>
      </c>
    </row>
    <row r="399" spans="1:19" ht="14.4" customHeight="1" x14ac:dyDescent="0.3">
      <c r="A399" s="831" t="s">
        <v>3565</v>
      </c>
      <c r="B399" s="832" t="s">
        <v>3566</v>
      </c>
      <c r="C399" s="832" t="s">
        <v>597</v>
      </c>
      <c r="D399" s="832" t="s">
        <v>1386</v>
      </c>
      <c r="E399" s="832" t="s">
        <v>3550</v>
      </c>
      <c r="F399" s="832" t="s">
        <v>3697</v>
      </c>
      <c r="G399" s="832" t="s">
        <v>3698</v>
      </c>
      <c r="H399" s="849">
        <v>54</v>
      </c>
      <c r="I399" s="849">
        <v>16578</v>
      </c>
      <c r="J399" s="832">
        <v>2.5630797773654916</v>
      </c>
      <c r="K399" s="832">
        <v>307</v>
      </c>
      <c r="L399" s="849">
        <v>21</v>
      </c>
      <c r="M399" s="849">
        <v>6468</v>
      </c>
      <c r="N399" s="832">
        <v>1</v>
      </c>
      <c r="O399" s="832">
        <v>308</v>
      </c>
      <c r="P399" s="849">
        <v>45</v>
      </c>
      <c r="Q399" s="849">
        <v>13860</v>
      </c>
      <c r="R399" s="837">
        <v>2.1428571428571428</v>
      </c>
      <c r="S399" s="850">
        <v>308</v>
      </c>
    </row>
    <row r="400" spans="1:19" ht="14.4" customHeight="1" x14ac:dyDescent="0.3">
      <c r="A400" s="831" t="s">
        <v>3565</v>
      </c>
      <c r="B400" s="832" t="s">
        <v>3566</v>
      </c>
      <c r="C400" s="832" t="s">
        <v>597</v>
      </c>
      <c r="D400" s="832" t="s">
        <v>1386</v>
      </c>
      <c r="E400" s="832" t="s">
        <v>3550</v>
      </c>
      <c r="F400" s="832" t="s">
        <v>3701</v>
      </c>
      <c r="G400" s="832" t="s">
        <v>3702</v>
      </c>
      <c r="H400" s="849">
        <v>24</v>
      </c>
      <c r="I400" s="849">
        <v>888</v>
      </c>
      <c r="J400" s="832"/>
      <c r="K400" s="832">
        <v>37</v>
      </c>
      <c r="L400" s="849"/>
      <c r="M400" s="849"/>
      <c r="N400" s="832"/>
      <c r="O400" s="832"/>
      <c r="P400" s="849"/>
      <c r="Q400" s="849"/>
      <c r="R400" s="837"/>
      <c r="S400" s="850"/>
    </row>
    <row r="401" spans="1:19" ht="14.4" customHeight="1" x14ac:dyDescent="0.3">
      <c r="A401" s="831" t="s">
        <v>3565</v>
      </c>
      <c r="B401" s="832" t="s">
        <v>3566</v>
      </c>
      <c r="C401" s="832" t="s">
        <v>597</v>
      </c>
      <c r="D401" s="832" t="s">
        <v>1386</v>
      </c>
      <c r="E401" s="832" t="s">
        <v>3550</v>
      </c>
      <c r="F401" s="832" t="s">
        <v>3705</v>
      </c>
      <c r="G401" s="832" t="s">
        <v>3706</v>
      </c>
      <c r="H401" s="849">
        <v>19</v>
      </c>
      <c r="I401" s="849">
        <v>2926</v>
      </c>
      <c r="J401" s="832">
        <v>3.1666666666666665</v>
      </c>
      <c r="K401" s="832">
        <v>154</v>
      </c>
      <c r="L401" s="849">
        <v>6</v>
      </c>
      <c r="M401" s="849">
        <v>924</v>
      </c>
      <c r="N401" s="832">
        <v>1</v>
      </c>
      <c r="O401" s="832">
        <v>154</v>
      </c>
      <c r="P401" s="849">
        <v>20</v>
      </c>
      <c r="Q401" s="849">
        <v>3100</v>
      </c>
      <c r="R401" s="837">
        <v>3.3549783549783552</v>
      </c>
      <c r="S401" s="850">
        <v>155</v>
      </c>
    </row>
    <row r="402" spans="1:19" ht="14.4" customHeight="1" x14ac:dyDescent="0.3">
      <c r="A402" s="831" t="s">
        <v>3565</v>
      </c>
      <c r="B402" s="832" t="s">
        <v>3566</v>
      </c>
      <c r="C402" s="832" t="s">
        <v>597</v>
      </c>
      <c r="D402" s="832" t="s">
        <v>1386</v>
      </c>
      <c r="E402" s="832" t="s">
        <v>3550</v>
      </c>
      <c r="F402" s="832" t="s">
        <v>3707</v>
      </c>
      <c r="G402" s="832" t="s">
        <v>3708</v>
      </c>
      <c r="H402" s="849"/>
      <c r="I402" s="849"/>
      <c r="J402" s="832"/>
      <c r="K402" s="832"/>
      <c r="L402" s="849"/>
      <c r="M402" s="849"/>
      <c r="N402" s="832"/>
      <c r="O402" s="832"/>
      <c r="P402" s="849">
        <v>1</v>
      </c>
      <c r="Q402" s="849">
        <v>32</v>
      </c>
      <c r="R402" s="837"/>
      <c r="S402" s="850">
        <v>32</v>
      </c>
    </row>
    <row r="403" spans="1:19" ht="14.4" customHeight="1" x14ac:dyDescent="0.3">
      <c r="A403" s="831" t="s">
        <v>3565</v>
      </c>
      <c r="B403" s="832" t="s">
        <v>3566</v>
      </c>
      <c r="C403" s="832" t="s">
        <v>597</v>
      </c>
      <c r="D403" s="832" t="s">
        <v>1386</v>
      </c>
      <c r="E403" s="832" t="s">
        <v>3550</v>
      </c>
      <c r="F403" s="832" t="s">
        <v>3713</v>
      </c>
      <c r="G403" s="832" t="s">
        <v>3714</v>
      </c>
      <c r="H403" s="849">
        <v>79</v>
      </c>
      <c r="I403" s="849">
        <v>75682</v>
      </c>
      <c r="J403" s="832">
        <v>0.84042553191489366</v>
      </c>
      <c r="K403" s="832">
        <v>958</v>
      </c>
      <c r="L403" s="849">
        <v>94</v>
      </c>
      <c r="M403" s="849">
        <v>90052</v>
      </c>
      <c r="N403" s="832">
        <v>1</v>
      </c>
      <c r="O403" s="832">
        <v>958</v>
      </c>
      <c r="P403" s="849">
        <v>95</v>
      </c>
      <c r="Q403" s="849">
        <v>91105</v>
      </c>
      <c r="R403" s="837">
        <v>1.0116932439035224</v>
      </c>
      <c r="S403" s="850">
        <v>959</v>
      </c>
    </row>
    <row r="404" spans="1:19" ht="14.4" customHeight="1" x14ac:dyDescent="0.3">
      <c r="A404" s="831" t="s">
        <v>3565</v>
      </c>
      <c r="B404" s="832" t="s">
        <v>3566</v>
      </c>
      <c r="C404" s="832" t="s">
        <v>597</v>
      </c>
      <c r="D404" s="832" t="s">
        <v>1386</v>
      </c>
      <c r="E404" s="832" t="s">
        <v>3550</v>
      </c>
      <c r="F404" s="832" t="s">
        <v>3557</v>
      </c>
      <c r="G404" s="832" t="s">
        <v>3558</v>
      </c>
      <c r="H404" s="849">
        <v>1</v>
      </c>
      <c r="I404" s="849">
        <v>591</v>
      </c>
      <c r="J404" s="832">
        <v>0.49915540540540543</v>
      </c>
      <c r="K404" s="832">
        <v>591</v>
      </c>
      <c r="L404" s="849">
        <v>2</v>
      </c>
      <c r="M404" s="849">
        <v>1184</v>
      </c>
      <c r="N404" s="832">
        <v>1</v>
      </c>
      <c r="O404" s="832">
        <v>592</v>
      </c>
      <c r="P404" s="849">
        <v>4</v>
      </c>
      <c r="Q404" s="849">
        <v>2372</v>
      </c>
      <c r="R404" s="837">
        <v>2.0033783783783785</v>
      </c>
      <c r="S404" s="850">
        <v>593</v>
      </c>
    </row>
    <row r="405" spans="1:19" ht="14.4" customHeight="1" x14ac:dyDescent="0.3">
      <c r="A405" s="831" t="s">
        <v>3565</v>
      </c>
      <c r="B405" s="832" t="s">
        <v>3566</v>
      </c>
      <c r="C405" s="832" t="s">
        <v>597</v>
      </c>
      <c r="D405" s="832" t="s">
        <v>1386</v>
      </c>
      <c r="E405" s="832" t="s">
        <v>3550</v>
      </c>
      <c r="F405" s="832" t="s">
        <v>3559</v>
      </c>
      <c r="G405" s="832" t="s">
        <v>3560</v>
      </c>
      <c r="H405" s="849"/>
      <c r="I405" s="849"/>
      <c r="J405" s="832"/>
      <c r="K405" s="832"/>
      <c r="L405" s="849"/>
      <c r="M405" s="849"/>
      <c r="N405" s="832"/>
      <c r="O405" s="832"/>
      <c r="P405" s="849">
        <v>2</v>
      </c>
      <c r="Q405" s="849">
        <v>1536</v>
      </c>
      <c r="R405" s="837"/>
      <c r="S405" s="850">
        <v>768</v>
      </c>
    </row>
    <row r="406" spans="1:19" ht="14.4" customHeight="1" x14ac:dyDescent="0.3">
      <c r="A406" s="831" t="s">
        <v>3565</v>
      </c>
      <c r="B406" s="832" t="s">
        <v>3566</v>
      </c>
      <c r="C406" s="832" t="s">
        <v>597</v>
      </c>
      <c r="D406" s="832" t="s">
        <v>1386</v>
      </c>
      <c r="E406" s="832" t="s">
        <v>3550</v>
      </c>
      <c r="F406" s="832" t="s">
        <v>3717</v>
      </c>
      <c r="G406" s="832" t="s">
        <v>3718</v>
      </c>
      <c r="H406" s="849">
        <v>2</v>
      </c>
      <c r="I406" s="849">
        <v>8800</v>
      </c>
      <c r="J406" s="832"/>
      <c r="K406" s="832">
        <v>4400</v>
      </c>
      <c r="L406" s="849"/>
      <c r="M406" s="849"/>
      <c r="N406" s="832"/>
      <c r="O406" s="832"/>
      <c r="P406" s="849">
        <v>19</v>
      </c>
      <c r="Q406" s="849">
        <v>83752</v>
      </c>
      <c r="R406" s="837"/>
      <c r="S406" s="850">
        <v>4408</v>
      </c>
    </row>
    <row r="407" spans="1:19" ht="14.4" customHeight="1" x14ac:dyDescent="0.3">
      <c r="A407" s="831" t="s">
        <v>3565</v>
      </c>
      <c r="B407" s="832" t="s">
        <v>3566</v>
      </c>
      <c r="C407" s="832" t="s">
        <v>597</v>
      </c>
      <c r="D407" s="832" t="s">
        <v>1386</v>
      </c>
      <c r="E407" s="832" t="s">
        <v>3550</v>
      </c>
      <c r="F407" s="832" t="s">
        <v>3727</v>
      </c>
      <c r="G407" s="832" t="s">
        <v>3728</v>
      </c>
      <c r="H407" s="849">
        <v>11</v>
      </c>
      <c r="I407" s="849">
        <v>1760</v>
      </c>
      <c r="J407" s="832">
        <v>2.2000000000000002</v>
      </c>
      <c r="K407" s="832">
        <v>160</v>
      </c>
      <c r="L407" s="849">
        <v>5</v>
      </c>
      <c r="M407" s="849">
        <v>800</v>
      </c>
      <c r="N407" s="832">
        <v>1</v>
      </c>
      <c r="O407" s="832">
        <v>160</v>
      </c>
      <c r="P407" s="849">
        <v>11</v>
      </c>
      <c r="Q407" s="849">
        <v>1771</v>
      </c>
      <c r="R407" s="837">
        <v>2.2137500000000001</v>
      </c>
      <c r="S407" s="850">
        <v>161</v>
      </c>
    </row>
    <row r="408" spans="1:19" ht="14.4" customHeight="1" x14ac:dyDescent="0.3">
      <c r="A408" s="831" t="s">
        <v>3565</v>
      </c>
      <c r="B408" s="832" t="s">
        <v>3566</v>
      </c>
      <c r="C408" s="832" t="s">
        <v>597</v>
      </c>
      <c r="D408" s="832" t="s">
        <v>1386</v>
      </c>
      <c r="E408" s="832" t="s">
        <v>3550</v>
      </c>
      <c r="F408" s="832" t="s">
        <v>3729</v>
      </c>
      <c r="G408" s="832" t="s">
        <v>3730</v>
      </c>
      <c r="H408" s="849">
        <v>114</v>
      </c>
      <c r="I408" s="849">
        <v>44916</v>
      </c>
      <c r="J408" s="832">
        <v>0.98879471656576778</v>
      </c>
      <c r="K408" s="832">
        <v>394</v>
      </c>
      <c r="L408" s="849">
        <v>115</v>
      </c>
      <c r="M408" s="849">
        <v>45425</v>
      </c>
      <c r="N408" s="832">
        <v>1</v>
      </c>
      <c r="O408" s="832">
        <v>395</v>
      </c>
      <c r="P408" s="849">
        <v>134</v>
      </c>
      <c r="Q408" s="849">
        <v>52930</v>
      </c>
      <c r="R408" s="837">
        <v>1.1652173913043478</v>
      </c>
      <c r="S408" s="850">
        <v>395</v>
      </c>
    </row>
    <row r="409" spans="1:19" ht="14.4" customHeight="1" x14ac:dyDescent="0.3">
      <c r="A409" s="831" t="s">
        <v>3565</v>
      </c>
      <c r="B409" s="832" t="s">
        <v>3566</v>
      </c>
      <c r="C409" s="832" t="s">
        <v>597</v>
      </c>
      <c r="D409" s="832" t="s">
        <v>1386</v>
      </c>
      <c r="E409" s="832" t="s">
        <v>3550</v>
      </c>
      <c r="F409" s="832" t="s">
        <v>3735</v>
      </c>
      <c r="G409" s="832" t="s">
        <v>3736</v>
      </c>
      <c r="H409" s="849"/>
      <c r="I409" s="849"/>
      <c r="J409" s="832"/>
      <c r="K409" s="832"/>
      <c r="L409" s="849">
        <v>1</v>
      </c>
      <c r="M409" s="849">
        <v>317</v>
      </c>
      <c r="N409" s="832">
        <v>1</v>
      </c>
      <c r="O409" s="832">
        <v>317</v>
      </c>
      <c r="P409" s="849">
        <v>1</v>
      </c>
      <c r="Q409" s="849">
        <v>318</v>
      </c>
      <c r="R409" s="837">
        <v>1.0031545741324921</v>
      </c>
      <c r="S409" s="850">
        <v>318</v>
      </c>
    </row>
    <row r="410" spans="1:19" ht="14.4" customHeight="1" x14ac:dyDescent="0.3">
      <c r="A410" s="831" t="s">
        <v>3565</v>
      </c>
      <c r="B410" s="832" t="s">
        <v>3566</v>
      </c>
      <c r="C410" s="832" t="s">
        <v>597</v>
      </c>
      <c r="D410" s="832" t="s">
        <v>1386</v>
      </c>
      <c r="E410" s="832" t="s">
        <v>3550</v>
      </c>
      <c r="F410" s="832" t="s">
        <v>3739</v>
      </c>
      <c r="G410" s="832" t="s">
        <v>3740</v>
      </c>
      <c r="H410" s="849">
        <v>12</v>
      </c>
      <c r="I410" s="849">
        <v>4464</v>
      </c>
      <c r="J410" s="832">
        <v>2.3935656836461128</v>
      </c>
      <c r="K410" s="832">
        <v>372</v>
      </c>
      <c r="L410" s="849">
        <v>5</v>
      </c>
      <c r="M410" s="849">
        <v>1865</v>
      </c>
      <c r="N410" s="832">
        <v>1</v>
      </c>
      <c r="O410" s="832">
        <v>373</v>
      </c>
      <c r="P410" s="849">
        <v>10</v>
      </c>
      <c r="Q410" s="849">
        <v>3740</v>
      </c>
      <c r="R410" s="837">
        <v>2.0053619302949062</v>
      </c>
      <c r="S410" s="850">
        <v>374</v>
      </c>
    </row>
    <row r="411" spans="1:19" ht="14.4" customHeight="1" x14ac:dyDescent="0.3">
      <c r="A411" s="831" t="s">
        <v>3565</v>
      </c>
      <c r="B411" s="832" t="s">
        <v>3566</v>
      </c>
      <c r="C411" s="832" t="s">
        <v>597</v>
      </c>
      <c r="D411" s="832" t="s">
        <v>1386</v>
      </c>
      <c r="E411" s="832" t="s">
        <v>3550</v>
      </c>
      <c r="F411" s="832" t="s">
        <v>3561</v>
      </c>
      <c r="G411" s="832" t="s">
        <v>3562</v>
      </c>
      <c r="H411" s="849"/>
      <c r="I411" s="849"/>
      <c r="J411" s="832"/>
      <c r="K411" s="832"/>
      <c r="L411" s="849"/>
      <c r="M411" s="849"/>
      <c r="N411" s="832"/>
      <c r="O411" s="832"/>
      <c r="P411" s="849">
        <v>4</v>
      </c>
      <c r="Q411" s="849">
        <v>5356</v>
      </c>
      <c r="R411" s="837"/>
      <c r="S411" s="850">
        <v>1339</v>
      </c>
    </row>
    <row r="412" spans="1:19" ht="14.4" customHeight="1" x14ac:dyDescent="0.3">
      <c r="A412" s="831" t="s">
        <v>3565</v>
      </c>
      <c r="B412" s="832" t="s">
        <v>3566</v>
      </c>
      <c r="C412" s="832" t="s">
        <v>597</v>
      </c>
      <c r="D412" s="832" t="s">
        <v>1386</v>
      </c>
      <c r="E412" s="832" t="s">
        <v>3550</v>
      </c>
      <c r="F412" s="832" t="s">
        <v>3563</v>
      </c>
      <c r="G412" s="832" t="s">
        <v>3564</v>
      </c>
      <c r="H412" s="849">
        <v>1</v>
      </c>
      <c r="I412" s="849">
        <v>362</v>
      </c>
      <c r="J412" s="832">
        <v>0.33333333333333331</v>
      </c>
      <c r="K412" s="832">
        <v>362</v>
      </c>
      <c r="L412" s="849">
        <v>3</v>
      </c>
      <c r="M412" s="849">
        <v>1086</v>
      </c>
      <c r="N412" s="832">
        <v>1</v>
      </c>
      <c r="O412" s="832">
        <v>362</v>
      </c>
      <c r="P412" s="849">
        <v>2</v>
      </c>
      <c r="Q412" s="849">
        <v>726</v>
      </c>
      <c r="R412" s="837">
        <v>0.66850828729281764</v>
      </c>
      <c r="S412" s="850">
        <v>363</v>
      </c>
    </row>
    <row r="413" spans="1:19" ht="14.4" customHeight="1" x14ac:dyDescent="0.3">
      <c r="A413" s="831" t="s">
        <v>3565</v>
      </c>
      <c r="B413" s="832" t="s">
        <v>3566</v>
      </c>
      <c r="C413" s="832" t="s">
        <v>597</v>
      </c>
      <c r="D413" s="832" t="s">
        <v>1386</v>
      </c>
      <c r="E413" s="832" t="s">
        <v>3550</v>
      </c>
      <c r="F413" s="832" t="s">
        <v>3749</v>
      </c>
      <c r="G413" s="832" t="s">
        <v>3750</v>
      </c>
      <c r="H413" s="849"/>
      <c r="I413" s="849"/>
      <c r="J413" s="832"/>
      <c r="K413" s="832"/>
      <c r="L413" s="849"/>
      <c r="M413" s="849"/>
      <c r="N413" s="832"/>
      <c r="O413" s="832"/>
      <c r="P413" s="849">
        <v>2</v>
      </c>
      <c r="Q413" s="849">
        <v>346</v>
      </c>
      <c r="R413" s="837"/>
      <c r="S413" s="850">
        <v>173</v>
      </c>
    </row>
    <row r="414" spans="1:19" ht="14.4" customHeight="1" x14ac:dyDescent="0.3">
      <c r="A414" s="831" t="s">
        <v>3565</v>
      </c>
      <c r="B414" s="832" t="s">
        <v>3566</v>
      </c>
      <c r="C414" s="832" t="s">
        <v>597</v>
      </c>
      <c r="D414" s="832" t="s">
        <v>3543</v>
      </c>
      <c r="E414" s="832" t="s">
        <v>3550</v>
      </c>
      <c r="F414" s="832" t="s">
        <v>3647</v>
      </c>
      <c r="G414" s="832" t="s">
        <v>3648</v>
      </c>
      <c r="H414" s="849">
        <v>1</v>
      </c>
      <c r="I414" s="849">
        <v>205</v>
      </c>
      <c r="J414" s="832"/>
      <c r="K414" s="832">
        <v>205</v>
      </c>
      <c r="L414" s="849"/>
      <c r="M414" s="849"/>
      <c r="N414" s="832"/>
      <c r="O414" s="832"/>
      <c r="P414" s="849"/>
      <c r="Q414" s="849"/>
      <c r="R414" s="837"/>
      <c r="S414" s="850"/>
    </row>
    <row r="415" spans="1:19" ht="14.4" customHeight="1" x14ac:dyDescent="0.3">
      <c r="A415" s="831" t="s">
        <v>3565</v>
      </c>
      <c r="B415" s="832" t="s">
        <v>3566</v>
      </c>
      <c r="C415" s="832" t="s">
        <v>597</v>
      </c>
      <c r="D415" s="832" t="s">
        <v>3543</v>
      </c>
      <c r="E415" s="832" t="s">
        <v>3550</v>
      </c>
      <c r="F415" s="832" t="s">
        <v>3657</v>
      </c>
      <c r="G415" s="832" t="s">
        <v>3658</v>
      </c>
      <c r="H415" s="849">
        <v>52</v>
      </c>
      <c r="I415" s="849">
        <v>1924</v>
      </c>
      <c r="J415" s="832"/>
      <c r="K415" s="832">
        <v>37</v>
      </c>
      <c r="L415" s="849"/>
      <c r="M415" s="849"/>
      <c r="N415" s="832"/>
      <c r="O415" s="832"/>
      <c r="P415" s="849"/>
      <c r="Q415" s="849"/>
      <c r="R415" s="837"/>
      <c r="S415" s="850"/>
    </row>
    <row r="416" spans="1:19" ht="14.4" customHeight="1" x14ac:dyDescent="0.3">
      <c r="A416" s="831" t="s">
        <v>3565</v>
      </c>
      <c r="B416" s="832" t="s">
        <v>3566</v>
      </c>
      <c r="C416" s="832" t="s">
        <v>597</v>
      </c>
      <c r="D416" s="832" t="s">
        <v>3543</v>
      </c>
      <c r="E416" s="832" t="s">
        <v>3550</v>
      </c>
      <c r="F416" s="832" t="s">
        <v>3551</v>
      </c>
      <c r="G416" s="832" t="s">
        <v>3552</v>
      </c>
      <c r="H416" s="849">
        <v>109</v>
      </c>
      <c r="I416" s="849">
        <v>27359</v>
      </c>
      <c r="J416" s="832"/>
      <c r="K416" s="832">
        <v>251</v>
      </c>
      <c r="L416" s="849"/>
      <c r="M416" s="849"/>
      <c r="N416" s="832"/>
      <c r="O416" s="832"/>
      <c r="P416" s="849"/>
      <c r="Q416" s="849"/>
      <c r="R416" s="837"/>
      <c r="S416" s="850"/>
    </row>
    <row r="417" spans="1:19" ht="14.4" customHeight="1" x14ac:dyDescent="0.3">
      <c r="A417" s="831" t="s">
        <v>3565</v>
      </c>
      <c r="B417" s="832" t="s">
        <v>3566</v>
      </c>
      <c r="C417" s="832" t="s">
        <v>597</v>
      </c>
      <c r="D417" s="832" t="s">
        <v>3543</v>
      </c>
      <c r="E417" s="832" t="s">
        <v>3550</v>
      </c>
      <c r="F417" s="832" t="s">
        <v>3665</v>
      </c>
      <c r="G417" s="832" t="s">
        <v>3666</v>
      </c>
      <c r="H417" s="849">
        <v>55</v>
      </c>
      <c r="I417" s="849">
        <v>6930</v>
      </c>
      <c r="J417" s="832"/>
      <c r="K417" s="832">
        <v>126</v>
      </c>
      <c r="L417" s="849"/>
      <c r="M417" s="849"/>
      <c r="N417" s="832"/>
      <c r="O417" s="832"/>
      <c r="P417" s="849"/>
      <c r="Q417" s="849"/>
      <c r="R417" s="837"/>
      <c r="S417" s="850"/>
    </row>
    <row r="418" spans="1:19" ht="14.4" customHeight="1" x14ac:dyDescent="0.3">
      <c r="A418" s="831" t="s">
        <v>3565</v>
      </c>
      <c r="B418" s="832" t="s">
        <v>3566</v>
      </c>
      <c r="C418" s="832" t="s">
        <v>597</v>
      </c>
      <c r="D418" s="832" t="s">
        <v>3543</v>
      </c>
      <c r="E418" s="832" t="s">
        <v>3550</v>
      </c>
      <c r="F418" s="832" t="s">
        <v>3695</v>
      </c>
      <c r="G418" s="832" t="s">
        <v>3696</v>
      </c>
      <c r="H418" s="849">
        <v>85</v>
      </c>
      <c r="I418" s="849">
        <v>2833.33</v>
      </c>
      <c r="J418" s="832"/>
      <c r="K418" s="832">
        <v>33.333294117647057</v>
      </c>
      <c r="L418" s="849"/>
      <c r="M418" s="849"/>
      <c r="N418" s="832"/>
      <c r="O418" s="832"/>
      <c r="P418" s="849"/>
      <c r="Q418" s="849"/>
      <c r="R418" s="837"/>
      <c r="S418" s="850"/>
    </row>
    <row r="419" spans="1:19" ht="14.4" customHeight="1" x14ac:dyDescent="0.3">
      <c r="A419" s="831" t="s">
        <v>3565</v>
      </c>
      <c r="B419" s="832" t="s">
        <v>3566</v>
      </c>
      <c r="C419" s="832" t="s">
        <v>597</v>
      </c>
      <c r="D419" s="832" t="s">
        <v>3543</v>
      </c>
      <c r="E419" s="832" t="s">
        <v>3550</v>
      </c>
      <c r="F419" s="832" t="s">
        <v>3697</v>
      </c>
      <c r="G419" s="832" t="s">
        <v>3698</v>
      </c>
      <c r="H419" s="849">
        <v>78</v>
      </c>
      <c r="I419" s="849">
        <v>23946</v>
      </c>
      <c r="J419" s="832"/>
      <c r="K419" s="832">
        <v>307</v>
      </c>
      <c r="L419" s="849"/>
      <c r="M419" s="849"/>
      <c r="N419" s="832"/>
      <c r="O419" s="832"/>
      <c r="P419" s="849"/>
      <c r="Q419" s="849"/>
      <c r="R419" s="837"/>
      <c r="S419" s="850"/>
    </row>
    <row r="420" spans="1:19" ht="14.4" customHeight="1" x14ac:dyDescent="0.3">
      <c r="A420" s="831" t="s">
        <v>3565</v>
      </c>
      <c r="B420" s="832" t="s">
        <v>3566</v>
      </c>
      <c r="C420" s="832" t="s">
        <v>597</v>
      </c>
      <c r="D420" s="832" t="s">
        <v>3543</v>
      </c>
      <c r="E420" s="832" t="s">
        <v>3550</v>
      </c>
      <c r="F420" s="832" t="s">
        <v>3701</v>
      </c>
      <c r="G420" s="832" t="s">
        <v>3702</v>
      </c>
      <c r="H420" s="849">
        <v>2</v>
      </c>
      <c r="I420" s="849">
        <v>74</v>
      </c>
      <c r="J420" s="832"/>
      <c r="K420" s="832">
        <v>37</v>
      </c>
      <c r="L420" s="849"/>
      <c r="M420" s="849"/>
      <c r="N420" s="832"/>
      <c r="O420" s="832"/>
      <c r="P420" s="849"/>
      <c r="Q420" s="849"/>
      <c r="R420" s="837"/>
      <c r="S420" s="850"/>
    </row>
    <row r="421" spans="1:19" ht="14.4" customHeight="1" x14ac:dyDescent="0.3">
      <c r="A421" s="831" t="s">
        <v>3565</v>
      </c>
      <c r="B421" s="832" t="s">
        <v>3566</v>
      </c>
      <c r="C421" s="832" t="s">
        <v>597</v>
      </c>
      <c r="D421" s="832" t="s">
        <v>3543</v>
      </c>
      <c r="E421" s="832" t="s">
        <v>3550</v>
      </c>
      <c r="F421" s="832" t="s">
        <v>3713</v>
      </c>
      <c r="G421" s="832" t="s">
        <v>3714</v>
      </c>
      <c r="H421" s="849">
        <v>1</v>
      </c>
      <c r="I421" s="849">
        <v>958</v>
      </c>
      <c r="J421" s="832"/>
      <c r="K421" s="832">
        <v>958</v>
      </c>
      <c r="L421" s="849"/>
      <c r="M421" s="849"/>
      <c r="N421" s="832"/>
      <c r="O421" s="832"/>
      <c r="P421" s="849"/>
      <c r="Q421" s="849"/>
      <c r="R421" s="837"/>
      <c r="S421" s="850"/>
    </row>
    <row r="422" spans="1:19" ht="14.4" customHeight="1" x14ac:dyDescent="0.3">
      <c r="A422" s="831" t="s">
        <v>3565</v>
      </c>
      <c r="B422" s="832" t="s">
        <v>3566</v>
      </c>
      <c r="C422" s="832" t="s">
        <v>597</v>
      </c>
      <c r="D422" s="832" t="s">
        <v>3543</v>
      </c>
      <c r="E422" s="832" t="s">
        <v>3550</v>
      </c>
      <c r="F422" s="832" t="s">
        <v>3721</v>
      </c>
      <c r="G422" s="832" t="s">
        <v>3722</v>
      </c>
      <c r="H422" s="849">
        <v>9</v>
      </c>
      <c r="I422" s="849">
        <v>1098</v>
      </c>
      <c r="J422" s="832"/>
      <c r="K422" s="832">
        <v>122</v>
      </c>
      <c r="L422" s="849"/>
      <c r="M422" s="849"/>
      <c r="N422" s="832"/>
      <c r="O422" s="832"/>
      <c r="P422" s="849"/>
      <c r="Q422" s="849"/>
      <c r="R422" s="837"/>
      <c r="S422" s="850"/>
    </row>
    <row r="423" spans="1:19" ht="14.4" customHeight="1" x14ac:dyDescent="0.3">
      <c r="A423" s="831" t="s">
        <v>3565</v>
      </c>
      <c r="B423" s="832" t="s">
        <v>3566</v>
      </c>
      <c r="C423" s="832" t="s">
        <v>597</v>
      </c>
      <c r="D423" s="832" t="s">
        <v>3543</v>
      </c>
      <c r="E423" s="832" t="s">
        <v>3550</v>
      </c>
      <c r="F423" s="832" t="s">
        <v>3729</v>
      </c>
      <c r="G423" s="832" t="s">
        <v>3730</v>
      </c>
      <c r="H423" s="849">
        <v>1</v>
      </c>
      <c r="I423" s="849">
        <v>394</v>
      </c>
      <c r="J423" s="832"/>
      <c r="K423" s="832">
        <v>394</v>
      </c>
      <c r="L423" s="849"/>
      <c r="M423" s="849"/>
      <c r="N423" s="832"/>
      <c r="O423" s="832"/>
      <c r="P423" s="849"/>
      <c r="Q423" s="849"/>
      <c r="R423" s="837"/>
      <c r="S423" s="850"/>
    </row>
    <row r="424" spans="1:19" ht="14.4" customHeight="1" x14ac:dyDescent="0.3">
      <c r="A424" s="831" t="s">
        <v>3565</v>
      </c>
      <c r="B424" s="832" t="s">
        <v>3566</v>
      </c>
      <c r="C424" s="832" t="s">
        <v>597</v>
      </c>
      <c r="D424" s="832" t="s">
        <v>1387</v>
      </c>
      <c r="E424" s="832" t="s">
        <v>3567</v>
      </c>
      <c r="F424" s="832" t="s">
        <v>3568</v>
      </c>
      <c r="G424" s="832" t="s">
        <v>3569</v>
      </c>
      <c r="H424" s="849"/>
      <c r="I424" s="849"/>
      <c r="J424" s="832"/>
      <c r="K424" s="832"/>
      <c r="L424" s="849">
        <v>0.1</v>
      </c>
      <c r="M424" s="849">
        <v>15.1</v>
      </c>
      <c r="N424" s="832">
        <v>1</v>
      </c>
      <c r="O424" s="832">
        <v>151</v>
      </c>
      <c r="P424" s="849"/>
      <c r="Q424" s="849"/>
      <c r="R424" s="837"/>
      <c r="S424" s="850"/>
    </row>
    <row r="425" spans="1:19" ht="14.4" customHeight="1" x14ac:dyDescent="0.3">
      <c r="A425" s="831" t="s">
        <v>3565</v>
      </c>
      <c r="B425" s="832" t="s">
        <v>3566</v>
      </c>
      <c r="C425" s="832" t="s">
        <v>597</v>
      </c>
      <c r="D425" s="832" t="s">
        <v>1387</v>
      </c>
      <c r="E425" s="832" t="s">
        <v>3567</v>
      </c>
      <c r="F425" s="832" t="s">
        <v>3573</v>
      </c>
      <c r="G425" s="832" t="s">
        <v>682</v>
      </c>
      <c r="H425" s="849"/>
      <c r="I425" s="849"/>
      <c r="J425" s="832"/>
      <c r="K425" s="832"/>
      <c r="L425" s="849">
        <v>1</v>
      </c>
      <c r="M425" s="849">
        <v>58.14</v>
      </c>
      <c r="N425" s="832">
        <v>1</v>
      </c>
      <c r="O425" s="832">
        <v>58.14</v>
      </c>
      <c r="P425" s="849"/>
      <c r="Q425" s="849"/>
      <c r="R425" s="837"/>
      <c r="S425" s="850"/>
    </row>
    <row r="426" spans="1:19" ht="14.4" customHeight="1" x14ac:dyDescent="0.3">
      <c r="A426" s="831" t="s">
        <v>3565</v>
      </c>
      <c r="B426" s="832" t="s">
        <v>3566</v>
      </c>
      <c r="C426" s="832" t="s">
        <v>597</v>
      </c>
      <c r="D426" s="832" t="s">
        <v>1387</v>
      </c>
      <c r="E426" s="832" t="s">
        <v>3567</v>
      </c>
      <c r="F426" s="832" t="s">
        <v>3576</v>
      </c>
      <c r="G426" s="832" t="s">
        <v>1352</v>
      </c>
      <c r="H426" s="849"/>
      <c r="I426" s="849"/>
      <c r="J426" s="832"/>
      <c r="K426" s="832"/>
      <c r="L426" s="849">
        <v>1.4000000000000001</v>
      </c>
      <c r="M426" s="849">
        <v>6366.66</v>
      </c>
      <c r="N426" s="832">
        <v>1</v>
      </c>
      <c r="O426" s="832">
        <v>4547.614285714285</v>
      </c>
      <c r="P426" s="849">
        <v>1.5</v>
      </c>
      <c r="Q426" s="849">
        <v>6821.42</v>
      </c>
      <c r="R426" s="837">
        <v>1.0714283470453896</v>
      </c>
      <c r="S426" s="850">
        <v>4547.6133333333337</v>
      </c>
    </row>
    <row r="427" spans="1:19" ht="14.4" customHeight="1" x14ac:dyDescent="0.3">
      <c r="A427" s="831" t="s">
        <v>3565</v>
      </c>
      <c r="B427" s="832" t="s">
        <v>3566</v>
      </c>
      <c r="C427" s="832" t="s">
        <v>597</v>
      </c>
      <c r="D427" s="832" t="s">
        <v>1387</v>
      </c>
      <c r="E427" s="832" t="s">
        <v>3547</v>
      </c>
      <c r="F427" s="832" t="s">
        <v>3602</v>
      </c>
      <c r="G427" s="832" t="s">
        <v>3603</v>
      </c>
      <c r="H427" s="849"/>
      <c r="I427" s="849"/>
      <c r="J427" s="832"/>
      <c r="K427" s="832"/>
      <c r="L427" s="849">
        <v>2</v>
      </c>
      <c r="M427" s="849">
        <v>5250.22</v>
      </c>
      <c r="N427" s="832">
        <v>1</v>
      </c>
      <c r="O427" s="832">
        <v>2625.11</v>
      </c>
      <c r="P427" s="849"/>
      <c r="Q427" s="849"/>
      <c r="R427" s="837"/>
      <c r="S427" s="850"/>
    </row>
    <row r="428" spans="1:19" ht="14.4" customHeight="1" x14ac:dyDescent="0.3">
      <c r="A428" s="831" t="s">
        <v>3565</v>
      </c>
      <c r="B428" s="832" t="s">
        <v>3566</v>
      </c>
      <c r="C428" s="832" t="s">
        <v>597</v>
      </c>
      <c r="D428" s="832" t="s">
        <v>1387</v>
      </c>
      <c r="E428" s="832" t="s">
        <v>3547</v>
      </c>
      <c r="F428" s="832" t="s">
        <v>3610</v>
      </c>
      <c r="G428" s="832" t="s">
        <v>3611</v>
      </c>
      <c r="H428" s="849"/>
      <c r="I428" s="849"/>
      <c r="J428" s="832"/>
      <c r="K428" s="832"/>
      <c r="L428" s="849"/>
      <c r="M428" s="849"/>
      <c r="N428" s="832"/>
      <c r="O428" s="832"/>
      <c r="P428" s="849">
        <v>1</v>
      </c>
      <c r="Q428" s="849">
        <v>901.64</v>
      </c>
      <c r="R428" s="837"/>
      <c r="S428" s="850">
        <v>901.64</v>
      </c>
    </row>
    <row r="429" spans="1:19" ht="14.4" customHeight="1" x14ac:dyDescent="0.3">
      <c r="A429" s="831" t="s">
        <v>3565</v>
      </c>
      <c r="B429" s="832" t="s">
        <v>3566</v>
      </c>
      <c r="C429" s="832" t="s">
        <v>597</v>
      </c>
      <c r="D429" s="832" t="s">
        <v>1387</v>
      </c>
      <c r="E429" s="832" t="s">
        <v>3547</v>
      </c>
      <c r="F429" s="832" t="s">
        <v>3612</v>
      </c>
      <c r="G429" s="832" t="s">
        <v>3613</v>
      </c>
      <c r="H429" s="849"/>
      <c r="I429" s="849"/>
      <c r="J429" s="832"/>
      <c r="K429" s="832"/>
      <c r="L429" s="849">
        <v>2</v>
      </c>
      <c r="M429" s="849">
        <v>817.48</v>
      </c>
      <c r="N429" s="832">
        <v>1</v>
      </c>
      <c r="O429" s="832">
        <v>408.74</v>
      </c>
      <c r="P429" s="849">
        <v>2</v>
      </c>
      <c r="Q429" s="849">
        <v>817.48</v>
      </c>
      <c r="R429" s="837">
        <v>1</v>
      </c>
      <c r="S429" s="850">
        <v>408.74</v>
      </c>
    </row>
    <row r="430" spans="1:19" ht="14.4" customHeight="1" x14ac:dyDescent="0.3">
      <c r="A430" s="831" t="s">
        <v>3565</v>
      </c>
      <c r="B430" s="832" t="s">
        <v>3566</v>
      </c>
      <c r="C430" s="832" t="s">
        <v>597</v>
      </c>
      <c r="D430" s="832" t="s">
        <v>1387</v>
      </c>
      <c r="E430" s="832" t="s">
        <v>3547</v>
      </c>
      <c r="F430" s="832" t="s">
        <v>3614</v>
      </c>
      <c r="G430" s="832" t="s">
        <v>3615</v>
      </c>
      <c r="H430" s="849"/>
      <c r="I430" s="849"/>
      <c r="J430" s="832"/>
      <c r="K430" s="832"/>
      <c r="L430" s="849">
        <v>2</v>
      </c>
      <c r="M430" s="849">
        <v>404.8</v>
      </c>
      <c r="N430" s="832">
        <v>1</v>
      </c>
      <c r="O430" s="832">
        <v>202.4</v>
      </c>
      <c r="P430" s="849">
        <v>0</v>
      </c>
      <c r="Q430" s="849">
        <v>0</v>
      </c>
      <c r="R430" s="837">
        <v>0</v>
      </c>
      <c r="S430" s="850"/>
    </row>
    <row r="431" spans="1:19" ht="14.4" customHeight="1" x14ac:dyDescent="0.3">
      <c r="A431" s="831" t="s">
        <v>3565</v>
      </c>
      <c r="B431" s="832" t="s">
        <v>3566</v>
      </c>
      <c r="C431" s="832" t="s">
        <v>597</v>
      </c>
      <c r="D431" s="832" t="s">
        <v>1387</v>
      </c>
      <c r="E431" s="832" t="s">
        <v>3547</v>
      </c>
      <c r="F431" s="832" t="s">
        <v>3616</v>
      </c>
      <c r="G431" s="832" t="s">
        <v>3617</v>
      </c>
      <c r="H431" s="849"/>
      <c r="I431" s="849"/>
      <c r="J431" s="832"/>
      <c r="K431" s="832"/>
      <c r="L431" s="849">
        <v>2</v>
      </c>
      <c r="M431" s="849">
        <v>2086</v>
      </c>
      <c r="N431" s="832">
        <v>1</v>
      </c>
      <c r="O431" s="832">
        <v>1043</v>
      </c>
      <c r="P431" s="849"/>
      <c r="Q431" s="849"/>
      <c r="R431" s="837"/>
      <c r="S431" s="850"/>
    </row>
    <row r="432" spans="1:19" ht="14.4" customHeight="1" x14ac:dyDescent="0.3">
      <c r="A432" s="831" t="s">
        <v>3565</v>
      </c>
      <c r="B432" s="832" t="s">
        <v>3566</v>
      </c>
      <c r="C432" s="832" t="s">
        <v>597</v>
      </c>
      <c r="D432" s="832" t="s">
        <v>1387</v>
      </c>
      <c r="E432" s="832" t="s">
        <v>3547</v>
      </c>
      <c r="F432" s="832" t="s">
        <v>3618</v>
      </c>
      <c r="G432" s="832" t="s">
        <v>3619</v>
      </c>
      <c r="H432" s="849"/>
      <c r="I432" s="849"/>
      <c r="J432" s="832"/>
      <c r="K432" s="832"/>
      <c r="L432" s="849">
        <v>1</v>
      </c>
      <c r="M432" s="849">
        <v>1665</v>
      </c>
      <c r="N432" s="832">
        <v>1</v>
      </c>
      <c r="O432" s="832">
        <v>1665</v>
      </c>
      <c r="P432" s="849">
        <v>2</v>
      </c>
      <c r="Q432" s="849">
        <v>3330</v>
      </c>
      <c r="R432" s="837">
        <v>2</v>
      </c>
      <c r="S432" s="850">
        <v>1665</v>
      </c>
    </row>
    <row r="433" spans="1:19" ht="14.4" customHeight="1" x14ac:dyDescent="0.3">
      <c r="A433" s="831" t="s">
        <v>3565</v>
      </c>
      <c r="B433" s="832" t="s">
        <v>3566</v>
      </c>
      <c r="C433" s="832" t="s">
        <v>597</v>
      </c>
      <c r="D433" s="832" t="s">
        <v>1387</v>
      </c>
      <c r="E433" s="832" t="s">
        <v>3547</v>
      </c>
      <c r="F433" s="832" t="s">
        <v>3548</v>
      </c>
      <c r="G433" s="832" t="s">
        <v>3549</v>
      </c>
      <c r="H433" s="849"/>
      <c r="I433" s="849"/>
      <c r="J433" s="832"/>
      <c r="K433" s="832"/>
      <c r="L433" s="849">
        <v>1</v>
      </c>
      <c r="M433" s="849">
        <v>2436</v>
      </c>
      <c r="N433" s="832">
        <v>1</v>
      </c>
      <c r="O433" s="832">
        <v>2436</v>
      </c>
      <c r="P433" s="849">
        <v>3</v>
      </c>
      <c r="Q433" s="849">
        <v>6776.0600000000013</v>
      </c>
      <c r="R433" s="837">
        <v>2.7816338259441715</v>
      </c>
      <c r="S433" s="850">
        <v>2258.686666666667</v>
      </c>
    </row>
    <row r="434" spans="1:19" ht="14.4" customHeight="1" x14ac:dyDescent="0.3">
      <c r="A434" s="831" t="s">
        <v>3565</v>
      </c>
      <c r="B434" s="832" t="s">
        <v>3566</v>
      </c>
      <c r="C434" s="832" t="s">
        <v>597</v>
      </c>
      <c r="D434" s="832" t="s">
        <v>1387</v>
      </c>
      <c r="E434" s="832" t="s">
        <v>3547</v>
      </c>
      <c r="F434" s="832" t="s">
        <v>3620</v>
      </c>
      <c r="G434" s="832" t="s">
        <v>3621</v>
      </c>
      <c r="H434" s="849"/>
      <c r="I434" s="849"/>
      <c r="J434" s="832"/>
      <c r="K434" s="832"/>
      <c r="L434" s="849"/>
      <c r="M434" s="849"/>
      <c r="N434" s="832"/>
      <c r="O434" s="832"/>
      <c r="P434" s="849">
        <v>1</v>
      </c>
      <c r="Q434" s="849">
        <v>740</v>
      </c>
      <c r="R434" s="837"/>
      <c r="S434" s="850">
        <v>740</v>
      </c>
    </row>
    <row r="435" spans="1:19" ht="14.4" customHeight="1" x14ac:dyDescent="0.3">
      <c r="A435" s="831" t="s">
        <v>3565</v>
      </c>
      <c r="B435" s="832" t="s">
        <v>3566</v>
      </c>
      <c r="C435" s="832" t="s">
        <v>597</v>
      </c>
      <c r="D435" s="832" t="s">
        <v>1387</v>
      </c>
      <c r="E435" s="832" t="s">
        <v>3547</v>
      </c>
      <c r="F435" s="832" t="s">
        <v>3624</v>
      </c>
      <c r="G435" s="832" t="s">
        <v>3625</v>
      </c>
      <c r="H435" s="849"/>
      <c r="I435" s="849"/>
      <c r="J435" s="832"/>
      <c r="K435" s="832"/>
      <c r="L435" s="849">
        <v>1</v>
      </c>
      <c r="M435" s="849">
        <v>1396.5</v>
      </c>
      <c r="N435" s="832">
        <v>1</v>
      </c>
      <c r="O435" s="832">
        <v>1396.5</v>
      </c>
      <c r="P435" s="849">
        <v>2</v>
      </c>
      <c r="Q435" s="849">
        <v>2793</v>
      </c>
      <c r="R435" s="837">
        <v>2</v>
      </c>
      <c r="S435" s="850">
        <v>1396.5</v>
      </c>
    </row>
    <row r="436" spans="1:19" ht="14.4" customHeight="1" x14ac:dyDescent="0.3">
      <c r="A436" s="831" t="s">
        <v>3565</v>
      </c>
      <c r="B436" s="832" t="s">
        <v>3566</v>
      </c>
      <c r="C436" s="832" t="s">
        <v>597</v>
      </c>
      <c r="D436" s="832" t="s">
        <v>1387</v>
      </c>
      <c r="E436" s="832" t="s">
        <v>3547</v>
      </c>
      <c r="F436" s="832" t="s">
        <v>3641</v>
      </c>
      <c r="G436" s="832" t="s">
        <v>3642</v>
      </c>
      <c r="H436" s="849"/>
      <c r="I436" s="849"/>
      <c r="J436" s="832"/>
      <c r="K436" s="832"/>
      <c r="L436" s="849"/>
      <c r="M436" s="849"/>
      <c r="N436" s="832"/>
      <c r="O436" s="832"/>
      <c r="P436" s="849">
        <v>1</v>
      </c>
      <c r="Q436" s="849">
        <v>1226</v>
      </c>
      <c r="R436" s="837"/>
      <c r="S436" s="850">
        <v>1226</v>
      </c>
    </row>
    <row r="437" spans="1:19" ht="14.4" customHeight="1" x14ac:dyDescent="0.3">
      <c r="A437" s="831" t="s">
        <v>3565</v>
      </c>
      <c r="B437" s="832" t="s">
        <v>3566</v>
      </c>
      <c r="C437" s="832" t="s">
        <v>597</v>
      </c>
      <c r="D437" s="832" t="s">
        <v>1387</v>
      </c>
      <c r="E437" s="832" t="s">
        <v>3550</v>
      </c>
      <c r="F437" s="832" t="s">
        <v>3647</v>
      </c>
      <c r="G437" s="832" t="s">
        <v>3648</v>
      </c>
      <c r="H437" s="849"/>
      <c r="I437" s="849"/>
      <c r="J437" s="832"/>
      <c r="K437" s="832"/>
      <c r="L437" s="849">
        <v>9</v>
      </c>
      <c r="M437" s="849">
        <v>1845</v>
      </c>
      <c r="N437" s="832">
        <v>1</v>
      </c>
      <c r="O437" s="832">
        <v>205</v>
      </c>
      <c r="P437" s="849">
        <v>4</v>
      </c>
      <c r="Q437" s="849">
        <v>824</v>
      </c>
      <c r="R437" s="837">
        <v>0.44661246612466127</v>
      </c>
      <c r="S437" s="850">
        <v>206</v>
      </c>
    </row>
    <row r="438" spans="1:19" ht="14.4" customHeight="1" x14ac:dyDescent="0.3">
      <c r="A438" s="831" t="s">
        <v>3565</v>
      </c>
      <c r="B438" s="832" t="s">
        <v>3566</v>
      </c>
      <c r="C438" s="832" t="s">
        <v>597</v>
      </c>
      <c r="D438" s="832" t="s">
        <v>1387</v>
      </c>
      <c r="E438" s="832" t="s">
        <v>3550</v>
      </c>
      <c r="F438" s="832" t="s">
        <v>3657</v>
      </c>
      <c r="G438" s="832" t="s">
        <v>3658</v>
      </c>
      <c r="H438" s="849"/>
      <c r="I438" s="849"/>
      <c r="J438" s="832"/>
      <c r="K438" s="832"/>
      <c r="L438" s="849">
        <v>60</v>
      </c>
      <c r="M438" s="849">
        <v>2220</v>
      </c>
      <c r="N438" s="832">
        <v>1</v>
      </c>
      <c r="O438" s="832">
        <v>37</v>
      </c>
      <c r="P438" s="849">
        <v>1</v>
      </c>
      <c r="Q438" s="849">
        <v>37</v>
      </c>
      <c r="R438" s="837">
        <v>1.6666666666666666E-2</v>
      </c>
      <c r="S438" s="850">
        <v>37</v>
      </c>
    </row>
    <row r="439" spans="1:19" ht="14.4" customHeight="1" x14ac:dyDescent="0.3">
      <c r="A439" s="831" t="s">
        <v>3565</v>
      </c>
      <c r="B439" s="832" t="s">
        <v>3566</v>
      </c>
      <c r="C439" s="832" t="s">
        <v>597</v>
      </c>
      <c r="D439" s="832" t="s">
        <v>1387</v>
      </c>
      <c r="E439" s="832" t="s">
        <v>3550</v>
      </c>
      <c r="F439" s="832" t="s">
        <v>3551</v>
      </c>
      <c r="G439" s="832" t="s">
        <v>3552</v>
      </c>
      <c r="H439" s="849"/>
      <c r="I439" s="849"/>
      <c r="J439" s="832"/>
      <c r="K439" s="832"/>
      <c r="L439" s="849">
        <v>143</v>
      </c>
      <c r="M439" s="849">
        <v>35893</v>
      </c>
      <c r="N439" s="832">
        <v>1</v>
      </c>
      <c r="O439" s="832">
        <v>251</v>
      </c>
      <c r="P439" s="849">
        <v>32</v>
      </c>
      <c r="Q439" s="849">
        <v>8064</v>
      </c>
      <c r="R439" s="837">
        <v>0.22466776251636808</v>
      </c>
      <c r="S439" s="850">
        <v>252</v>
      </c>
    </row>
    <row r="440" spans="1:19" ht="14.4" customHeight="1" x14ac:dyDescent="0.3">
      <c r="A440" s="831" t="s">
        <v>3565</v>
      </c>
      <c r="B440" s="832" t="s">
        <v>3566</v>
      </c>
      <c r="C440" s="832" t="s">
        <v>597</v>
      </c>
      <c r="D440" s="832" t="s">
        <v>1387</v>
      </c>
      <c r="E440" s="832" t="s">
        <v>3550</v>
      </c>
      <c r="F440" s="832" t="s">
        <v>3665</v>
      </c>
      <c r="G440" s="832" t="s">
        <v>3666</v>
      </c>
      <c r="H440" s="849"/>
      <c r="I440" s="849"/>
      <c r="J440" s="832"/>
      <c r="K440" s="832"/>
      <c r="L440" s="849">
        <v>51</v>
      </c>
      <c r="M440" s="849">
        <v>6426</v>
      </c>
      <c r="N440" s="832">
        <v>1</v>
      </c>
      <c r="O440" s="832">
        <v>126</v>
      </c>
      <c r="P440" s="849">
        <v>5</v>
      </c>
      <c r="Q440" s="849">
        <v>635</v>
      </c>
      <c r="R440" s="837">
        <v>9.8817304699657646E-2</v>
      </c>
      <c r="S440" s="850">
        <v>127</v>
      </c>
    </row>
    <row r="441" spans="1:19" ht="14.4" customHeight="1" x14ac:dyDescent="0.3">
      <c r="A441" s="831" t="s">
        <v>3565</v>
      </c>
      <c r="B441" s="832" t="s">
        <v>3566</v>
      </c>
      <c r="C441" s="832" t="s">
        <v>597</v>
      </c>
      <c r="D441" s="832" t="s">
        <v>1387</v>
      </c>
      <c r="E441" s="832" t="s">
        <v>3550</v>
      </c>
      <c r="F441" s="832" t="s">
        <v>3667</v>
      </c>
      <c r="G441" s="832" t="s">
        <v>3668</v>
      </c>
      <c r="H441" s="849"/>
      <c r="I441" s="849"/>
      <c r="J441" s="832"/>
      <c r="K441" s="832"/>
      <c r="L441" s="849">
        <v>3</v>
      </c>
      <c r="M441" s="849">
        <v>933</v>
      </c>
      <c r="N441" s="832">
        <v>1</v>
      </c>
      <c r="O441" s="832">
        <v>311</v>
      </c>
      <c r="P441" s="849">
        <v>1</v>
      </c>
      <c r="Q441" s="849">
        <v>312</v>
      </c>
      <c r="R441" s="837">
        <v>0.33440514469453375</v>
      </c>
      <c r="S441" s="850">
        <v>312</v>
      </c>
    </row>
    <row r="442" spans="1:19" ht="14.4" customHeight="1" x14ac:dyDescent="0.3">
      <c r="A442" s="831" t="s">
        <v>3565</v>
      </c>
      <c r="B442" s="832" t="s">
        <v>3566</v>
      </c>
      <c r="C442" s="832" t="s">
        <v>597</v>
      </c>
      <c r="D442" s="832" t="s">
        <v>1387</v>
      </c>
      <c r="E442" s="832" t="s">
        <v>3550</v>
      </c>
      <c r="F442" s="832" t="s">
        <v>3671</v>
      </c>
      <c r="G442" s="832" t="s">
        <v>3672</v>
      </c>
      <c r="H442" s="849"/>
      <c r="I442" s="849"/>
      <c r="J442" s="832"/>
      <c r="K442" s="832"/>
      <c r="L442" s="849">
        <v>2</v>
      </c>
      <c r="M442" s="849">
        <v>3186</v>
      </c>
      <c r="N442" s="832">
        <v>1</v>
      </c>
      <c r="O442" s="832">
        <v>1593</v>
      </c>
      <c r="P442" s="849"/>
      <c r="Q442" s="849"/>
      <c r="R442" s="837"/>
      <c r="S442" s="850"/>
    </row>
    <row r="443" spans="1:19" ht="14.4" customHeight="1" x14ac:dyDescent="0.3">
      <c r="A443" s="831" t="s">
        <v>3565</v>
      </c>
      <c r="B443" s="832" t="s">
        <v>3566</v>
      </c>
      <c r="C443" s="832" t="s">
        <v>597</v>
      </c>
      <c r="D443" s="832" t="s">
        <v>1387</v>
      </c>
      <c r="E443" s="832" t="s">
        <v>3550</v>
      </c>
      <c r="F443" s="832" t="s">
        <v>3553</v>
      </c>
      <c r="G443" s="832" t="s">
        <v>3554</v>
      </c>
      <c r="H443" s="849"/>
      <c r="I443" s="849"/>
      <c r="J443" s="832"/>
      <c r="K443" s="832"/>
      <c r="L443" s="849">
        <v>2</v>
      </c>
      <c r="M443" s="849">
        <v>396</v>
      </c>
      <c r="N443" s="832">
        <v>1</v>
      </c>
      <c r="O443" s="832">
        <v>198</v>
      </c>
      <c r="P443" s="849"/>
      <c r="Q443" s="849"/>
      <c r="R443" s="837"/>
      <c r="S443" s="850"/>
    </row>
    <row r="444" spans="1:19" ht="14.4" customHeight="1" x14ac:dyDescent="0.3">
      <c r="A444" s="831" t="s">
        <v>3565</v>
      </c>
      <c r="B444" s="832" t="s">
        <v>3566</v>
      </c>
      <c r="C444" s="832" t="s">
        <v>597</v>
      </c>
      <c r="D444" s="832" t="s">
        <v>1387</v>
      </c>
      <c r="E444" s="832" t="s">
        <v>3550</v>
      </c>
      <c r="F444" s="832" t="s">
        <v>3673</v>
      </c>
      <c r="G444" s="832" t="s">
        <v>3674</v>
      </c>
      <c r="H444" s="849"/>
      <c r="I444" s="849"/>
      <c r="J444" s="832"/>
      <c r="K444" s="832"/>
      <c r="L444" s="849">
        <v>3</v>
      </c>
      <c r="M444" s="849">
        <v>999</v>
      </c>
      <c r="N444" s="832">
        <v>1</v>
      </c>
      <c r="O444" s="832">
        <v>333</v>
      </c>
      <c r="P444" s="849">
        <v>1</v>
      </c>
      <c r="Q444" s="849">
        <v>334</v>
      </c>
      <c r="R444" s="837">
        <v>0.33433433433433435</v>
      </c>
      <c r="S444" s="850">
        <v>334</v>
      </c>
    </row>
    <row r="445" spans="1:19" ht="14.4" customHeight="1" x14ac:dyDescent="0.3">
      <c r="A445" s="831" t="s">
        <v>3565</v>
      </c>
      <c r="B445" s="832" t="s">
        <v>3566</v>
      </c>
      <c r="C445" s="832" t="s">
        <v>597</v>
      </c>
      <c r="D445" s="832" t="s">
        <v>1387</v>
      </c>
      <c r="E445" s="832" t="s">
        <v>3550</v>
      </c>
      <c r="F445" s="832" t="s">
        <v>3677</v>
      </c>
      <c r="G445" s="832" t="s">
        <v>3678</v>
      </c>
      <c r="H445" s="849"/>
      <c r="I445" s="849"/>
      <c r="J445" s="832"/>
      <c r="K445" s="832"/>
      <c r="L445" s="849">
        <v>2</v>
      </c>
      <c r="M445" s="849">
        <v>702</v>
      </c>
      <c r="N445" s="832">
        <v>1</v>
      </c>
      <c r="O445" s="832">
        <v>351</v>
      </c>
      <c r="P445" s="849">
        <v>1</v>
      </c>
      <c r="Q445" s="849">
        <v>352</v>
      </c>
      <c r="R445" s="837">
        <v>0.50142450142450146</v>
      </c>
      <c r="S445" s="850">
        <v>352</v>
      </c>
    </row>
    <row r="446" spans="1:19" ht="14.4" customHeight="1" x14ac:dyDescent="0.3">
      <c r="A446" s="831" t="s">
        <v>3565</v>
      </c>
      <c r="B446" s="832" t="s">
        <v>3566</v>
      </c>
      <c r="C446" s="832" t="s">
        <v>597</v>
      </c>
      <c r="D446" s="832" t="s">
        <v>1387</v>
      </c>
      <c r="E446" s="832" t="s">
        <v>3550</v>
      </c>
      <c r="F446" s="832" t="s">
        <v>3683</v>
      </c>
      <c r="G446" s="832" t="s">
        <v>3684</v>
      </c>
      <c r="H446" s="849"/>
      <c r="I446" s="849"/>
      <c r="J446" s="832"/>
      <c r="K446" s="832"/>
      <c r="L446" s="849">
        <v>1</v>
      </c>
      <c r="M446" s="849">
        <v>323</v>
      </c>
      <c r="N446" s="832">
        <v>1</v>
      </c>
      <c r="O446" s="832">
        <v>323</v>
      </c>
      <c r="P446" s="849"/>
      <c r="Q446" s="849"/>
      <c r="R446" s="837"/>
      <c r="S446" s="850"/>
    </row>
    <row r="447" spans="1:19" ht="14.4" customHeight="1" x14ac:dyDescent="0.3">
      <c r="A447" s="831" t="s">
        <v>3565</v>
      </c>
      <c r="B447" s="832" t="s">
        <v>3566</v>
      </c>
      <c r="C447" s="832" t="s">
        <v>597</v>
      </c>
      <c r="D447" s="832" t="s">
        <v>1387</v>
      </c>
      <c r="E447" s="832" t="s">
        <v>3550</v>
      </c>
      <c r="F447" s="832" t="s">
        <v>3685</v>
      </c>
      <c r="G447" s="832" t="s">
        <v>3686</v>
      </c>
      <c r="H447" s="849"/>
      <c r="I447" s="849"/>
      <c r="J447" s="832"/>
      <c r="K447" s="832"/>
      <c r="L447" s="849"/>
      <c r="M447" s="849"/>
      <c r="N447" s="832"/>
      <c r="O447" s="832"/>
      <c r="P447" s="849">
        <v>3</v>
      </c>
      <c r="Q447" s="849">
        <v>888</v>
      </c>
      <c r="R447" s="837"/>
      <c r="S447" s="850">
        <v>296</v>
      </c>
    </row>
    <row r="448" spans="1:19" ht="14.4" customHeight="1" x14ac:dyDescent="0.3">
      <c r="A448" s="831" t="s">
        <v>3565</v>
      </c>
      <c r="B448" s="832" t="s">
        <v>3566</v>
      </c>
      <c r="C448" s="832" t="s">
        <v>597</v>
      </c>
      <c r="D448" s="832" t="s">
        <v>1387</v>
      </c>
      <c r="E448" s="832" t="s">
        <v>3550</v>
      </c>
      <c r="F448" s="832" t="s">
        <v>3689</v>
      </c>
      <c r="G448" s="832" t="s">
        <v>3690</v>
      </c>
      <c r="H448" s="849"/>
      <c r="I448" s="849"/>
      <c r="J448" s="832"/>
      <c r="K448" s="832"/>
      <c r="L448" s="849">
        <v>3</v>
      </c>
      <c r="M448" s="849">
        <v>3543</v>
      </c>
      <c r="N448" s="832">
        <v>1</v>
      </c>
      <c r="O448" s="832">
        <v>1181</v>
      </c>
      <c r="P448" s="849"/>
      <c r="Q448" s="849"/>
      <c r="R448" s="837"/>
      <c r="S448" s="850"/>
    </row>
    <row r="449" spans="1:19" ht="14.4" customHeight="1" x14ac:dyDescent="0.3">
      <c r="A449" s="831" t="s">
        <v>3565</v>
      </c>
      <c r="B449" s="832" t="s">
        <v>3566</v>
      </c>
      <c r="C449" s="832" t="s">
        <v>597</v>
      </c>
      <c r="D449" s="832" t="s">
        <v>1387</v>
      </c>
      <c r="E449" s="832" t="s">
        <v>3550</v>
      </c>
      <c r="F449" s="832" t="s">
        <v>3691</v>
      </c>
      <c r="G449" s="832" t="s">
        <v>3692</v>
      </c>
      <c r="H449" s="849"/>
      <c r="I449" s="849"/>
      <c r="J449" s="832"/>
      <c r="K449" s="832"/>
      <c r="L449" s="849">
        <v>5</v>
      </c>
      <c r="M449" s="849">
        <v>3540</v>
      </c>
      <c r="N449" s="832">
        <v>1</v>
      </c>
      <c r="O449" s="832">
        <v>708</v>
      </c>
      <c r="P449" s="849">
        <v>1</v>
      </c>
      <c r="Q449" s="849">
        <v>710</v>
      </c>
      <c r="R449" s="837">
        <v>0.20056497175141244</v>
      </c>
      <c r="S449" s="850">
        <v>710</v>
      </c>
    </row>
    <row r="450" spans="1:19" ht="14.4" customHeight="1" x14ac:dyDescent="0.3">
      <c r="A450" s="831" t="s">
        <v>3565</v>
      </c>
      <c r="B450" s="832" t="s">
        <v>3566</v>
      </c>
      <c r="C450" s="832" t="s">
        <v>597</v>
      </c>
      <c r="D450" s="832" t="s">
        <v>1387</v>
      </c>
      <c r="E450" s="832" t="s">
        <v>3550</v>
      </c>
      <c r="F450" s="832" t="s">
        <v>3695</v>
      </c>
      <c r="G450" s="832" t="s">
        <v>3696</v>
      </c>
      <c r="H450" s="849"/>
      <c r="I450" s="849"/>
      <c r="J450" s="832"/>
      <c r="K450" s="832"/>
      <c r="L450" s="849">
        <v>215</v>
      </c>
      <c r="M450" s="849">
        <v>7166.66</v>
      </c>
      <c r="N450" s="832">
        <v>1</v>
      </c>
      <c r="O450" s="832">
        <v>33.333302325581393</v>
      </c>
      <c r="P450" s="849">
        <v>37</v>
      </c>
      <c r="Q450" s="849">
        <v>1233.33</v>
      </c>
      <c r="R450" s="837">
        <v>0.1720927182257844</v>
      </c>
      <c r="S450" s="850">
        <v>33.333243243243238</v>
      </c>
    </row>
    <row r="451" spans="1:19" ht="14.4" customHeight="1" x14ac:dyDescent="0.3">
      <c r="A451" s="831" t="s">
        <v>3565</v>
      </c>
      <c r="B451" s="832" t="s">
        <v>3566</v>
      </c>
      <c r="C451" s="832" t="s">
        <v>597</v>
      </c>
      <c r="D451" s="832" t="s">
        <v>1387</v>
      </c>
      <c r="E451" s="832" t="s">
        <v>3550</v>
      </c>
      <c r="F451" s="832" t="s">
        <v>3697</v>
      </c>
      <c r="G451" s="832" t="s">
        <v>3698</v>
      </c>
      <c r="H451" s="849"/>
      <c r="I451" s="849"/>
      <c r="J451" s="832"/>
      <c r="K451" s="832"/>
      <c r="L451" s="849">
        <v>120</v>
      </c>
      <c r="M451" s="849">
        <v>36960</v>
      </c>
      <c r="N451" s="832">
        <v>1</v>
      </c>
      <c r="O451" s="832">
        <v>308</v>
      </c>
      <c r="P451" s="849">
        <v>20</v>
      </c>
      <c r="Q451" s="849">
        <v>6160</v>
      </c>
      <c r="R451" s="837">
        <v>0.16666666666666666</v>
      </c>
      <c r="S451" s="850">
        <v>308</v>
      </c>
    </row>
    <row r="452" spans="1:19" ht="14.4" customHeight="1" x14ac:dyDescent="0.3">
      <c r="A452" s="831" t="s">
        <v>3565</v>
      </c>
      <c r="B452" s="832" t="s">
        <v>3566</v>
      </c>
      <c r="C452" s="832" t="s">
        <v>597</v>
      </c>
      <c r="D452" s="832" t="s">
        <v>1387</v>
      </c>
      <c r="E452" s="832" t="s">
        <v>3550</v>
      </c>
      <c r="F452" s="832" t="s">
        <v>3699</v>
      </c>
      <c r="G452" s="832" t="s">
        <v>3700</v>
      </c>
      <c r="H452" s="849"/>
      <c r="I452" s="849"/>
      <c r="J452" s="832"/>
      <c r="K452" s="832"/>
      <c r="L452" s="849">
        <v>4</v>
      </c>
      <c r="M452" s="849">
        <v>1040</v>
      </c>
      <c r="N452" s="832">
        <v>1</v>
      </c>
      <c r="O452" s="832">
        <v>260</v>
      </c>
      <c r="P452" s="849">
        <v>7</v>
      </c>
      <c r="Q452" s="849">
        <v>1827</v>
      </c>
      <c r="R452" s="837">
        <v>1.7567307692307692</v>
      </c>
      <c r="S452" s="850">
        <v>261</v>
      </c>
    </row>
    <row r="453" spans="1:19" ht="14.4" customHeight="1" x14ac:dyDescent="0.3">
      <c r="A453" s="831" t="s">
        <v>3565</v>
      </c>
      <c r="B453" s="832" t="s">
        <v>3566</v>
      </c>
      <c r="C453" s="832" t="s">
        <v>597</v>
      </c>
      <c r="D453" s="832" t="s">
        <v>1387</v>
      </c>
      <c r="E453" s="832" t="s">
        <v>3550</v>
      </c>
      <c r="F453" s="832" t="s">
        <v>3701</v>
      </c>
      <c r="G453" s="832" t="s">
        <v>3702</v>
      </c>
      <c r="H453" s="849"/>
      <c r="I453" s="849"/>
      <c r="J453" s="832"/>
      <c r="K453" s="832"/>
      <c r="L453" s="849">
        <v>43</v>
      </c>
      <c r="M453" s="849">
        <v>1591</v>
      </c>
      <c r="N453" s="832">
        <v>1</v>
      </c>
      <c r="O453" s="832">
        <v>37</v>
      </c>
      <c r="P453" s="849">
        <v>5</v>
      </c>
      <c r="Q453" s="849">
        <v>185</v>
      </c>
      <c r="R453" s="837">
        <v>0.11627906976744186</v>
      </c>
      <c r="S453" s="850">
        <v>37</v>
      </c>
    </row>
    <row r="454" spans="1:19" ht="14.4" customHeight="1" x14ac:dyDescent="0.3">
      <c r="A454" s="831" t="s">
        <v>3565</v>
      </c>
      <c r="B454" s="832" t="s">
        <v>3566</v>
      </c>
      <c r="C454" s="832" t="s">
        <v>597</v>
      </c>
      <c r="D454" s="832" t="s">
        <v>1387</v>
      </c>
      <c r="E454" s="832" t="s">
        <v>3550</v>
      </c>
      <c r="F454" s="832" t="s">
        <v>3703</v>
      </c>
      <c r="G454" s="832" t="s">
        <v>3704</v>
      </c>
      <c r="H454" s="849"/>
      <c r="I454" s="849"/>
      <c r="J454" s="832"/>
      <c r="K454" s="832"/>
      <c r="L454" s="849">
        <v>3</v>
      </c>
      <c r="M454" s="849">
        <v>258</v>
      </c>
      <c r="N454" s="832">
        <v>1</v>
      </c>
      <c r="O454" s="832">
        <v>86</v>
      </c>
      <c r="P454" s="849">
        <v>2</v>
      </c>
      <c r="Q454" s="849">
        <v>172</v>
      </c>
      <c r="R454" s="837">
        <v>0.66666666666666663</v>
      </c>
      <c r="S454" s="850">
        <v>86</v>
      </c>
    </row>
    <row r="455" spans="1:19" ht="14.4" customHeight="1" x14ac:dyDescent="0.3">
      <c r="A455" s="831" t="s">
        <v>3565</v>
      </c>
      <c r="B455" s="832" t="s">
        <v>3566</v>
      </c>
      <c r="C455" s="832" t="s">
        <v>597</v>
      </c>
      <c r="D455" s="832" t="s">
        <v>1387</v>
      </c>
      <c r="E455" s="832" t="s">
        <v>3550</v>
      </c>
      <c r="F455" s="832" t="s">
        <v>3705</v>
      </c>
      <c r="G455" s="832" t="s">
        <v>3706</v>
      </c>
      <c r="H455" s="849"/>
      <c r="I455" s="849"/>
      <c r="J455" s="832"/>
      <c r="K455" s="832"/>
      <c r="L455" s="849">
        <v>17</v>
      </c>
      <c r="M455" s="849">
        <v>2618</v>
      </c>
      <c r="N455" s="832">
        <v>1</v>
      </c>
      <c r="O455" s="832">
        <v>154</v>
      </c>
      <c r="P455" s="849">
        <v>1</v>
      </c>
      <c r="Q455" s="849">
        <v>155</v>
      </c>
      <c r="R455" s="837">
        <v>5.920550038197097E-2</v>
      </c>
      <c r="S455" s="850">
        <v>155</v>
      </c>
    </row>
    <row r="456" spans="1:19" ht="14.4" customHeight="1" x14ac:dyDescent="0.3">
      <c r="A456" s="831" t="s">
        <v>3565</v>
      </c>
      <c r="B456" s="832" t="s">
        <v>3566</v>
      </c>
      <c r="C456" s="832" t="s">
        <v>597</v>
      </c>
      <c r="D456" s="832" t="s">
        <v>1387</v>
      </c>
      <c r="E456" s="832" t="s">
        <v>3550</v>
      </c>
      <c r="F456" s="832" t="s">
        <v>3707</v>
      </c>
      <c r="G456" s="832" t="s">
        <v>3708</v>
      </c>
      <c r="H456" s="849"/>
      <c r="I456" s="849"/>
      <c r="J456" s="832"/>
      <c r="K456" s="832"/>
      <c r="L456" s="849">
        <v>17</v>
      </c>
      <c r="M456" s="849">
        <v>544</v>
      </c>
      <c r="N456" s="832">
        <v>1</v>
      </c>
      <c r="O456" s="832">
        <v>32</v>
      </c>
      <c r="P456" s="849">
        <v>3</v>
      </c>
      <c r="Q456" s="849">
        <v>96</v>
      </c>
      <c r="R456" s="837">
        <v>0.17647058823529413</v>
      </c>
      <c r="S456" s="850">
        <v>32</v>
      </c>
    </row>
    <row r="457" spans="1:19" ht="14.4" customHeight="1" x14ac:dyDescent="0.3">
      <c r="A457" s="831" t="s">
        <v>3565</v>
      </c>
      <c r="B457" s="832" t="s">
        <v>3566</v>
      </c>
      <c r="C457" s="832" t="s">
        <v>597</v>
      </c>
      <c r="D457" s="832" t="s">
        <v>1387</v>
      </c>
      <c r="E457" s="832" t="s">
        <v>3550</v>
      </c>
      <c r="F457" s="832" t="s">
        <v>3713</v>
      </c>
      <c r="G457" s="832" t="s">
        <v>3714</v>
      </c>
      <c r="H457" s="849"/>
      <c r="I457" s="849"/>
      <c r="J457" s="832"/>
      <c r="K457" s="832"/>
      <c r="L457" s="849"/>
      <c r="M457" s="849"/>
      <c r="N457" s="832"/>
      <c r="O457" s="832"/>
      <c r="P457" s="849">
        <v>2</v>
      </c>
      <c r="Q457" s="849">
        <v>1918</v>
      </c>
      <c r="R457" s="837"/>
      <c r="S457" s="850">
        <v>959</v>
      </c>
    </row>
    <row r="458" spans="1:19" ht="14.4" customHeight="1" x14ac:dyDescent="0.3">
      <c r="A458" s="831" t="s">
        <v>3565</v>
      </c>
      <c r="B458" s="832" t="s">
        <v>3566</v>
      </c>
      <c r="C458" s="832" t="s">
        <v>597</v>
      </c>
      <c r="D458" s="832" t="s">
        <v>1387</v>
      </c>
      <c r="E458" s="832" t="s">
        <v>3550</v>
      </c>
      <c r="F458" s="832" t="s">
        <v>3715</v>
      </c>
      <c r="G458" s="832" t="s">
        <v>3716</v>
      </c>
      <c r="H458" s="849"/>
      <c r="I458" s="849"/>
      <c r="J458" s="832"/>
      <c r="K458" s="832"/>
      <c r="L458" s="849">
        <v>1</v>
      </c>
      <c r="M458" s="849">
        <v>59</v>
      </c>
      <c r="N458" s="832">
        <v>1</v>
      </c>
      <c r="O458" s="832">
        <v>59</v>
      </c>
      <c r="P458" s="849"/>
      <c r="Q458" s="849"/>
      <c r="R458" s="837"/>
      <c r="S458" s="850"/>
    </row>
    <row r="459" spans="1:19" ht="14.4" customHeight="1" x14ac:dyDescent="0.3">
      <c r="A459" s="831" t="s">
        <v>3565</v>
      </c>
      <c r="B459" s="832" t="s">
        <v>3566</v>
      </c>
      <c r="C459" s="832" t="s">
        <v>597</v>
      </c>
      <c r="D459" s="832" t="s">
        <v>1387</v>
      </c>
      <c r="E459" s="832" t="s">
        <v>3550</v>
      </c>
      <c r="F459" s="832" t="s">
        <v>3557</v>
      </c>
      <c r="G459" s="832" t="s">
        <v>3558</v>
      </c>
      <c r="H459" s="849"/>
      <c r="I459" s="849"/>
      <c r="J459" s="832"/>
      <c r="K459" s="832"/>
      <c r="L459" s="849">
        <v>5</v>
      </c>
      <c r="M459" s="849">
        <v>2960</v>
      </c>
      <c r="N459" s="832">
        <v>1</v>
      </c>
      <c r="O459" s="832">
        <v>592</v>
      </c>
      <c r="P459" s="849">
        <v>6</v>
      </c>
      <c r="Q459" s="849">
        <v>3558</v>
      </c>
      <c r="R459" s="837">
        <v>1.202027027027027</v>
      </c>
      <c r="S459" s="850">
        <v>593</v>
      </c>
    </row>
    <row r="460" spans="1:19" ht="14.4" customHeight="1" x14ac:dyDescent="0.3">
      <c r="A460" s="831" t="s">
        <v>3565</v>
      </c>
      <c r="B460" s="832" t="s">
        <v>3566</v>
      </c>
      <c r="C460" s="832" t="s">
        <v>597</v>
      </c>
      <c r="D460" s="832" t="s">
        <v>1387</v>
      </c>
      <c r="E460" s="832" t="s">
        <v>3550</v>
      </c>
      <c r="F460" s="832" t="s">
        <v>3559</v>
      </c>
      <c r="G460" s="832" t="s">
        <v>3560</v>
      </c>
      <c r="H460" s="849"/>
      <c r="I460" s="849"/>
      <c r="J460" s="832"/>
      <c r="K460" s="832"/>
      <c r="L460" s="849">
        <v>3</v>
      </c>
      <c r="M460" s="849">
        <v>2301</v>
      </c>
      <c r="N460" s="832">
        <v>1</v>
      </c>
      <c r="O460" s="832">
        <v>767</v>
      </c>
      <c r="P460" s="849">
        <v>7</v>
      </c>
      <c r="Q460" s="849">
        <v>5376</v>
      </c>
      <c r="R460" s="837">
        <v>2.3363754889178616</v>
      </c>
      <c r="S460" s="850">
        <v>768</v>
      </c>
    </row>
    <row r="461" spans="1:19" ht="14.4" customHeight="1" x14ac:dyDescent="0.3">
      <c r="A461" s="831" t="s">
        <v>3565</v>
      </c>
      <c r="B461" s="832" t="s">
        <v>3566</v>
      </c>
      <c r="C461" s="832" t="s">
        <v>597</v>
      </c>
      <c r="D461" s="832" t="s">
        <v>1387</v>
      </c>
      <c r="E461" s="832" t="s">
        <v>3550</v>
      </c>
      <c r="F461" s="832" t="s">
        <v>3717</v>
      </c>
      <c r="G461" s="832" t="s">
        <v>3718</v>
      </c>
      <c r="H461" s="849"/>
      <c r="I461" s="849"/>
      <c r="J461" s="832"/>
      <c r="K461" s="832"/>
      <c r="L461" s="849">
        <v>19</v>
      </c>
      <c r="M461" s="849">
        <v>83638</v>
      </c>
      <c r="N461" s="832">
        <v>1</v>
      </c>
      <c r="O461" s="832">
        <v>4402</v>
      </c>
      <c r="P461" s="849">
        <v>5</v>
      </c>
      <c r="Q461" s="849">
        <v>22040</v>
      </c>
      <c r="R461" s="837">
        <v>0.26351658337119493</v>
      </c>
      <c r="S461" s="850">
        <v>4408</v>
      </c>
    </row>
    <row r="462" spans="1:19" ht="14.4" customHeight="1" x14ac:dyDescent="0.3">
      <c r="A462" s="831" t="s">
        <v>3565</v>
      </c>
      <c r="B462" s="832" t="s">
        <v>3566</v>
      </c>
      <c r="C462" s="832" t="s">
        <v>597</v>
      </c>
      <c r="D462" s="832" t="s">
        <v>1387</v>
      </c>
      <c r="E462" s="832" t="s">
        <v>3550</v>
      </c>
      <c r="F462" s="832" t="s">
        <v>3719</v>
      </c>
      <c r="G462" s="832" t="s">
        <v>3720</v>
      </c>
      <c r="H462" s="849"/>
      <c r="I462" s="849"/>
      <c r="J462" s="832"/>
      <c r="K462" s="832"/>
      <c r="L462" s="849">
        <v>1</v>
      </c>
      <c r="M462" s="849">
        <v>59</v>
      </c>
      <c r="N462" s="832">
        <v>1</v>
      </c>
      <c r="O462" s="832">
        <v>59</v>
      </c>
      <c r="P462" s="849"/>
      <c r="Q462" s="849"/>
      <c r="R462" s="837"/>
      <c r="S462" s="850"/>
    </row>
    <row r="463" spans="1:19" ht="14.4" customHeight="1" x14ac:dyDescent="0.3">
      <c r="A463" s="831" t="s">
        <v>3565</v>
      </c>
      <c r="B463" s="832" t="s">
        <v>3566</v>
      </c>
      <c r="C463" s="832" t="s">
        <v>597</v>
      </c>
      <c r="D463" s="832" t="s">
        <v>1387</v>
      </c>
      <c r="E463" s="832" t="s">
        <v>3550</v>
      </c>
      <c r="F463" s="832" t="s">
        <v>3721</v>
      </c>
      <c r="G463" s="832" t="s">
        <v>3722</v>
      </c>
      <c r="H463" s="849"/>
      <c r="I463" s="849"/>
      <c r="J463" s="832"/>
      <c r="K463" s="832"/>
      <c r="L463" s="849">
        <v>89</v>
      </c>
      <c r="M463" s="849">
        <v>10324</v>
      </c>
      <c r="N463" s="832">
        <v>1</v>
      </c>
      <c r="O463" s="832">
        <v>116</v>
      </c>
      <c r="P463" s="849">
        <v>103</v>
      </c>
      <c r="Q463" s="849">
        <v>11948</v>
      </c>
      <c r="R463" s="837">
        <v>1.1573033707865168</v>
      </c>
      <c r="S463" s="850">
        <v>116</v>
      </c>
    </row>
    <row r="464" spans="1:19" ht="14.4" customHeight="1" x14ac:dyDescent="0.3">
      <c r="A464" s="831" t="s">
        <v>3565</v>
      </c>
      <c r="B464" s="832" t="s">
        <v>3566</v>
      </c>
      <c r="C464" s="832" t="s">
        <v>597</v>
      </c>
      <c r="D464" s="832" t="s">
        <v>1387</v>
      </c>
      <c r="E464" s="832" t="s">
        <v>3550</v>
      </c>
      <c r="F464" s="832" t="s">
        <v>3727</v>
      </c>
      <c r="G464" s="832" t="s">
        <v>3728</v>
      </c>
      <c r="H464" s="849"/>
      <c r="I464" s="849"/>
      <c r="J464" s="832"/>
      <c r="K464" s="832"/>
      <c r="L464" s="849">
        <v>19</v>
      </c>
      <c r="M464" s="849">
        <v>3040</v>
      </c>
      <c r="N464" s="832">
        <v>1</v>
      </c>
      <c r="O464" s="832">
        <v>160</v>
      </c>
      <c r="P464" s="849">
        <v>4</v>
      </c>
      <c r="Q464" s="849">
        <v>644</v>
      </c>
      <c r="R464" s="837">
        <v>0.21184210526315789</v>
      </c>
      <c r="S464" s="850">
        <v>161</v>
      </c>
    </row>
    <row r="465" spans="1:19" ht="14.4" customHeight="1" x14ac:dyDescent="0.3">
      <c r="A465" s="831" t="s">
        <v>3565</v>
      </c>
      <c r="B465" s="832" t="s">
        <v>3566</v>
      </c>
      <c r="C465" s="832" t="s">
        <v>597</v>
      </c>
      <c r="D465" s="832" t="s">
        <v>1387</v>
      </c>
      <c r="E465" s="832" t="s">
        <v>3550</v>
      </c>
      <c r="F465" s="832" t="s">
        <v>3729</v>
      </c>
      <c r="G465" s="832" t="s">
        <v>3730</v>
      </c>
      <c r="H465" s="849"/>
      <c r="I465" s="849"/>
      <c r="J465" s="832"/>
      <c r="K465" s="832"/>
      <c r="L465" s="849">
        <v>2</v>
      </c>
      <c r="M465" s="849">
        <v>790</v>
      </c>
      <c r="N465" s="832">
        <v>1</v>
      </c>
      <c r="O465" s="832">
        <v>395</v>
      </c>
      <c r="P465" s="849">
        <v>4</v>
      </c>
      <c r="Q465" s="849">
        <v>1580</v>
      </c>
      <c r="R465" s="837">
        <v>2</v>
      </c>
      <c r="S465" s="850">
        <v>395</v>
      </c>
    </row>
    <row r="466" spans="1:19" ht="14.4" customHeight="1" x14ac:dyDescent="0.3">
      <c r="A466" s="831" t="s">
        <v>3565</v>
      </c>
      <c r="B466" s="832" t="s">
        <v>3566</v>
      </c>
      <c r="C466" s="832" t="s">
        <v>597</v>
      </c>
      <c r="D466" s="832" t="s">
        <v>1387</v>
      </c>
      <c r="E466" s="832" t="s">
        <v>3550</v>
      </c>
      <c r="F466" s="832" t="s">
        <v>3739</v>
      </c>
      <c r="G466" s="832" t="s">
        <v>3740</v>
      </c>
      <c r="H466" s="849"/>
      <c r="I466" s="849"/>
      <c r="J466" s="832"/>
      <c r="K466" s="832"/>
      <c r="L466" s="849">
        <v>21</v>
      </c>
      <c r="M466" s="849">
        <v>7833</v>
      </c>
      <c r="N466" s="832">
        <v>1</v>
      </c>
      <c r="O466" s="832">
        <v>373</v>
      </c>
      <c r="P466" s="849"/>
      <c r="Q466" s="849"/>
      <c r="R466" s="837"/>
      <c r="S466" s="850"/>
    </row>
    <row r="467" spans="1:19" ht="14.4" customHeight="1" x14ac:dyDescent="0.3">
      <c r="A467" s="831" t="s">
        <v>3565</v>
      </c>
      <c r="B467" s="832" t="s">
        <v>3566</v>
      </c>
      <c r="C467" s="832" t="s">
        <v>597</v>
      </c>
      <c r="D467" s="832" t="s">
        <v>1387</v>
      </c>
      <c r="E467" s="832" t="s">
        <v>3550</v>
      </c>
      <c r="F467" s="832" t="s">
        <v>3561</v>
      </c>
      <c r="G467" s="832" t="s">
        <v>3562</v>
      </c>
      <c r="H467" s="849"/>
      <c r="I467" s="849"/>
      <c r="J467" s="832"/>
      <c r="K467" s="832"/>
      <c r="L467" s="849">
        <v>11</v>
      </c>
      <c r="M467" s="849">
        <v>14707</v>
      </c>
      <c r="N467" s="832">
        <v>1</v>
      </c>
      <c r="O467" s="832">
        <v>1337</v>
      </c>
      <c r="P467" s="849">
        <v>7</v>
      </c>
      <c r="Q467" s="849">
        <v>9373</v>
      </c>
      <c r="R467" s="837">
        <v>0.63731556401713474</v>
      </c>
      <c r="S467" s="850">
        <v>1339</v>
      </c>
    </row>
    <row r="468" spans="1:19" ht="14.4" customHeight="1" x14ac:dyDescent="0.3">
      <c r="A468" s="831" t="s">
        <v>3565</v>
      </c>
      <c r="B468" s="832" t="s">
        <v>3566</v>
      </c>
      <c r="C468" s="832" t="s">
        <v>597</v>
      </c>
      <c r="D468" s="832" t="s">
        <v>1387</v>
      </c>
      <c r="E468" s="832" t="s">
        <v>3550</v>
      </c>
      <c r="F468" s="832" t="s">
        <v>3563</v>
      </c>
      <c r="G468" s="832" t="s">
        <v>3564</v>
      </c>
      <c r="H468" s="849"/>
      <c r="I468" s="849"/>
      <c r="J468" s="832"/>
      <c r="K468" s="832"/>
      <c r="L468" s="849">
        <v>7</v>
      </c>
      <c r="M468" s="849">
        <v>2534</v>
      </c>
      <c r="N468" s="832">
        <v>1</v>
      </c>
      <c r="O468" s="832">
        <v>362</v>
      </c>
      <c r="P468" s="849">
        <v>6</v>
      </c>
      <c r="Q468" s="849">
        <v>2178</v>
      </c>
      <c r="R468" s="837">
        <v>0.85951065509076563</v>
      </c>
      <c r="S468" s="850">
        <v>363</v>
      </c>
    </row>
    <row r="469" spans="1:19" ht="14.4" customHeight="1" x14ac:dyDescent="0.3">
      <c r="A469" s="831" t="s">
        <v>3565</v>
      </c>
      <c r="B469" s="832" t="s">
        <v>3566</v>
      </c>
      <c r="C469" s="832" t="s">
        <v>597</v>
      </c>
      <c r="D469" s="832" t="s">
        <v>1387</v>
      </c>
      <c r="E469" s="832" t="s">
        <v>3550</v>
      </c>
      <c r="F469" s="832" t="s">
        <v>3741</v>
      </c>
      <c r="G469" s="832" t="s">
        <v>3742</v>
      </c>
      <c r="H469" s="849"/>
      <c r="I469" s="849"/>
      <c r="J469" s="832"/>
      <c r="K469" s="832"/>
      <c r="L469" s="849">
        <v>1</v>
      </c>
      <c r="M469" s="849">
        <v>794</v>
      </c>
      <c r="N469" s="832">
        <v>1</v>
      </c>
      <c r="O469" s="832">
        <v>794</v>
      </c>
      <c r="P469" s="849"/>
      <c r="Q469" s="849"/>
      <c r="R469" s="837"/>
      <c r="S469" s="850"/>
    </row>
    <row r="470" spans="1:19" ht="14.4" customHeight="1" x14ac:dyDescent="0.3">
      <c r="A470" s="831" t="s">
        <v>3565</v>
      </c>
      <c r="B470" s="832" t="s">
        <v>3566</v>
      </c>
      <c r="C470" s="832" t="s">
        <v>597</v>
      </c>
      <c r="D470" s="832" t="s">
        <v>1387</v>
      </c>
      <c r="E470" s="832" t="s">
        <v>3550</v>
      </c>
      <c r="F470" s="832" t="s">
        <v>3747</v>
      </c>
      <c r="G470" s="832" t="s">
        <v>3748</v>
      </c>
      <c r="H470" s="849"/>
      <c r="I470" s="849"/>
      <c r="J470" s="832"/>
      <c r="K470" s="832"/>
      <c r="L470" s="849">
        <v>1</v>
      </c>
      <c r="M470" s="849">
        <v>53</v>
      </c>
      <c r="N470" s="832">
        <v>1</v>
      </c>
      <c r="O470" s="832">
        <v>53</v>
      </c>
      <c r="P470" s="849"/>
      <c r="Q470" s="849"/>
      <c r="R470" s="837"/>
      <c r="S470" s="850"/>
    </row>
    <row r="471" spans="1:19" ht="14.4" customHeight="1" x14ac:dyDescent="0.3">
      <c r="A471" s="831" t="s">
        <v>3565</v>
      </c>
      <c r="B471" s="832" t="s">
        <v>3566</v>
      </c>
      <c r="C471" s="832" t="s">
        <v>597</v>
      </c>
      <c r="D471" s="832" t="s">
        <v>1388</v>
      </c>
      <c r="E471" s="832" t="s">
        <v>3567</v>
      </c>
      <c r="F471" s="832" t="s">
        <v>3572</v>
      </c>
      <c r="G471" s="832" t="s">
        <v>3571</v>
      </c>
      <c r="H471" s="849"/>
      <c r="I471" s="849"/>
      <c r="J471" s="832"/>
      <c r="K471" s="832"/>
      <c r="L471" s="849"/>
      <c r="M471" s="849"/>
      <c r="N471" s="832"/>
      <c r="O471" s="832"/>
      <c r="P471" s="849">
        <v>2</v>
      </c>
      <c r="Q471" s="849">
        <v>9484.7999999999993</v>
      </c>
      <c r="R471" s="837"/>
      <c r="S471" s="850">
        <v>4742.3999999999996</v>
      </c>
    </row>
    <row r="472" spans="1:19" ht="14.4" customHeight="1" x14ac:dyDescent="0.3">
      <c r="A472" s="831" t="s">
        <v>3565</v>
      </c>
      <c r="B472" s="832" t="s">
        <v>3566</v>
      </c>
      <c r="C472" s="832" t="s">
        <v>597</v>
      </c>
      <c r="D472" s="832" t="s">
        <v>1388</v>
      </c>
      <c r="E472" s="832" t="s">
        <v>3567</v>
      </c>
      <c r="F472" s="832" t="s">
        <v>3580</v>
      </c>
      <c r="G472" s="832" t="s">
        <v>3581</v>
      </c>
      <c r="H472" s="849">
        <v>1</v>
      </c>
      <c r="I472" s="849">
        <v>6187.91</v>
      </c>
      <c r="J472" s="832"/>
      <c r="K472" s="832">
        <v>6187.91</v>
      </c>
      <c r="L472" s="849"/>
      <c r="M472" s="849"/>
      <c r="N472" s="832"/>
      <c r="O472" s="832"/>
      <c r="P472" s="849"/>
      <c r="Q472" s="849"/>
      <c r="R472" s="837"/>
      <c r="S472" s="850"/>
    </row>
    <row r="473" spans="1:19" ht="14.4" customHeight="1" x14ac:dyDescent="0.3">
      <c r="A473" s="831" t="s">
        <v>3565</v>
      </c>
      <c r="B473" s="832" t="s">
        <v>3566</v>
      </c>
      <c r="C473" s="832" t="s">
        <v>597</v>
      </c>
      <c r="D473" s="832" t="s">
        <v>1388</v>
      </c>
      <c r="E473" s="832" t="s">
        <v>3567</v>
      </c>
      <c r="F473" s="832" t="s">
        <v>3584</v>
      </c>
      <c r="G473" s="832" t="s">
        <v>807</v>
      </c>
      <c r="H473" s="849"/>
      <c r="I473" s="849"/>
      <c r="J473" s="832"/>
      <c r="K473" s="832"/>
      <c r="L473" s="849"/>
      <c r="M473" s="849"/>
      <c r="N473" s="832"/>
      <c r="O473" s="832"/>
      <c r="P473" s="849">
        <v>1</v>
      </c>
      <c r="Q473" s="849">
        <v>4548.6499999999996</v>
      </c>
      <c r="R473" s="837"/>
      <c r="S473" s="850">
        <v>4548.6499999999996</v>
      </c>
    </row>
    <row r="474" spans="1:19" ht="14.4" customHeight="1" x14ac:dyDescent="0.3">
      <c r="A474" s="831" t="s">
        <v>3565</v>
      </c>
      <c r="B474" s="832" t="s">
        <v>3566</v>
      </c>
      <c r="C474" s="832" t="s">
        <v>597</v>
      </c>
      <c r="D474" s="832" t="s">
        <v>1388</v>
      </c>
      <c r="E474" s="832" t="s">
        <v>3567</v>
      </c>
      <c r="F474" s="832" t="s">
        <v>3585</v>
      </c>
      <c r="G474" s="832" t="s">
        <v>3586</v>
      </c>
      <c r="H474" s="849">
        <v>8</v>
      </c>
      <c r="I474" s="849">
        <v>24420.75</v>
      </c>
      <c r="J474" s="832">
        <v>0.40673930676562242</v>
      </c>
      <c r="K474" s="832">
        <v>3052.59375</v>
      </c>
      <c r="L474" s="849">
        <v>20</v>
      </c>
      <c r="M474" s="849">
        <v>60040.3</v>
      </c>
      <c r="N474" s="832">
        <v>1</v>
      </c>
      <c r="O474" s="832">
        <v>3002.0150000000003</v>
      </c>
      <c r="P474" s="849">
        <v>23</v>
      </c>
      <c r="Q474" s="849">
        <v>68702.86</v>
      </c>
      <c r="R474" s="837">
        <v>1.1442790925428421</v>
      </c>
      <c r="S474" s="850">
        <v>2987.0808695652172</v>
      </c>
    </row>
    <row r="475" spans="1:19" ht="14.4" customHeight="1" x14ac:dyDescent="0.3">
      <c r="A475" s="831" t="s">
        <v>3565</v>
      </c>
      <c r="B475" s="832" t="s">
        <v>3566</v>
      </c>
      <c r="C475" s="832" t="s">
        <v>597</v>
      </c>
      <c r="D475" s="832" t="s">
        <v>1388</v>
      </c>
      <c r="E475" s="832" t="s">
        <v>3567</v>
      </c>
      <c r="F475" s="832" t="s">
        <v>3587</v>
      </c>
      <c r="G475" s="832" t="s">
        <v>3586</v>
      </c>
      <c r="H475" s="849"/>
      <c r="I475" s="849"/>
      <c r="J475" s="832"/>
      <c r="K475" s="832"/>
      <c r="L475" s="849">
        <v>1</v>
      </c>
      <c r="M475" s="849">
        <v>0</v>
      </c>
      <c r="N475" s="832"/>
      <c r="O475" s="832">
        <v>0</v>
      </c>
      <c r="P475" s="849"/>
      <c r="Q475" s="849"/>
      <c r="R475" s="837"/>
      <c r="S475" s="850"/>
    </row>
    <row r="476" spans="1:19" ht="14.4" customHeight="1" x14ac:dyDescent="0.3">
      <c r="A476" s="831" t="s">
        <v>3565</v>
      </c>
      <c r="B476" s="832" t="s">
        <v>3566</v>
      </c>
      <c r="C476" s="832" t="s">
        <v>597</v>
      </c>
      <c r="D476" s="832" t="s">
        <v>1388</v>
      </c>
      <c r="E476" s="832" t="s">
        <v>3567</v>
      </c>
      <c r="F476" s="832" t="s">
        <v>3594</v>
      </c>
      <c r="G476" s="832" t="s">
        <v>3595</v>
      </c>
      <c r="H476" s="849">
        <v>6</v>
      </c>
      <c r="I476" s="849">
        <v>17820</v>
      </c>
      <c r="J476" s="832"/>
      <c r="K476" s="832">
        <v>2970</v>
      </c>
      <c r="L476" s="849"/>
      <c r="M476" s="849"/>
      <c r="N476" s="832"/>
      <c r="O476" s="832"/>
      <c r="P476" s="849">
        <v>4</v>
      </c>
      <c r="Q476" s="849">
        <v>12003.92</v>
      </c>
      <c r="R476" s="837"/>
      <c r="S476" s="850">
        <v>3000.98</v>
      </c>
    </row>
    <row r="477" spans="1:19" ht="14.4" customHeight="1" x14ac:dyDescent="0.3">
      <c r="A477" s="831" t="s">
        <v>3565</v>
      </c>
      <c r="B477" s="832" t="s">
        <v>3566</v>
      </c>
      <c r="C477" s="832" t="s">
        <v>597</v>
      </c>
      <c r="D477" s="832" t="s">
        <v>1388</v>
      </c>
      <c r="E477" s="832" t="s">
        <v>3567</v>
      </c>
      <c r="F477" s="832" t="s">
        <v>3596</v>
      </c>
      <c r="G477" s="832" t="s">
        <v>1348</v>
      </c>
      <c r="H477" s="849"/>
      <c r="I477" s="849"/>
      <c r="J477" s="832"/>
      <c r="K477" s="832"/>
      <c r="L477" s="849">
        <v>1</v>
      </c>
      <c r="M477" s="849">
        <v>5081.38</v>
      </c>
      <c r="N477" s="832">
        <v>1</v>
      </c>
      <c r="O477" s="832">
        <v>5081.38</v>
      </c>
      <c r="P477" s="849"/>
      <c r="Q477" s="849"/>
      <c r="R477" s="837"/>
      <c r="S477" s="850"/>
    </row>
    <row r="478" spans="1:19" ht="14.4" customHeight="1" x14ac:dyDescent="0.3">
      <c r="A478" s="831" t="s">
        <v>3565</v>
      </c>
      <c r="B478" s="832" t="s">
        <v>3566</v>
      </c>
      <c r="C478" s="832" t="s">
        <v>597</v>
      </c>
      <c r="D478" s="832" t="s">
        <v>1388</v>
      </c>
      <c r="E478" s="832" t="s">
        <v>3567</v>
      </c>
      <c r="F478" s="832" t="s">
        <v>3598</v>
      </c>
      <c r="G478" s="832" t="s">
        <v>3599</v>
      </c>
      <c r="H478" s="849"/>
      <c r="I478" s="849"/>
      <c r="J478" s="832"/>
      <c r="K478" s="832"/>
      <c r="L478" s="849"/>
      <c r="M478" s="849"/>
      <c r="N478" s="832"/>
      <c r="O478" s="832"/>
      <c r="P478" s="849">
        <v>8</v>
      </c>
      <c r="Q478" s="849">
        <v>23155.360000000001</v>
      </c>
      <c r="R478" s="837"/>
      <c r="S478" s="850">
        <v>2894.42</v>
      </c>
    </row>
    <row r="479" spans="1:19" ht="14.4" customHeight="1" x14ac:dyDescent="0.3">
      <c r="A479" s="831" t="s">
        <v>3565</v>
      </c>
      <c r="B479" s="832" t="s">
        <v>3566</v>
      </c>
      <c r="C479" s="832" t="s">
        <v>597</v>
      </c>
      <c r="D479" s="832" t="s">
        <v>1388</v>
      </c>
      <c r="E479" s="832" t="s">
        <v>3550</v>
      </c>
      <c r="F479" s="832" t="s">
        <v>3647</v>
      </c>
      <c r="G479" s="832" t="s">
        <v>3648</v>
      </c>
      <c r="H479" s="849">
        <v>6</v>
      </c>
      <c r="I479" s="849">
        <v>1230</v>
      </c>
      <c r="J479" s="832">
        <v>0.8571428571428571</v>
      </c>
      <c r="K479" s="832">
        <v>205</v>
      </c>
      <c r="L479" s="849">
        <v>7</v>
      </c>
      <c r="M479" s="849">
        <v>1435</v>
      </c>
      <c r="N479" s="832">
        <v>1</v>
      </c>
      <c r="O479" s="832">
        <v>205</v>
      </c>
      <c r="P479" s="849">
        <v>8</v>
      </c>
      <c r="Q479" s="849">
        <v>1648</v>
      </c>
      <c r="R479" s="837">
        <v>1.148432055749129</v>
      </c>
      <c r="S479" s="850">
        <v>206</v>
      </c>
    </row>
    <row r="480" spans="1:19" ht="14.4" customHeight="1" x14ac:dyDescent="0.3">
      <c r="A480" s="831" t="s">
        <v>3565</v>
      </c>
      <c r="B480" s="832" t="s">
        <v>3566</v>
      </c>
      <c r="C480" s="832" t="s">
        <v>597</v>
      </c>
      <c r="D480" s="832" t="s">
        <v>1388</v>
      </c>
      <c r="E480" s="832" t="s">
        <v>3550</v>
      </c>
      <c r="F480" s="832" t="s">
        <v>3649</v>
      </c>
      <c r="G480" s="832" t="s">
        <v>3650</v>
      </c>
      <c r="H480" s="849"/>
      <c r="I480" s="849"/>
      <c r="J480" s="832"/>
      <c r="K480" s="832"/>
      <c r="L480" s="849">
        <v>1</v>
      </c>
      <c r="M480" s="849">
        <v>78</v>
      </c>
      <c r="N480" s="832">
        <v>1</v>
      </c>
      <c r="O480" s="832">
        <v>78</v>
      </c>
      <c r="P480" s="849">
        <v>3</v>
      </c>
      <c r="Q480" s="849">
        <v>234</v>
      </c>
      <c r="R480" s="837">
        <v>3</v>
      </c>
      <c r="S480" s="850">
        <v>78</v>
      </c>
    </row>
    <row r="481" spans="1:19" ht="14.4" customHeight="1" x14ac:dyDescent="0.3">
      <c r="A481" s="831" t="s">
        <v>3565</v>
      </c>
      <c r="B481" s="832" t="s">
        <v>3566</v>
      </c>
      <c r="C481" s="832" t="s">
        <v>597</v>
      </c>
      <c r="D481" s="832" t="s">
        <v>1388</v>
      </c>
      <c r="E481" s="832" t="s">
        <v>3550</v>
      </c>
      <c r="F481" s="832" t="s">
        <v>3651</v>
      </c>
      <c r="G481" s="832" t="s">
        <v>3652</v>
      </c>
      <c r="H481" s="849">
        <v>1</v>
      </c>
      <c r="I481" s="849">
        <v>115</v>
      </c>
      <c r="J481" s="832"/>
      <c r="K481" s="832">
        <v>115</v>
      </c>
      <c r="L481" s="849"/>
      <c r="M481" s="849"/>
      <c r="N481" s="832"/>
      <c r="O481" s="832"/>
      <c r="P481" s="849">
        <v>0</v>
      </c>
      <c r="Q481" s="849">
        <v>0</v>
      </c>
      <c r="R481" s="837"/>
      <c r="S481" s="850"/>
    </row>
    <row r="482" spans="1:19" ht="14.4" customHeight="1" x14ac:dyDescent="0.3">
      <c r="A482" s="831" t="s">
        <v>3565</v>
      </c>
      <c r="B482" s="832" t="s">
        <v>3566</v>
      </c>
      <c r="C482" s="832" t="s">
        <v>597</v>
      </c>
      <c r="D482" s="832" t="s">
        <v>1388</v>
      </c>
      <c r="E482" s="832" t="s">
        <v>3550</v>
      </c>
      <c r="F482" s="832" t="s">
        <v>3655</v>
      </c>
      <c r="G482" s="832" t="s">
        <v>3656</v>
      </c>
      <c r="H482" s="849">
        <v>10</v>
      </c>
      <c r="I482" s="849">
        <v>1060</v>
      </c>
      <c r="J482" s="832">
        <v>0.66666666666666663</v>
      </c>
      <c r="K482" s="832">
        <v>106</v>
      </c>
      <c r="L482" s="849">
        <v>15</v>
      </c>
      <c r="M482" s="849">
        <v>1590</v>
      </c>
      <c r="N482" s="832">
        <v>1</v>
      </c>
      <c r="O482" s="832">
        <v>106</v>
      </c>
      <c r="P482" s="849">
        <v>17</v>
      </c>
      <c r="Q482" s="849">
        <v>1802</v>
      </c>
      <c r="R482" s="837">
        <v>1.1333333333333333</v>
      </c>
      <c r="S482" s="850">
        <v>106</v>
      </c>
    </row>
    <row r="483" spans="1:19" ht="14.4" customHeight="1" x14ac:dyDescent="0.3">
      <c r="A483" s="831" t="s">
        <v>3565</v>
      </c>
      <c r="B483" s="832" t="s">
        <v>3566</v>
      </c>
      <c r="C483" s="832" t="s">
        <v>597</v>
      </c>
      <c r="D483" s="832" t="s">
        <v>1388</v>
      </c>
      <c r="E483" s="832" t="s">
        <v>3550</v>
      </c>
      <c r="F483" s="832" t="s">
        <v>3657</v>
      </c>
      <c r="G483" s="832" t="s">
        <v>3658</v>
      </c>
      <c r="H483" s="849">
        <v>365</v>
      </c>
      <c r="I483" s="849">
        <v>13505</v>
      </c>
      <c r="J483" s="832">
        <v>1.9414893617021276</v>
      </c>
      <c r="K483" s="832">
        <v>37</v>
      </c>
      <c r="L483" s="849">
        <v>188</v>
      </c>
      <c r="M483" s="849">
        <v>6956</v>
      </c>
      <c r="N483" s="832">
        <v>1</v>
      </c>
      <c r="O483" s="832">
        <v>37</v>
      </c>
      <c r="P483" s="849">
        <v>465</v>
      </c>
      <c r="Q483" s="849">
        <v>17205</v>
      </c>
      <c r="R483" s="837">
        <v>2.4734042553191489</v>
      </c>
      <c r="S483" s="850">
        <v>37</v>
      </c>
    </row>
    <row r="484" spans="1:19" ht="14.4" customHeight="1" x14ac:dyDescent="0.3">
      <c r="A484" s="831" t="s">
        <v>3565</v>
      </c>
      <c r="B484" s="832" t="s">
        <v>3566</v>
      </c>
      <c r="C484" s="832" t="s">
        <v>597</v>
      </c>
      <c r="D484" s="832" t="s">
        <v>1388</v>
      </c>
      <c r="E484" s="832" t="s">
        <v>3550</v>
      </c>
      <c r="F484" s="832" t="s">
        <v>3551</v>
      </c>
      <c r="G484" s="832" t="s">
        <v>3552</v>
      </c>
      <c r="H484" s="849">
        <v>600</v>
      </c>
      <c r="I484" s="849">
        <v>150600</v>
      </c>
      <c r="J484" s="832">
        <v>1.0291595197255574</v>
      </c>
      <c r="K484" s="832">
        <v>251</v>
      </c>
      <c r="L484" s="849">
        <v>583</v>
      </c>
      <c r="M484" s="849">
        <v>146333</v>
      </c>
      <c r="N484" s="832">
        <v>1</v>
      </c>
      <c r="O484" s="832">
        <v>251</v>
      </c>
      <c r="P484" s="849">
        <v>518</v>
      </c>
      <c r="Q484" s="849">
        <v>130536</v>
      </c>
      <c r="R484" s="837">
        <v>0.89204759008562662</v>
      </c>
      <c r="S484" s="850">
        <v>252</v>
      </c>
    </row>
    <row r="485" spans="1:19" ht="14.4" customHeight="1" x14ac:dyDescent="0.3">
      <c r="A485" s="831" t="s">
        <v>3565</v>
      </c>
      <c r="B485" s="832" t="s">
        <v>3566</v>
      </c>
      <c r="C485" s="832" t="s">
        <v>597</v>
      </c>
      <c r="D485" s="832" t="s">
        <v>1388</v>
      </c>
      <c r="E485" s="832" t="s">
        <v>3550</v>
      </c>
      <c r="F485" s="832" t="s">
        <v>3665</v>
      </c>
      <c r="G485" s="832" t="s">
        <v>3666</v>
      </c>
      <c r="H485" s="849">
        <v>125</v>
      </c>
      <c r="I485" s="849">
        <v>15750</v>
      </c>
      <c r="J485" s="832">
        <v>1.1574074074074074</v>
      </c>
      <c r="K485" s="832">
        <v>126</v>
      </c>
      <c r="L485" s="849">
        <v>108</v>
      </c>
      <c r="M485" s="849">
        <v>13608</v>
      </c>
      <c r="N485" s="832">
        <v>1</v>
      </c>
      <c r="O485" s="832">
        <v>126</v>
      </c>
      <c r="P485" s="849">
        <v>208</v>
      </c>
      <c r="Q485" s="849">
        <v>26416</v>
      </c>
      <c r="R485" s="837">
        <v>1.9412110523221635</v>
      </c>
      <c r="S485" s="850">
        <v>127</v>
      </c>
    </row>
    <row r="486" spans="1:19" ht="14.4" customHeight="1" x14ac:dyDescent="0.3">
      <c r="A486" s="831" t="s">
        <v>3565</v>
      </c>
      <c r="B486" s="832" t="s">
        <v>3566</v>
      </c>
      <c r="C486" s="832" t="s">
        <v>597</v>
      </c>
      <c r="D486" s="832" t="s">
        <v>1388</v>
      </c>
      <c r="E486" s="832" t="s">
        <v>3550</v>
      </c>
      <c r="F486" s="832" t="s">
        <v>3673</v>
      </c>
      <c r="G486" s="832" t="s">
        <v>3674</v>
      </c>
      <c r="H486" s="849">
        <v>67</v>
      </c>
      <c r="I486" s="849">
        <v>22311</v>
      </c>
      <c r="J486" s="832">
        <v>1.1964285714285714</v>
      </c>
      <c r="K486" s="832">
        <v>333</v>
      </c>
      <c r="L486" s="849">
        <v>56</v>
      </c>
      <c r="M486" s="849">
        <v>18648</v>
      </c>
      <c r="N486" s="832">
        <v>1</v>
      </c>
      <c r="O486" s="832">
        <v>333</v>
      </c>
      <c r="P486" s="849">
        <v>52</v>
      </c>
      <c r="Q486" s="849">
        <v>17368</v>
      </c>
      <c r="R486" s="837">
        <v>0.93135993135993134</v>
      </c>
      <c r="S486" s="850">
        <v>334</v>
      </c>
    </row>
    <row r="487" spans="1:19" ht="14.4" customHeight="1" x14ac:dyDescent="0.3">
      <c r="A487" s="831" t="s">
        <v>3565</v>
      </c>
      <c r="B487" s="832" t="s">
        <v>3566</v>
      </c>
      <c r="C487" s="832" t="s">
        <v>597</v>
      </c>
      <c r="D487" s="832" t="s">
        <v>1388</v>
      </c>
      <c r="E487" s="832" t="s">
        <v>3550</v>
      </c>
      <c r="F487" s="832" t="s">
        <v>3675</v>
      </c>
      <c r="G487" s="832" t="s">
        <v>3676</v>
      </c>
      <c r="H487" s="849">
        <v>13</v>
      </c>
      <c r="I487" s="849">
        <v>2158</v>
      </c>
      <c r="J487" s="832">
        <v>0.52</v>
      </c>
      <c r="K487" s="832">
        <v>166</v>
      </c>
      <c r="L487" s="849">
        <v>25</v>
      </c>
      <c r="M487" s="849">
        <v>4150</v>
      </c>
      <c r="N487" s="832">
        <v>1</v>
      </c>
      <c r="O487" s="832">
        <v>166</v>
      </c>
      <c r="P487" s="849">
        <v>40</v>
      </c>
      <c r="Q487" s="849">
        <v>6640</v>
      </c>
      <c r="R487" s="837">
        <v>1.6</v>
      </c>
      <c r="S487" s="850">
        <v>166</v>
      </c>
    </row>
    <row r="488" spans="1:19" ht="14.4" customHeight="1" x14ac:dyDescent="0.3">
      <c r="A488" s="831" t="s">
        <v>3565</v>
      </c>
      <c r="B488" s="832" t="s">
        <v>3566</v>
      </c>
      <c r="C488" s="832" t="s">
        <v>597</v>
      </c>
      <c r="D488" s="832" t="s">
        <v>1388</v>
      </c>
      <c r="E488" s="832" t="s">
        <v>3550</v>
      </c>
      <c r="F488" s="832" t="s">
        <v>3677</v>
      </c>
      <c r="G488" s="832" t="s">
        <v>3678</v>
      </c>
      <c r="H488" s="849">
        <v>9</v>
      </c>
      <c r="I488" s="849">
        <v>3159</v>
      </c>
      <c r="J488" s="832">
        <v>2.25</v>
      </c>
      <c r="K488" s="832">
        <v>351</v>
      </c>
      <c r="L488" s="849">
        <v>4</v>
      </c>
      <c r="M488" s="849">
        <v>1404</v>
      </c>
      <c r="N488" s="832">
        <v>1</v>
      </c>
      <c r="O488" s="832">
        <v>351</v>
      </c>
      <c r="P488" s="849">
        <v>10</v>
      </c>
      <c r="Q488" s="849">
        <v>3520</v>
      </c>
      <c r="R488" s="837">
        <v>2.5071225071225069</v>
      </c>
      <c r="S488" s="850">
        <v>352</v>
      </c>
    </row>
    <row r="489" spans="1:19" ht="14.4" customHeight="1" x14ac:dyDescent="0.3">
      <c r="A489" s="831" t="s">
        <v>3565</v>
      </c>
      <c r="B489" s="832" t="s">
        <v>3566</v>
      </c>
      <c r="C489" s="832" t="s">
        <v>597</v>
      </c>
      <c r="D489" s="832" t="s">
        <v>1388</v>
      </c>
      <c r="E489" s="832" t="s">
        <v>3550</v>
      </c>
      <c r="F489" s="832" t="s">
        <v>3683</v>
      </c>
      <c r="G489" s="832" t="s">
        <v>3684</v>
      </c>
      <c r="H489" s="849">
        <v>8</v>
      </c>
      <c r="I489" s="849">
        <v>2584</v>
      </c>
      <c r="J489" s="832">
        <v>0.61538461538461542</v>
      </c>
      <c r="K489" s="832">
        <v>323</v>
      </c>
      <c r="L489" s="849">
        <v>13</v>
      </c>
      <c r="M489" s="849">
        <v>4199</v>
      </c>
      <c r="N489" s="832">
        <v>1</v>
      </c>
      <c r="O489" s="832">
        <v>323</v>
      </c>
      <c r="P489" s="849">
        <v>10</v>
      </c>
      <c r="Q489" s="849">
        <v>3240</v>
      </c>
      <c r="R489" s="837">
        <v>0.77161228864015241</v>
      </c>
      <c r="S489" s="850">
        <v>324</v>
      </c>
    </row>
    <row r="490" spans="1:19" ht="14.4" customHeight="1" x14ac:dyDescent="0.3">
      <c r="A490" s="831" t="s">
        <v>3565</v>
      </c>
      <c r="B490" s="832" t="s">
        <v>3566</v>
      </c>
      <c r="C490" s="832" t="s">
        <v>597</v>
      </c>
      <c r="D490" s="832" t="s">
        <v>1388</v>
      </c>
      <c r="E490" s="832" t="s">
        <v>3550</v>
      </c>
      <c r="F490" s="832" t="s">
        <v>3695</v>
      </c>
      <c r="G490" s="832" t="s">
        <v>3696</v>
      </c>
      <c r="H490" s="849">
        <v>382</v>
      </c>
      <c r="I490" s="849">
        <v>12733.34</v>
      </c>
      <c r="J490" s="832">
        <v>0.55362323755511411</v>
      </c>
      <c r="K490" s="832">
        <v>33.333350785340315</v>
      </c>
      <c r="L490" s="849">
        <v>690</v>
      </c>
      <c r="M490" s="849">
        <v>23000.010000000002</v>
      </c>
      <c r="N490" s="832">
        <v>1</v>
      </c>
      <c r="O490" s="832">
        <v>33.333347826086957</v>
      </c>
      <c r="P490" s="849">
        <v>726</v>
      </c>
      <c r="Q490" s="849">
        <v>24199.99</v>
      </c>
      <c r="R490" s="837">
        <v>1.0521730207943387</v>
      </c>
      <c r="S490" s="850">
        <v>33.333319559228656</v>
      </c>
    </row>
    <row r="491" spans="1:19" ht="14.4" customHeight="1" x14ac:dyDescent="0.3">
      <c r="A491" s="831" t="s">
        <v>3565</v>
      </c>
      <c r="B491" s="832" t="s">
        <v>3566</v>
      </c>
      <c r="C491" s="832" t="s">
        <v>597</v>
      </c>
      <c r="D491" s="832" t="s">
        <v>1388</v>
      </c>
      <c r="E491" s="832" t="s">
        <v>3550</v>
      </c>
      <c r="F491" s="832" t="s">
        <v>3697</v>
      </c>
      <c r="G491" s="832" t="s">
        <v>3698</v>
      </c>
      <c r="H491" s="849">
        <v>356</v>
      </c>
      <c r="I491" s="849">
        <v>109292</v>
      </c>
      <c r="J491" s="832">
        <v>1.0655980655980657</v>
      </c>
      <c r="K491" s="832">
        <v>307</v>
      </c>
      <c r="L491" s="849">
        <v>333</v>
      </c>
      <c r="M491" s="849">
        <v>102564</v>
      </c>
      <c r="N491" s="832">
        <v>1</v>
      </c>
      <c r="O491" s="832">
        <v>308</v>
      </c>
      <c r="P491" s="849">
        <v>319</v>
      </c>
      <c r="Q491" s="849">
        <v>98252</v>
      </c>
      <c r="R491" s="837">
        <v>0.95795795795795791</v>
      </c>
      <c r="S491" s="850">
        <v>308</v>
      </c>
    </row>
    <row r="492" spans="1:19" ht="14.4" customHeight="1" x14ac:dyDescent="0.3">
      <c r="A492" s="831" t="s">
        <v>3565</v>
      </c>
      <c r="B492" s="832" t="s">
        <v>3566</v>
      </c>
      <c r="C492" s="832" t="s">
        <v>597</v>
      </c>
      <c r="D492" s="832" t="s">
        <v>1388</v>
      </c>
      <c r="E492" s="832" t="s">
        <v>3550</v>
      </c>
      <c r="F492" s="832" t="s">
        <v>3701</v>
      </c>
      <c r="G492" s="832" t="s">
        <v>3702</v>
      </c>
      <c r="H492" s="849">
        <v>63</v>
      </c>
      <c r="I492" s="849">
        <v>2331</v>
      </c>
      <c r="J492" s="832">
        <v>1.125</v>
      </c>
      <c r="K492" s="832">
        <v>37</v>
      </c>
      <c r="L492" s="849">
        <v>56</v>
      </c>
      <c r="M492" s="849">
        <v>2072</v>
      </c>
      <c r="N492" s="832">
        <v>1</v>
      </c>
      <c r="O492" s="832">
        <v>37</v>
      </c>
      <c r="P492" s="849">
        <v>356</v>
      </c>
      <c r="Q492" s="849">
        <v>13172</v>
      </c>
      <c r="R492" s="837">
        <v>6.3571428571428568</v>
      </c>
      <c r="S492" s="850">
        <v>37</v>
      </c>
    </row>
    <row r="493" spans="1:19" ht="14.4" customHeight="1" x14ac:dyDescent="0.3">
      <c r="A493" s="831" t="s">
        <v>3565</v>
      </c>
      <c r="B493" s="832" t="s">
        <v>3566</v>
      </c>
      <c r="C493" s="832" t="s">
        <v>597</v>
      </c>
      <c r="D493" s="832" t="s">
        <v>1388</v>
      </c>
      <c r="E493" s="832" t="s">
        <v>3550</v>
      </c>
      <c r="F493" s="832" t="s">
        <v>3705</v>
      </c>
      <c r="G493" s="832" t="s">
        <v>3706</v>
      </c>
      <c r="H493" s="849">
        <v>115</v>
      </c>
      <c r="I493" s="849">
        <v>17710</v>
      </c>
      <c r="J493" s="832">
        <v>1.4197530864197532</v>
      </c>
      <c r="K493" s="832">
        <v>154</v>
      </c>
      <c r="L493" s="849">
        <v>81</v>
      </c>
      <c r="M493" s="849">
        <v>12474</v>
      </c>
      <c r="N493" s="832">
        <v>1</v>
      </c>
      <c r="O493" s="832">
        <v>154</v>
      </c>
      <c r="P493" s="849">
        <v>111</v>
      </c>
      <c r="Q493" s="849">
        <v>17205</v>
      </c>
      <c r="R493" s="837">
        <v>1.3792688792688792</v>
      </c>
      <c r="S493" s="850">
        <v>155</v>
      </c>
    </row>
    <row r="494" spans="1:19" ht="14.4" customHeight="1" x14ac:dyDescent="0.3">
      <c r="A494" s="831" t="s">
        <v>3565</v>
      </c>
      <c r="B494" s="832" t="s">
        <v>3566</v>
      </c>
      <c r="C494" s="832" t="s">
        <v>597</v>
      </c>
      <c r="D494" s="832" t="s">
        <v>1388</v>
      </c>
      <c r="E494" s="832" t="s">
        <v>3550</v>
      </c>
      <c r="F494" s="832" t="s">
        <v>3707</v>
      </c>
      <c r="G494" s="832" t="s">
        <v>3708</v>
      </c>
      <c r="H494" s="849">
        <v>1</v>
      </c>
      <c r="I494" s="849">
        <v>32</v>
      </c>
      <c r="J494" s="832"/>
      <c r="K494" s="832">
        <v>32</v>
      </c>
      <c r="L494" s="849"/>
      <c r="M494" s="849"/>
      <c r="N494" s="832"/>
      <c r="O494" s="832"/>
      <c r="P494" s="849"/>
      <c r="Q494" s="849"/>
      <c r="R494" s="837"/>
      <c r="S494" s="850"/>
    </row>
    <row r="495" spans="1:19" ht="14.4" customHeight="1" x14ac:dyDescent="0.3">
      <c r="A495" s="831" t="s">
        <v>3565</v>
      </c>
      <c r="B495" s="832" t="s">
        <v>3566</v>
      </c>
      <c r="C495" s="832" t="s">
        <v>597</v>
      </c>
      <c r="D495" s="832" t="s">
        <v>1388</v>
      </c>
      <c r="E495" s="832" t="s">
        <v>3550</v>
      </c>
      <c r="F495" s="832" t="s">
        <v>3711</v>
      </c>
      <c r="G495" s="832" t="s">
        <v>3712</v>
      </c>
      <c r="H495" s="849">
        <v>32</v>
      </c>
      <c r="I495" s="849">
        <v>2368</v>
      </c>
      <c r="J495" s="832">
        <v>0.45070422535211269</v>
      </c>
      <c r="K495" s="832">
        <v>74</v>
      </c>
      <c r="L495" s="849">
        <v>71</v>
      </c>
      <c r="M495" s="849">
        <v>5254</v>
      </c>
      <c r="N495" s="832">
        <v>1</v>
      </c>
      <c r="O495" s="832">
        <v>74</v>
      </c>
      <c r="P495" s="849">
        <v>50</v>
      </c>
      <c r="Q495" s="849">
        <v>3700</v>
      </c>
      <c r="R495" s="837">
        <v>0.70422535211267601</v>
      </c>
      <c r="S495" s="850">
        <v>74</v>
      </c>
    </row>
    <row r="496" spans="1:19" ht="14.4" customHeight="1" x14ac:dyDescent="0.3">
      <c r="A496" s="831" t="s">
        <v>3565</v>
      </c>
      <c r="B496" s="832" t="s">
        <v>3566</v>
      </c>
      <c r="C496" s="832" t="s">
        <v>597</v>
      </c>
      <c r="D496" s="832" t="s">
        <v>1388</v>
      </c>
      <c r="E496" s="832" t="s">
        <v>3550</v>
      </c>
      <c r="F496" s="832" t="s">
        <v>3715</v>
      </c>
      <c r="G496" s="832" t="s">
        <v>3716</v>
      </c>
      <c r="H496" s="849"/>
      <c r="I496" s="849"/>
      <c r="J496" s="832"/>
      <c r="K496" s="832"/>
      <c r="L496" s="849"/>
      <c r="M496" s="849"/>
      <c r="N496" s="832"/>
      <c r="O496" s="832"/>
      <c r="P496" s="849">
        <v>1</v>
      </c>
      <c r="Q496" s="849">
        <v>59</v>
      </c>
      <c r="R496" s="837"/>
      <c r="S496" s="850">
        <v>59</v>
      </c>
    </row>
    <row r="497" spans="1:19" ht="14.4" customHeight="1" x14ac:dyDescent="0.3">
      <c r="A497" s="831" t="s">
        <v>3565</v>
      </c>
      <c r="B497" s="832" t="s">
        <v>3566</v>
      </c>
      <c r="C497" s="832" t="s">
        <v>597</v>
      </c>
      <c r="D497" s="832" t="s">
        <v>1388</v>
      </c>
      <c r="E497" s="832" t="s">
        <v>3550</v>
      </c>
      <c r="F497" s="832" t="s">
        <v>3727</v>
      </c>
      <c r="G497" s="832" t="s">
        <v>3728</v>
      </c>
      <c r="H497" s="849">
        <v>57</v>
      </c>
      <c r="I497" s="849">
        <v>9120</v>
      </c>
      <c r="J497" s="832">
        <v>1.4615384615384615</v>
      </c>
      <c r="K497" s="832">
        <v>160</v>
      </c>
      <c r="L497" s="849">
        <v>39</v>
      </c>
      <c r="M497" s="849">
        <v>6240</v>
      </c>
      <c r="N497" s="832">
        <v>1</v>
      </c>
      <c r="O497" s="832">
        <v>160</v>
      </c>
      <c r="P497" s="849">
        <v>44</v>
      </c>
      <c r="Q497" s="849">
        <v>7084</v>
      </c>
      <c r="R497" s="837">
        <v>1.1352564102564102</v>
      </c>
      <c r="S497" s="850">
        <v>161</v>
      </c>
    </row>
    <row r="498" spans="1:19" ht="14.4" customHeight="1" x14ac:dyDescent="0.3">
      <c r="A498" s="831" t="s">
        <v>3565</v>
      </c>
      <c r="B498" s="832" t="s">
        <v>3566</v>
      </c>
      <c r="C498" s="832" t="s">
        <v>597</v>
      </c>
      <c r="D498" s="832" t="s">
        <v>1388</v>
      </c>
      <c r="E498" s="832" t="s">
        <v>3550</v>
      </c>
      <c r="F498" s="832" t="s">
        <v>3731</v>
      </c>
      <c r="G498" s="832" t="s">
        <v>3732</v>
      </c>
      <c r="H498" s="849">
        <v>13</v>
      </c>
      <c r="I498" s="849">
        <v>832</v>
      </c>
      <c r="J498" s="832">
        <v>0.54166666666666663</v>
      </c>
      <c r="K498" s="832">
        <v>64</v>
      </c>
      <c r="L498" s="849">
        <v>24</v>
      </c>
      <c r="M498" s="849">
        <v>1536</v>
      </c>
      <c r="N498" s="832">
        <v>1</v>
      </c>
      <c r="O498" s="832">
        <v>64</v>
      </c>
      <c r="P498" s="849">
        <v>37</v>
      </c>
      <c r="Q498" s="849">
        <v>2368</v>
      </c>
      <c r="R498" s="837">
        <v>1.5416666666666667</v>
      </c>
      <c r="S498" s="850">
        <v>64</v>
      </c>
    </row>
    <row r="499" spans="1:19" ht="14.4" customHeight="1" x14ac:dyDescent="0.3">
      <c r="A499" s="831" t="s">
        <v>3565</v>
      </c>
      <c r="B499" s="832" t="s">
        <v>3566</v>
      </c>
      <c r="C499" s="832" t="s">
        <v>597</v>
      </c>
      <c r="D499" s="832" t="s">
        <v>1388</v>
      </c>
      <c r="E499" s="832" t="s">
        <v>3550</v>
      </c>
      <c r="F499" s="832" t="s">
        <v>3739</v>
      </c>
      <c r="G499" s="832" t="s">
        <v>3740</v>
      </c>
      <c r="H499" s="849">
        <v>1</v>
      </c>
      <c r="I499" s="849">
        <v>372</v>
      </c>
      <c r="J499" s="832"/>
      <c r="K499" s="832">
        <v>372</v>
      </c>
      <c r="L499" s="849"/>
      <c r="M499" s="849"/>
      <c r="N499" s="832"/>
      <c r="O499" s="832"/>
      <c r="P499" s="849"/>
      <c r="Q499" s="849"/>
      <c r="R499" s="837"/>
      <c r="S499" s="850"/>
    </row>
    <row r="500" spans="1:19" ht="14.4" customHeight="1" x14ac:dyDescent="0.3">
      <c r="A500" s="831" t="s">
        <v>3565</v>
      </c>
      <c r="B500" s="832" t="s">
        <v>3566</v>
      </c>
      <c r="C500" s="832" t="s">
        <v>597</v>
      </c>
      <c r="D500" s="832" t="s">
        <v>1388</v>
      </c>
      <c r="E500" s="832" t="s">
        <v>3550</v>
      </c>
      <c r="F500" s="832" t="s">
        <v>3743</v>
      </c>
      <c r="G500" s="832" t="s">
        <v>3744</v>
      </c>
      <c r="H500" s="849">
        <v>3</v>
      </c>
      <c r="I500" s="849">
        <v>294</v>
      </c>
      <c r="J500" s="832"/>
      <c r="K500" s="832">
        <v>98</v>
      </c>
      <c r="L500" s="849"/>
      <c r="M500" s="849"/>
      <c r="N500" s="832"/>
      <c r="O500" s="832"/>
      <c r="P500" s="849">
        <v>1</v>
      </c>
      <c r="Q500" s="849">
        <v>98</v>
      </c>
      <c r="R500" s="837"/>
      <c r="S500" s="850">
        <v>98</v>
      </c>
    </row>
    <row r="501" spans="1:19" ht="14.4" customHeight="1" x14ac:dyDescent="0.3">
      <c r="A501" s="831" t="s">
        <v>3565</v>
      </c>
      <c r="B501" s="832" t="s">
        <v>3566</v>
      </c>
      <c r="C501" s="832" t="s">
        <v>597</v>
      </c>
      <c r="D501" s="832" t="s">
        <v>1389</v>
      </c>
      <c r="E501" s="832" t="s">
        <v>3567</v>
      </c>
      <c r="F501" s="832" t="s">
        <v>3572</v>
      </c>
      <c r="G501" s="832" t="s">
        <v>3571</v>
      </c>
      <c r="H501" s="849"/>
      <c r="I501" s="849"/>
      <c r="J501" s="832"/>
      <c r="K501" s="832"/>
      <c r="L501" s="849">
        <v>1</v>
      </c>
      <c r="M501" s="849">
        <v>6372.54</v>
      </c>
      <c r="N501" s="832">
        <v>1</v>
      </c>
      <c r="O501" s="832">
        <v>6372.54</v>
      </c>
      <c r="P501" s="849"/>
      <c r="Q501" s="849"/>
      <c r="R501" s="837"/>
      <c r="S501" s="850"/>
    </row>
    <row r="502" spans="1:19" ht="14.4" customHeight="1" x14ac:dyDescent="0.3">
      <c r="A502" s="831" t="s">
        <v>3565</v>
      </c>
      <c r="B502" s="832" t="s">
        <v>3566</v>
      </c>
      <c r="C502" s="832" t="s">
        <v>597</v>
      </c>
      <c r="D502" s="832" t="s">
        <v>1389</v>
      </c>
      <c r="E502" s="832" t="s">
        <v>3567</v>
      </c>
      <c r="F502" s="832" t="s">
        <v>3580</v>
      </c>
      <c r="G502" s="832" t="s">
        <v>3581</v>
      </c>
      <c r="H502" s="849">
        <v>2</v>
      </c>
      <c r="I502" s="849">
        <v>12375.82</v>
      </c>
      <c r="J502" s="832"/>
      <c r="K502" s="832">
        <v>6187.91</v>
      </c>
      <c r="L502" s="849"/>
      <c r="M502" s="849"/>
      <c r="N502" s="832"/>
      <c r="O502" s="832"/>
      <c r="P502" s="849"/>
      <c r="Q502" s="849"/>
      <c r="R502" s="837"/>
      <c r="S502" s="850"/>
    </row>
    <row r="503" spans="1:19" ht="14.4" customHeight="1" x14ac:dyDescent="0.3">
      <c r="A503" s="831" t="s">
        <v>3565</v>
      </c>
      <c r="B503" s="832" t="s">
        <v>3566</v>
      </c>
      <c r="C503" s="832" t="s">
        <v>597</v>
      </c>
      <c r="D503" s="832" t="s">
        <v>1389</v>
      </c>
      <c r="E503" s="832" t="s">
        <v>3567</v>
      </c>
      <c r="F503" s="832" t="s">
        <v>3596</v>
      </c>
      <c r="G503" s="832" t="s">
        <v>1348</v>
      </c>
      <c r="H503" s="849"/>
      <c r="I503" s="849"/>
      <c r="J503" s="832"/>
      <c r="K503" s="832"/>
      <c r="L503" s="849">
        <v>2</v>
      </c>
      <c r="M503" s="849">
        <v>10162.76</v>
      </c>
      <c r="N503" s="832">
        <v>1</v>
      </c>
      <c r="O503" s="832">
        <v>5081.38</v>
      </c>
      <c r="P503" s="849"/>
      <c r="Q503" s="849"/>
      <c r="R503" s="837"/>
      <c r="S503" s="850"/>
    </row>
    <row r="504" spans="1:19" ht="14.4" customHeight="1" x14ac:dyDescent="0.3">
      <c r="A504" s="831" t="s">
        <v>3565</v>
      </c>
      <c r="B504" s="832" t="s">
        <v>3566</v>
      </c>
      <c r="C504" s="832" t="s">
        <v>597</v>
      </c>
      <c r="D504" s="832" t="s">
        <v>1389</v>
      </c>
      <c r="E504" s="832" t="s">
        <v>3550</v>
      </c>
      <c r="F504" s="832" t="s">
        <v>3647</v>
      </c>
      <c r="G504" s="832" t="s">
        <v>3648</v>
      </c>
      <c r="H504" s="849">
        <v>41</v>
      </c>
      <c r="I504" s="849">
        <v>8405</v>
      </c>
      <c r="J504" s="832">
        <v>1.5185185185185186</v>
      </c>
      <c r="K504" s="832">
        <v>205</v>
      </c>
      <c r="L504" s="849">
        <v>27</v>
      </c>
      <c r="M504" s="849">
        <v>5535</v>
      </c>
      <c r="N504" s="832">
        <v>1</v>
      </c>
      <c r="O504" s="832">
        <v>205</v>
      </c>
      <c r="P504" s="849">
        <v>2</v>
      </c>
      <c r="Q504" s="849">
        <v>412</v>
      </c>
      <c r="R504" s="837">
        <v>7.4435411020776873E-2</v>
      </c>
      <c r="S504" s="850">
        <v>206</v>
      </c>
    </row>
    <row r="505" spans="1:19" ht="14.4" customHeight="1" x14ac:dyDescent="0.3">
      <c r="A505" s="831" t="s">
        <v>3565</v>
      </c>
      <c r="B505" s="832" t="s">
        <v>3566</v>
      </c>
      <c r="C505" s="832" t="s">
        <v>597</v>
      </c>
      <c r="D505" s="832" t="s">
        <v>1389</v>
      </c>
      <c r="E505" s="832" t="s">
        <v>3550</v>
      </c>
      <c r="F505" s="832" t="s">
        <v>3649</v>
      </c>
      <c r="G505" s="832" t="s">
        <v>3650</v>
      </c>
      <c r="H505" s="849">
        <v>1</v>
      </c>
      <c r="I505" s="849">
        <v>78</v>
      </c>
      <c r="J505" s="832">
        <v>0.33333333333333331</v>
      </c>
      <c r="K505" s="832">
        <v>78</v>
      </c>
      <c r="L505" s="849">
        <v>3</v>
      </c>
      <c r="M505" s="849">
        <v>234</v>
      </c>
      <c r="N505" s="832">
        <v>1</v>
      </c>
      <c r="O505" s="832">
        <v>78</v>
      </c>
      <c r="P505" s="849"/>
      <c r="Q505" s="849"/>
      <c r="R505" s="837"/>
      <c r="S505" s="850"/>
    </row>
    <row r="506" spans="1:19" ht="14.4" customHeight="1" x14ac:dyDescent="0.3">
      <c r="A506" s="831" t="s">
        <v>3565</v>
      </c>
      <c r="B506" s="832" t="s">
        <v>3566</v>
      </c>
      <c r="C506" s="832" t="s">
        <v>597</v>
      </c>
      <c r="D506" s="832" t="s">
        <v>1389</v>
      </c>
      <c r="E506" s="832" t="s">
        <v>3550</v>
      </c>
      <c r="F506" s="832" t="s">
        <v>3657</v>
      </c>
      <c r="G506" s="832" t="s">
        <v>3658</v>
      </c>
      <c r="H506" s="849">
        <v>43</v>
      </c>
      <c r="I506" s="849">
        <v>1591</v>
      </c>
      <c r="J506" s="832">
        <v>1.72</v>
      </c>
      <c r="K506" s="832">
        <v>37</v>
      </c>
      <c r="L506" s="849">
        <v>25</v>
      </c>
      <c r="M506" s="849">
        <v>925</v>
      </c>
      <c r="N506" s="832">
        <v>1</v>
      </c>
      <c r="O506" s="832">
        <v>37</v>
      </c>
      <c r="P506" s="849">
        <v>11</v>
      </c>
      <c r="Q506" s="849">
        <v>407</v>
      </c>
      <c r="R506" s="837">
        <v>0.44</v>
      </c>
      <c r="S506" s="850">
        <v>37</v>
      </c>
    </row>
    <row r="507" spans="1:19" ht="14.4" customHeight="1" x14ac:dyDescent="0.3">
      <c r="A507" s="831" t="s">
        <v>3565</v>
      </c>
      <c r="B507" s="832" t="s">
        <v>3566</v>
      </c>
      <c r="C507" s="832" t="s">
        <v>597</v>
      </c>
      <c r="D507" s="832" t="s">
        <v>1389</v>
      </c>
      <c r="E507" s="832" t="s">
        <v>3550</v>
      </c>
      <c r="F507" s="832" t="s">
        <v>3551</v>
      </c>
      <c r="G507" s="832" t="s">
        <v>3552</v>
      </c>
      <c r="H507" s="849">
        <v>228</v>
      </c>
      <c r="I507" s="849">
        <v>57228</v>
      </c>
      <c r="J507" s="832">
        <v>1.2258064516129032</v>
      </c>
      <c r="K507" s="832">
        <v>251</v>
      </c>
      <c r="L507" s="849">
        <v>186</v>
      </c>
      <c r="M507" s="849">
        <v>46686</v>
      </c>
      <c r="N507" s="832">
        <v>1</v>
      </c>
      <c r="O507" s="832">
        <v>251</v>
      </c>
      <c r="P507" s="849">
        <v>24</v>
      </c>
      <c r="Q507" s="849">
        <v>6048</v>
      </c>
      <c r="R507" s="837">
        <v>0.12954633080580902</v>
      </c>
      <c r="S507" s="850">
        <v>252</v>
      </c>
    </row>
    <row r="508" spans="1:19" ht="14.4" customHeight="1" x14ac:dyDescent="0.3">
      <c r="A508" s="831" t="s">
        <v>3565</v>
      </c>
      <c r="B508" s="832" t="s">
        <v>3566</v>
      </c>
      <c r="C508" s="832" t="s">
        <v>597</v>
      </c>
      <c r="D508" s="832" t="s">
        <v>1389</v>
      </c>
      <c r="E508" s="832" t="s">
        <v>3550</v>
      </c>
      <c r="F508" s="832" t="s">
        <v>3665</v>
      </c>
      <c r="G508" s="832" t="s">
        <v>3666</v>
      </c>
      <c r="H508" s="849">
        <v>96</v>
      </c>
      <c r="I508" s="849">
        <v>12096</v>
      </c>
      <c r="J508" s="832">
        <v>0.97959183673469385</v>
      </c>
      <c r="K508" s="832">
        <v>126</v>
      </c>
      <c r="L508" s="849">
        <v>98</v>
      </c>
      <c r="M508" s="849">
        <v>12348</v>
      </c>
      <c r="N508" s="832">
        <v>1</v>
      </c>
      <c r="O508" s="832">
        <v>126</v>
      </c>
      <c r="P508" s="849"/>
      <c r="Q508" s="849"/>
      <c r="R508" s="837"/>
      <c r="S508" s="850"/>
    </row>
    <row r="509" spans="1:19" ht="14.4" customHeight="1" x14ac:dyDescent="0.3">
      <c r="A509" s="831" t="s">
        <v>3565</v>
      </c>
      <c r="B509" s="832" t="s">
        <v>3566</v>
      </c>
      <c r="C509" s="832" t="s">
        <v>597</v>
      </c>
      <c r="D509" s="832" t="s">
        <v>1389</v>
      </c>
      <c r="E509" s="832" t="s">
        <v>3550</v>
      </c>
      <c r="F509" s="832" t="s">
        <v>3673</v>
      </c>
      <c r="G509" s="832" t="s">
        <v>3674</v>
      </c>
      <c r="H509" s="849">
        <v>5</v>
      </c>
      <c r="I509" s="849">
        <v>1665</v>
      </c>
      <c r="J509" s="832">
        <v>1.25</v>
      </c>
      <c r="K509" s="832">
        <v>333</v>
      </c>
      <c r="L509" s="849">
        <v>4</v>
      </c>
      <c r="M509" s="849">
        <v>1332</v>
      </c>
      <c r="N509" s="832">
        <v>1</v>
      </c>
      <c r="O509" s="832">
        <v>333</v>
      </c>
      <c r="P509" s="849"/>
      <c r="Q509" s="849"/>
      <c r="R509" s="837"/>
      <c r="S509" s="850"/>
    </row>
    <row r="510" spans="1:19" ht="14.4" customHeight="1" x14ac:dyDescent="0.3">
      <c r="A510" s="831" t="s">
        <v>3565</v>
      </c>
      <c r="B510" s="832" t="s">
        <v>3566</v>
      </c>
      <c r="C510" s="832" t="s">
        <v>597</v>
      </c>
      <c r="D510" s="832" t="s">
        <v>1389</v>
      </c>
      <c r="E510" s="832" t="s">
        <v>3550</v>
      </c>
      <c r="F510" s="832" t="s">
        <v>3695</v>
      </c>
      <c r="G510" s="832" t="s">
        <v>3696</v>
      </c>
      <c r="H510" s="849">
        <v>173</v>
      </c>
      <c r="I510" s="849">
        <v>5766.67</v>
      </c>
      <c r="J510" s="832">
        <v>0.61347553191489368</v>
      </c>
      <c r="K510" s="832">
        <v>33.333352601156072</v>
      </c>
      <c r="L510" s="849">
        <v>282</v>
      </c>
      <c r="M510" s="849">
        <v>9400</v>
      </c>
      <c r="N510" s="832">
        <v>1</v>
      </c>
      <c r="O510" s="832">
        <v>33.333333333333336</v>
      </c>
      <c r="P510" s="849">
        <v>24</v>
      </c>
      <c r="Q510" s="849">
        <v>800.01</v>
      </c>
      <c r="R510" s="837">
        <v>8.5107446808510637E-2</v>
      </c>
      <c r="S510" s="850">
        <v>33.333750000000002</v>
      </c>
    </row>
    <row r="511" spans="1:19" ht="14.4" customHeight="1" x14ac:dyDescent="0.3">
      <c r="A511" s="831" t="s">
        <v>3565</v>
      </c>
      <c r="B511" s="832" t="s">
        <v>3566</v>
      </c>
      <c r="C511" s="832" t="s">
        <v>597</v>
      </c>
      <c r="D511" s="832" t="s">
        <v>1389</v>
      </c>
      <c r="E511" s="832" t="s">
        <v>3550</v>
      </c>
      <c r="F511" s="832" t="s">
        <v>3697</v>
      </c>
      <c r="G511" s="832" t="s">
        <v>3698</v>
      </c>
      <c r="H511" s="849">
        <v>2</v>
      </c>
      <c r="I511" s="849">
        <v>614</v>
      </c>
      <c r="J511" s="832">
        <v>0.15334665334665334</v>
      </c>
      <c r="K511" s="832">
        <v>307</v>
      </c>
      <c r="L511" s="849">
        <v>13</v>
      </c>
      <c r="M511" s="849">
        <v>4004</v>
      </c>
      <c r="N511" s="832">
        <v>1</v>
      </c>
      <c r="O511" s="832">
        <v>308</v>
      </c>
      <c r="P511" s="849">
        <v>1</v>
      </c>
      <c r="Q511" s="849">
        <v>308</v>
      </c>
      <c r="R511" s="837">
        <v>7.6923076923076927E-2</v>
      </c>
      <c r="S511" s="850">
        <v>308</v>
      </c>
    </row>
    <row r="512" spans="1:19" ht="14.4" customHeight="1" x14ac:dyDescent="0.3">
      <c r="A512" s="831" t="s">
        <v>3565</v>
      </c>
      <c r="B512" s="832" t="s">
        <v>3566</v>
      </c>
      <c r="C512" s="832" t="s">
        <v>597</v>
      </c>
      <c r="D512" s="832" t="s">
        <v>1389</v>
      </c>
      <c r="E512" s="832" t="s">
        <v>3550</v>
      </c>
      <c r="F512" s="832" t="s">
        <v>3705</v>
      </c>
      <c r="G512" s="832" t="s">
        <v>3706</v>
      </c>
      <c r="H512" s="849">
        <v>11</v>
      </c>
      <c r="I512" s="849">
        <v>1694</v>
      </c>
      <c r="J512" s="832">
        <v>1.8333333333333333</v>
      </c>
      <c r="K512" s="832">
        <v>154</v>
      </c>
      <c r="L512" s="849">
        <v>6</v>
      </c>
      <c r="M512" s="849">
        <v>924</v>
      </c>
      <c r="N512" s="832">
        <v>1</v>
      </c>
      <c r="O512" s="832">
        <v>154</v>
      </c>
      <c r="P512" s="849">
        <v>2</v>
      </c>
      <c r="Q512" s="849">
        <v>310</v>
      </c>
      <c r="R512" s="837">
        <v>0.33549783549783552</v>
      </c>
      <c r="S512" s="850">
        <v>155</v>
      </c>
    </row>
    <row r="513" spans="1:19" ht="14.4" customHeight="1" x14ac:dyDescent="0.3">
      <c r="A513" s="831" t="s">
        <v>3565</v>
      </c>
      <c r="B513" s="832" t="s">
        <v>3566</v>
      </c>
      <c r="C513" s="832" t="s">
        <v>597</v>
      </c>
      <c r="D513" s="832" t="s">
        <v>1389</v>
      </c>
      <c r="E513" s="832" t="s">
        <v>3550</v>
      </c>
      <c r="F513" s="832" t="s">
        <v>3707</v>
      </c>
      <c r="G513" s="832" t="s">
        <v>3708</v>
      </c>
      <c r="H513" s="849">
        <v>1</v>
      </c>
      <c r="I513" s="849">
        <v>32</v>
      </c>
      <c r="J513" s="832"/>
      <c r="K513" s="832">
        <v>32</v>
      </c>
      <c r="L513" s="849"/>
      <c r="M513" s="849"/>
      <c r="N513" s="832"/>
      <c r="O513" s="832"/>
      <c r="P513" s="849"/>
      <c r="Q513" s="849"/>
      <c r="R513" s="837"/>
      <c r="S513" s="850"/>
    </row>
    <row r="514" spans="1:19" ht="14.4" customHeight="1" x14ac:dyDescent="0.3">
      <c r="A514" s="831" t="s">
        <v>3565</v>
      </c>
      <c r="B514" s="832" t="s">
        <v>3566</v>
      </c>
      <c r="C514" s="832" t="s">
        <v>597</v>
      </c>
      <c r="D514" s="832" t="s">
        <v>1389</v>
      </c>
      <c r="E514" s="832" t="s">
        <v>3550</v>
      </c>
      <c r="F514" s="832" t="s">
        <v>3711</v>
      </c>
      <c r="G514" s="832" t="s">
        <v>3712</v>
      </c>
      <c r="H514" s="849">
        <v>1</v>
      </c>
      <c r="I514" s="849">
        <v>74</v>
      </c>
      <c r="J514" s="832"/>
      <c r="K514" s="832">
        <v>74</v>
      </c>
      <c r="L514" s="849"/>
      <c r="M514" s="849"/>
      <c r="N514" s="832"/>
      <c r="O514" s="832"/>
      <c r="P514" s="849"/>
      <c r="Q514" s="849"/>
      <c r="R514" s="837"/>
      <c r="S514" s="850"/>
    </row>
    <row r="515" spans="1:19" ht="14.4" customHeight="1" x14ac:dyDescent="0.3">
      <c r="A515" s="831" t="s">
        <v>3565</v>
      </c>
      <c r="B515" s="832" t="s">
        <v>3566</v>
      </c>
      <c r="C515" s="832" t="s">
        <v>597</v>
      </c>
      <c r="D515" s="832" t="s">
        <v>1389</v>
      </c>
      <c r="E515" s="832" t="s">
        <v>3550</v>
      </c>
      <c r="F515" s="832" t="s">
        <v>3727</v>
      </c>
      <c r="G515" s="832" t="s">
        <v>3728</v>
      </c>
      <c r="H515" s="849">
        <v>1</v>
      </c>
      <c r="I515" s="849">
        <v>160</v>
      </c>
      <c r="J515" s="832"/>
      <c r="K515" s="832">
        <v>160</v>
      </c>
      <c r="L515" s="849"/>
      <c r="M515" s="849"/>
      <c r="N515" s="832"/>
      <c r="O515" s="832"/>
      <c r="P515" s="849"/>
      <c r="Q515" s="849"/>
      <c r="R515" s="837"/>
      <c r="S515" s="850"/>
    </row>
    <row r="516" spans="1:19" ht="14.4" customHeight="1" x14ac:dyDescent="0.3">
      <c r="A516" s="831" t="s">
        <v>3565</v>
      </c>
      <c r="B516" s="832" t="s">
        <v>3566</v>
      </c>
      <c r="C516" s="832" t="s">
        <v>597</v>
      </c>
      <c r="D516" s="832" t="s">
        <v>1389</v>
      </c>
      <c r="E516" s="832" t="s">
        <v>3550</v>
      </c>
      <c r="F516" s="832" t="s">
        <v>3745</v>
      </c>
      <c r="G516" s="832" t="s">
        <v>3746</v>
      </c>
      <c r="H516" s="849">
        <v>1</v>
      </c>
      <c r="I516" s="849">
        <v>100</v>
      </c>
      <c r="J516" s="832"/>
      <c r="K516" s="832">
        <v>100</v>
      </c>
      <c r="L516" s="849"/>
      <c r="M516" s="849"/>
      <c r="N516" s="832"/>
      <c r="O516" s="832"/>
      <c r="P516" s="849"/>
      <c r="Q516" s="849"/>
      <c r="R516" s="837"/>
      <c r="S516" s="850"/>
    </row>
    <row r="517" spans="1:19" ht="14.4" customHeight="1" x14ac:dyDescent="0.3">
      <c r="A517" s="831" t="s">
        <v>3565</v>
      </c>
      <c r="B517" s="832" t="s">
        <v>3566</v>
      </c>
      <c r="C517" s="832" t="s">
        <v>597</v>
      </c>
      <c r="D517" s="832" t="s">
        <v>1390</v>
      </c>
      <c r="E517" s="832" t="s">
        <v>3567</v>
      </c>
      <c r="F517" s="832" t="s">
        <v>3568</v>
      </c>
      <c r="G517" s="832" t="s">
        <v>3569</v>
      </c>
      <c r="H517" s="849"/>
      <c r="I517" s="849"/>
      <c r="J517" s="832"/>
      <c r="K517" s="832"/>
      <c r="L517" s="849"/>
      <c r="M517" s="849"/>
      <c r="N517" s="832"/>
      <c r="O517" s="832"/>
      <c r="P517" s="849">
        <v>0.2</v>
      </c>
      <c r="Q517" s="849">
        <v>13.94</v>
      </c>
      <c r="R517" s="837"/>
      <c r="S517" s="850">
        <v>69.699999999999989</v>
      </c>
    </row>
    <row r="518" spans="1:19" ht="14.4" customHeight="1" x14ac:dyDescent="0.3">
      <c r="A518" s="831" t="s">
        <v>3565</v>
      </c>
      <c r="B518" s="832" t="s">
        <v>3566</v>
      </c>
      <c r="C518" s="832" t="s">
        <v>597</v>
      </c>
      <c r="D518" s="832" t="s">
        <v>1390</v>
      </c>
      <c r="E518" s="832" t="s">
        <v>3567</v>
      </c>
      <c r="F518" s="832" t="s">
        <v>3572</v>
      </c>
      <c r="G518" s="832" t="s">
        <v>3571</v>
      </c>
      <c r="H518" s="849"/>
      <c r="I518" s="849"/>
      <c r="J518" s="832"/>
      <c r="K518" s="832"/>
      <c r="L518" s="849"/>
      <c r="M518" s="849"/>
      <c r="N518" s="832"/>
      <c r="O518" s="832"/>
      <c r="P518" s="849">
        <v>1</v>
      </c>
      <c r="Q518" s="849">
        <v>4742.3999999999996</v>
      </c>
      <c r="R518" s="837"/>
      <c r="S518" s="850">
        <v>4742.3999999999996</v>
      </c>
    </row>
    <row r="519" spans="1:19" ht="14.4" customHeight="1" x14ac:dyDescent="0.3">
      <c r="A519" s="831" t="s">
        <v>3565</v>
      </c>
      <c r="B519" s="832" t="s">
        <v>3566</v>
      </c>
      <c r="C519" s="832" t="s">
        <v>597</v>
      </c>
      <c r="D519" s="832" t="s">
        <v>1390</v>
      </c>
      <c r="E519" s="832" t="s">
        <v>3567</v>
      </c>
      <c r="F519" s="832" t="s">
        <v>3573</v>
      </c>
      <c r="G519" s="832" t="s">
        <v>682</v>
      </c>
      <c r="H519" s="849">
        <v>1.6</v>
      </c>
      <c r="I519" s="849">
        <v>86.080000000000013</v>
      </c>
      <c r="J519" s="832">
        <v>1.4815834767642</v>
      </c>
      <c r="K519" s="832">
        <v>53.800000000000004</v>
      </c>
      <c r="L519" s="849">
        <v>1</v>
      </c>
      <c r="M519" s="849">
        <v>58.099999999999994</v>
      </c>
      <c r="N519" s="832">
        <v>1</v>
      </c>
      <c r="O519" s="832">
        <v>58.099999999999994</v>
      </c>
      <c r="P519" s="849"/>
      <c r="Q519" s="849"/>
      <c r="R519" s="837"/>
      <c r="S519" s="850"/>
    </row>
    <row r="520" spans="1:19" ht="14.4" customHeight="1" x14ac:dyDescent="0.3">
      <c r="A520" s="831" t="s">
        <v>3565</v>
      </c>
      <c r="B520" s="832" t="s">
        <v>3566</v>
      </c>
      <c r="C520" s="832" t="s">
        <v>597</v>
      </c>
      <c r="D520" s="832" t="s">
        <v>1390</v>
      </c>
      <c r="E520" s="832" t="s">
        <v>3567</v>
      </c>
      <c r="F520" s="832" t="s">
        <v>3575</v>
      </c>
      <c r="G520" s="832" t="s">
        <v>620</v>
      </c>
      <c r="H520" s="849"/>
      <c r="I520" s="849"/>
      <c r="J520" s="832"/>
      <c r="K520" s="832"/>
      <c r="L520" s="849"/>
      <c r="M520" s="849"/>
      <c r="N520" s="832"/>
      <c r="O520" s="832"/>
      <c r="P520" s="849">
        <v>3.5</v>
      </c>
      <c r="Q520" s="849">
        <v>273.10000000000002</v>
      </c>
      <c r="R520" s="837"/>
      <c r="S520" s="850">
        <v>78.028571428571439</v>
      </c>
    </row>
    <row r="521" spans="1:19" ht="14.4" customHeight="1" x14ac:dyDescent="0.3">
      <c r="A521" s="831" t="s">
        <v>3565</v>
      </c>
      <c r="B521" s="832" t="s">
        <v>3566</v>
      </c>
      <c r="C521" s="832" t="s">
        <v>597</v>
      </c>
      <c r="D521" s="832" t="s">
        <v>1390</v>
      </c>
      <c r="E521" s="832" t="s">
        <v>3567</v>
      </c>
      <c r="F521" s="832" t="s">
        <v>3576</v>
      </c>
      <c r="G521" s="832" t="s">
        <v>1352</v>
      </c>
      <c r="H521" s="849">
        <v>0.30000000000000004</v>
      </c>
      <c r="I521" s="849">
        <v>1352.22</v>
      </c>
      <c r="J521" s="832">
        <v>0.14867337200557654</v>
      </c>
      <c r="K521" s="832">
        <v>4507.3999999999996</v>
      </c>
      <c r="L521" s="849">
        <v>2</v>
      </c>
      <c r="M521" s="849">
        <v>9095.24</v>
      </c>
      <c r="N521" s="832">
        <v>1</v>
      </c>
      <c r="O521" s="832">
        <v>4547.62</v>
      </c>
      <c r="P521" s="849">
        <v>1.4000000000000001</v>
      </c>
      <c r="Q521" s="849">
        <v>6366.66</v>
      </c>
      <c r="R521" s="837">
        <v>0.69999912041903234</v>
      </c>
      <c r="S521" s="850">
        <v>4547.614285714285</v>
      </c>
    </row>
    <row r="522" spans="1:19" ht="14.4" customHeight="1" x14ac:dyDescent="0.3">
      <c r="A522" s="831" t="s">
        <v>3565</v>
      </c>
      <c r="B522" s="832" t="s">
        <v>3566</v>
      </c>
      <c r="C522" s="832" t="s">
        <v>597</v>
      </c>
      <c r="D522" s="832" t="s">
        <v>1390</v>
      </c>
      <c r="E522" s="832" t="s">
        <v>3567</v>
      </c>
      <c r="F522" s="832" t="s">
        <v>3584</v>
      </c>
      <c r="G522" s="832" t="s">
        <v>807</v>
      </c>
      <c r="H522" s="849"/>
      <c r="I522" s="849"/>
      <c r="J522" s="832"/>
      <c r="K522" s="832"/>
      <c r="L522" s="849"/>
      <c r="M522" s="849"/>
      <c r="N522" s="832"/>
      <c r="O522" s="832"/>
      <c r="P522" s="849">
        <v>0.4</v>
      </c>
      <c r="Q522" s="849">
        <v>1819.46</v>
      </c>
      <c r="R522" s="837"/>
      <c r="S522" s="850">
        <v>4548.6499999999996</v>
      </c>
    </row>
    <row r="523" spans="1:19" ht="14.4" customHeight="1" x14ac:dyDescent="0.3">
      <c r="A523" s="831" t="s">
        <v>3565</v>
      </c>
      <c r="B523" s="832" t="s">
        <v>3566</v>
      </c>
      <c r="C523" s="832" t="s">
        <v>597</v>
      </c>
      <c r="D523" s="832" t="s">
        <v>1390</v>
      </c>
      <c r="E523" s="832" t="s">
        <v>3567</v>
      </c>
      <c r="F523" s="832" t="s">
        <v>3585</v>
      </c>
      <c r="G523" s="832" t="s">
        <v>3586</v>
      </c>
      <c r="H523" s="849"/>
      <c r="I523" s="849"/>
      <c r="J523" s="832"/>
      <c r="K523" s="832"/>
      <c r="L523" s="849">
        <v>1</v>
      </c>
      <c r="M523" s="849">
        <v>3068.66</v>
      </c>
      <c r="N523" s="832">
        <v>1</v>
      </c>
      <c r="O523" s="832">
        <v>3068.66</v>
      </c>
      <c r="P523" s="849">
        <v>5</v>
      </c>
      <c r="Q523" s="849">
        <v>15004.9</v>
      </c>
      <c r="R523" s="837">
        <v>4.889723853408328</v>
      </c>
      <c r="S523" s="850">
        <v>3000.98</v>
      </c>
    </row>
    <row r="524" spans="1:19" ht="14.4" customHeight="1" x14ac:dyDescent="0.3">
      <c r="A524" s="831" t="s">
        <v>3565</v>
      </c>
      <c r="B524" s="832" t="s">
        <v>3566</v>
      </c>
      <c r="C524" s="832" t="s">
        <v>597</v>
      </c>
      <c r="D524" s="832" t="s">
        <v>1390</v>
      </c>
      <c r="E524" s="832" t="s">
        <v>3567</v>
      </c>
      <c r="F524" s="832" t="s">
        <v>3588</v>
      </c>
      <c r="G524" s="832" t="s">
        <v>3589</v>
      </c>
      <c r="H524" s="849"/>
      <c r="I524" s="849"/>
      <c r="J524" s="832"/>
      <c r="K524" s="832"/>
      <c r="L524" s="849"/>
      <c r="M524" s="849"/>
      <c r="N524" s="832"/>
      <c r="O524" s="832"/>
      <c r="P524" s="849">
        <v>1</v>
      </c>
      <c r="Q524" s="849">
        <v>3799.88</v>
      </c>
      <c r="R524" s="837"/>
      <c r="S524" s="850">
        <v>3799.88</v>
      </c>
    </row>
    <row r="525" spans="1:19" ht="14.4" customHeight="1" x14ac:dyDescent="0.3">
      <c r="A525" s="831" t="s">
        <v>3565</v>
      </c>
      <c r="B525" s="832" t="s">
        <v>3566</v>
      </c>
      <c r="C525" s="832" t="s">
        <v>597</v>
      </c>
      <c r="D525" s="832" t="s">
        <v>1390</v>
      </c>
      <c r="E525" s="832" t="s">
        <v>3567</v>
      </c>
      <c r="F525" s="832" t="s">
        <v>3598</v>
      </c>
      <c r="G525" s="832" t="s">
        <v>3599</v>
      </c>
      <c r="H525" s="849"/>
      <c r="I525" s="849"/>
      <c r="J525" s="832"/>
      <c r="K525" s="832"/>
      <c r="L525" s="849"/>
      <c r="M525" s="849"/>
      <c r="N525" s="832"/>
      <c r="O525" s="832"/>
      <c r="P525" s="849">
        <v>4</v>
      </c>
      <c r="Q525" s="849">
        <v>11577.68</v>
      </c>
      <c r="R525" s="837"/>
      <c r="S525" s="850">
        <v>2894.42</v>
      </c>
    </row>
    <row r="526" spans="1:19" ht="14.4" customHeight="1" x14ac:dyDescent="0.3">
      <c r="A526" s="831" t="s">
        <v>3565</v>
      </c>
      <c r="B526" s="832" t="s">
        <v>3566</v>
      </c>
      <c r="C526" s="832" t="s">
        <v>597</v>
      </c>
      <c r="D526" s="832" t="s">
        <v>1390</v>
      </c>
      <c r="E526" s="832" t="s">
        <v>3547</v>
      </c>
      <c r="F526" s="832" t="s">
        <v>3602</v>
      </c>
      <c r="G526" s="832" t="s">
        <v>3603</v>
      </c>
      <c r="H526" s="849">
        <v>2</v>
      </c>
      <c r="I526" s="849">
        <v>5250.22</v>
      </c>
      <c r="J526" s="832">
        <v>2</v>
      </c>
      <c r="K526" s="832">
        <v>2625.11</v>
      </c>
      <c r="L526" s="849">
        <v>1</v>
      </c>
      <c r="M526" s="849">
        <v>2625.11</v>
      </c>
      <c r="N526" s="832">
        <v>1</v>
      </c>
      <c r="O526" s="832">
        <v>2625.11</v>
      </c>
      <c r="P526" s="849">
        <v>2</v>
      </c>
      <c r="Q526" s="849">
        <v>5250.22</v>
      </c>
      <c r="R526" s="837">
        <v>2</v>
      </c>
      <c r="S526" s="850">
        <v>2625.11</v>
      </c>
    </row>
    <row r="527" spans="1:19" ht="14.4" customHeight="1" x14ac:dyDescent="0.3">
      <c r="A527" s="831" t="s">
        <v>3565</v>
      </c>
      <c r="B527" s="832" t="s">
        <v>3566</v>
      </c>
      <c r="C527" s="832" t="s">
        <v>597</v>
      </c>
      <c r="D527" s="832" t="s">
        <v>1390</v>
      </c>
      <c r="E527" s="832" t="s">
        <v>3547</v>
      </c>
      <c r="F527" s="832" t="s">
        <v>3610</v>
      </c>
      <c r="G527" s="832" t="s">
        <v>3611</v>
      </c>
      <c r="H527" s="849"/>
      <c r="I527" s="849"/>
      <c r="J527" s="832"/>
      <c r="K527" s="832"/>
      <c r="L527" s="849">
        <v>1</v>
      </c>
      <c r="M527" s="849">
        <v>901.64</v>
      </c>
      <c r="N527" s="832">
        <v>1</v>
      </c>
      <c r="O527" s="832">
        <v>901.64</v>
      </c>
      <c r="P527" s="849">
        <v>1</v>
      </c>
      <c r="Q527" s="849">
        <v>901.64</v>
      </c>
      <c r="R527" s="837">
        <v>1</v>
      </c>
      <c r="S527" s="850">
        <v>901.64</v>
      </c>
    </row>
    <row r="528" spans="1:19" ht="14.4" customHeight="1" x14ac:dyDescent="0.3">
      <c r="A528" s="831" t="s">
        <v>3565</v>
      </c>
      <c r="B528" s="832" t="s">
        <v>3566</v>
      </c>
      <c r="C528" s="832" t="s">
        <v>597</v>
      </c>
      <c r="D528" s="832" t="s">
        <v>1390</v>
      </c>
      <c r="E528" s="832" t="s">
        <v>3547</v>
      </c>
      <c r="F528" s="832" t="s">
        <v>3548</v>
      </c>
      <c r="G528" s="832" t="s">
        <v>3549</v>
      </c>
      <c r="H528" s="849"/>
      <c r="I528" s="849"/>
      <c r="J528" s="832"/>
      <c r="K528" s="832"/>
      <c r="L528" s="849"/>
      <c r="M528" s="849"/>
      <c r="N528" s="832"/>
      <c r="O528" s="832"/>
      <c r="P528" s="849">
        <v>1</v>
      </c>
      <c r="Q528" s="849">
        <v>2170.0300000000002</v>
      </c>
      <c r="R528" s="837"/>
      <c r="S528" s="850">
        <v>2170.0300000000002</v>
      </c>
    </row>
    <row r="529" spans="1:19" ht="14.4" customHeight="1" x14ac:dyDescent="0.3">
      <c r="A529" s="831" t="s">
        <v>3565</v>
      </c>
      <c r="B529" s="832" t="s">
        <v>3566</v>
      </c>
      <c r="C529" s="832" t="s">
        <v>597</v>
      </c>
      <c r="D529" s="832" t="s">
        <v>1390</v>
      </c>
      <c r="E529" s="832" t="s">
        <v>3547</v>
      </c>
      <c r="F529" s="832" t="s">
        <v>3620</v>
      </c>
      <c r="G529" s="832" t="s">
        <v>3621</v>
      </c>
      <c r="H529" s="849"/>
      <c r="I529" s="849"/>
      <c r="J529" s="832"/>
      <c r="K529" s="832"/>
      <c r="L529" s="849">
        <v>1</v>
      </c>
      <c r="M529" s="849">
        <v>740</v>
      </c>
      <c r="N529" s="832">
        <v>1</v>
      </c>
      <c r="O529" s="832">
        <v>740</v>
      </c>
      <c r="P529" s="849">
        <v>3</v>
      </c>
      <c r="Q529" s="849">
        <v>2220</v>
      </c>
      <c r="R529" s="837">
        <v>3</v>
      </c>
      <c r="S529" s="850">
        <v>740</v>
      </c>
    </row>
    <row r="530" spans="1:19" ht="14.4" customHeight="1" x14ac:dyDescent="0.3">
      <c r="A530" s="831" t="s">
        <v>3565</v>
      </c>
      <c r="B530" s="832" t="s">
        <v>3566</v>
      </c>
      <c r="C530" s="832" t="s">
        <v>597</v>
      </c>
      <c r="D530" s="832" t="s">
        <v>1390</v>
      </c>
      <c r="E530" s="832" t="s">
        <v>3547</v>
      </c>
      <c r="F530" s="832" t="s">
        <v>3624</v>
      </c>
      <c r="G530" s="832" t="s">
        <v>3625</v>
      </c>
      <c r="H530" s="849"/>
      <c r="I530" s="849"/>
      <c r="J530" s="832"/>
      <c r="K530" s="832"/>
      <c r="L530" s="849"/>
      <c r="M530" s="849"/>
      <c r="N530" s="832"/>
      <c r="O530" s="832"/>
      <c r="P530" s="849">
        <v>1</v>
      </c>
      <c r="Q530" s="849">
        <v>1396.5</v>
      </c>
      <c r="R530" s="837"/>
      <c r="S530" s="850">
        <v>1396.5</v>
      </c>
    </row>
    <row r="531" spans="1:19" ht="14.4" customHeight="1" x14ac:dyDescent="0.3">
      <c r="A531" s="831" t="s">
        <v>3565</v>
      </c>
      <c r="B531" s="832" t="s">
        <v>3566</v>
      </c>
      <c r="C531" s="832" t="s">
        <v>597</v>
      </c>
      <c r="D531" s="832" t="s">
        <v>1390</v>
      </c>
      <c r="E531" s="832" t="s">
        <v>3547</v>
      </c>
      <c r="F531" s="832" t="s">
        <v>3637</v>
      </c>
      <c r="G531" s="832" t="s">
        <v>3638</v>
      </c>
      <c r="H531" s="849"/>
      <c r="I531" s="849"/>
      <c r="J531" s="832"/>
      <c r="K531" s="832"/>
      <c r="L531" s="849">
        <v>1</v>
      </c>
      <c r="M531" s="849">
        <v>2631.6</v>
      </c>
      <c r="N531" s="832">
        <v>1</v>
      </c>
      <c r="O531" s="832">
        <v>2631.6</v>
      </c>
      <c r="P531" s="849"/>
      <c r="Q531" s="849"/>
      <c r="R531" s="837"/>
      <c r="S531" s="850"/>
    </row>
    <row r="532" spans="1:19" ht="14.4" customHeight="1" x14ac:dyDescent="0.3">
      <c r="A532" s="831" t="s">
        <v>3565</v>
      </c>
      <c r="B532" s="832" t="s">
        <v>3566</v>
      </c>
      <c r="C532" s="832" t="s">
        <v>597</v>
      </c>
      <c r="D532" s="832" t="s">
        <v>1390</v>
      </c>
      <c r="E532" s="832" t="s">
        <v>3547</v>
      </c>
      <c r="F532" s="832" t="s">
        <v>3643</v>
      </c>
      <c r="G532" s="832" t="s">
        <v>3644</v>
      </c>
      <c r="H532" s="849"/>
      <c r="I532" s="849"/>
      <c r="J532" s="832"/>
      <c r="K532" s="832"/>
      <c r="L532" s="849"/>
      <c r="M532" s="849"/>
      <c r="N532" s="832"/>
      <c r="O532" s="832"/>
      <c r="P532" s="849">
        <v>1</v>
      </c>
      <c r="Q532" s="849">
        <v>1001.13</v>
      </c>
      <c r="R532" s="837"/>
      <c r="S532" s="850">
        <v>1001.13</v>
      </c>
    </row>
    <row r="533" spans="1:19" ht="14.4" customHeight="1" x14ac:dyDescent="0.3">
      <c r="A533" s="831" t="s">
        <v>3565</v>
      </c>
      <c r="B533" s="832" t="s">
        <v>3566</v>
      </c>
      <c r="C533" s="832" t="s">
        <v>597</v>
      </c>
      <c r="D533" s="832" t="s">
        <v>1390</v>
      </c>
      <c r="E533" s="832" t="s">
        <v>3550</v>
      </c>
      <c r="F533" s="832" t="s">
        <v>3647</v>
      </c>
      <c r="G533" s="832" t="s">
        <v>3648</v>
      </c>
      <c r="H533" s="849">
        <v>37</v>
      </c>
      <c r="I533" s="849">
        <v>7585</v>
      </c>
      <c r="J533" s="832">
        <v>0.45121951219512196</v>
      </c>
      <c r="K533" s="832">
        <v>205</v>
      </c>
      <c r="L533" s="849">
        <v>82</v>
      </c>
      <c r="M533" s="849">
        <v>16810</v>
      </c>
      <c r="N533" s="832">
        <v>1</v>
      </c>
      <c r="O533" s="832">
        <v>205</v>
      </c>
      <c r="P533" s="849">
        <v>124</v>
      </c>
      <c r="Q533" s="849">
        <v>25544</v>
      </c>
      <c r="R533" s="837">
        <v>1.5195716835217132</v>
      </c>
      <c r="S533" s="850">
        <v>206</v>
      </c>
    </row>
    <row r="534" spans="1:19" ht="14.4" customHeight="1" x14ac:dyDescent="0.3">
      <c r="A534" s="831" t="s">
        <v>3565</v>
      </c>
      <c r="B534" s="832" t="s">
        <v>3566</v>
      </c>
      <c r="C534" s="832" t="s">
        <v>597</v>
      </c>
      <c r="D534" s="832" t="s">
        <v>1390</v>
      </c>
      <c r="E534" s="832" t="s">
        <v>3550</v>
      </c>
      <c r="F534" s="832" t="s">
        <v>3649</v>
      </c>
      <c r="G534" s="832" t="s">
        <v>3650</v>
      </c>
      <c r="H534" s="849"/>
      <c r="I534" s="849"/>
      <c r="J534" s="832"/>
      <c r="K534" s="832"/>
      <c r="L534" s="849"/>
      <c r="M534" s="849"/>
      <c r="N534" s="832"/>
      <c r="O534" s="832"/>
      <c r="P534" s="849">
        <v>2</v>
      </c>
      <c r="Q534" s="849">
        <v>156</v>
      </c>
      <c r="R534" s="837"/>
      <c r="S534" s="850">
        <v>78</v>
      </c>
    </row>
    <row r="535" spans="1:19" ht="14.4" customHeight="1" x14ac:dyDescent="0.3">
      <c r="A535" s="831" t="s">
        <v>3565</v>
      </c>
      <c r="B535" s="832" t="s">
        <v>3566</v>
      </c>
      <c r="C535" s="832" t="s">
        <v>597</v>
      </c>
      <c r="D535" s="832" t="s">
        <v>1390</v>
      </c>
      <c r="E535" s="832" t="s">
        <v>3550</v>
      </c>
      <c r="F535" s="832" t="s">
        <v>3657</v>
      </c>
      <c r="G535" s="832" t="s">
        <v>3658</v>
      </c>
      <c r="H535" s="849">
        <v>570</v>
      </c>
      <c r="I535" s="849">
        <v>21090</v>
      </c>
      <c r="J535" s="832">
        <v>1.0754716981132075</v>
      </c>
      <c r="K535" s="832">
        <v>37</v>
      </c>
      <c r="L535" s="849">
        <v>530</v>
      </c>
      <c r="M535" s="849">
        <v>19610</v>
      </c>
      <c r="N535" s="832">
        <v>1</v>
      </c>
      <c r="O535" s="832">
        <v>37</v>
      </c>
      <c r="P535" s="849">
        <v>375</v>
      </c>
      <c r="Q535" s="849">
        <v>13875</v>
      </c>
      <c r="R535" s="837">
        <v>0.70754716981132071</v>
      </c>
      <c r="S535" s="850">
        <v>37</v>
      </c>
    </row>
    <row r="536" spans="1:19" ht="14.4" customHeight="1" x14ac:dyDescent="0.3">
      <c r="A536" s="831" t="s">
        <v>3565</v>
      </c>
      <c r="B536" s="832" t="s">
        <v>3566</v>
      </c>
      <c r="C536" s="832" t="s">
        <v>597</v>
      </c>
      <c r="D536" s="832" t="s">
        <v>1390</v>
      </c>
      <c r="E536" s="832" t="s">
        <v>3550</v>
      </c>
      <c r="F536" s="832" t="s">
        <v>3551</v>
      </c>
      <c r="G536" s="832" t="s">
        <v>3552</v>
      </c>
      <c r="H536" s="849">
        <v>377</v>
      </c>
      <c r="I536" s="849">
        <v>94627</v>
      </c>
      <c r="J536" s="832">
        <v>1.0189189189189189</v>
      </c>
      <c r="K536" s="832">
        <v>251</v>
      </c>
      <c r="L536" s="849">
        <v>370</v>
      </c>
      <c r="M536" s="849">
        <v>92870</v>
      </c>
      <c r="N536" s="832">
        <v>1</v>
      </c>
      <c r="O536" s="832">
        <v>251</v>
      </c>
      <c r="P536" s="849">
        <v>448</v>
      </c>
      <c r="Q536" s="849">
        <v>112896</v>
      </c>
      <c r="R536" s="837">
        <v>1.2156347582642404</v>
      </c>
      <c r="S536" s="850">
        <v>252</v>
      </c>
    </row>
    <row r="537" spans="1:19" ht="14.4" customHeight="1" x14ac:dyDescent="0.3">
      <c r="A537" s="831" t="s">
        <v>3565</v>
      </c>
      <c r="B537" s="832" t="s">
        <v>3566</v>
      </c>
      <c r="C537" s="832" t="s">
        <v>597</v>
      </c>
      <c r="D537" s="832" t="s">
        <v>1390</v>
      </c>
      <c r="E537" s="832" t="s">
        <v>3550</v>
      </c>
      <c r="F537" s="832" t="s">
        <v>3665</v>
      </c>
      <c r="G537" s="832" t="s">
        <v>3666</v>
      </c>
      <c r="H537" s="849">
        <v>217</v>
      </c>
      <c r="I537" s="849">
        <v>27342</v>
      </c>
      <c r="J537" s="832">
        <v>1.2122905027932962</v>
      </c>
      <c r="K537" s="832">
        <v>126</v>
      </c>
      <c r="L537" s="849">
        <v>179</v>
      </c>
      <c r="M537" s="849">
        <v>22554</v>
      </c>
      <c r="N537" s="832">
        <v>1</v>
      </c>
      <c r="O537" s="832">
        <v>126</v>
      </c>
      <c r="P537" s="849">
        <v>262</v>
      </c>
      <c r="Q537" s="849">
        <v>33274</v>
      </c>
      <c r="R537" s="837">
        <v>1.4753037155271793</v>
      </c>
      <c r="S537" s="850">
        <v>127</v>
      </c>
    </row>
    <row r="538" spans="1:19" ht="14.4" customHeight="1" x14ac:dyDescent="0.3">
      <c r="A538" s="831" t="s">
        <v>3565</v>
      </c>
      <c r="B538" s="832" t="s">
        <v>3566</v>
      </c>
      <c r="C538" s="832" t="s">
        <v>597</v>
      </c>
      <c r="D538" s="832" t="s">
        <v>1390</v>
      </c>
      <c r="E538" s="832" t="s">
        <v>3550</v>
      </c>
      <c r="F538" s="832" t="s">
        <v>3667</v>
      </c>
      <c r="G538" s="832" t="s">
        <v>3668</v>
      </c>
      <c r="H538" s="849">
        <v>1</v>
      </c>
      <c r="I538" s="849">
        <v>310</v>
      </c>
      <c r="J538" s="832">
        <v>0.99678456591639875</v>
      </c>
      <c r="K538" s="832">
        <v>310</v>
      </c>
      <c r="L538" s="849">
        <v>1</v>
      </c>
      <c r="M538" s="849">
        <v>311</v>
      </c>
      <c r="N538" s="832">
        <v>1</v>
      </c>
      <c r="O538" s="832">
        <v>311</v>
      </c>
      <c r="P538" s="849">
        <v>1</v>
      </c>
      <c r="Q538" s="849">
        <v>312</v>
      </c>
      <c r="R538" s="837">
        <v>1.0032154340836013</v>
      </c>
      <c r="S538" s="850">
        <v>312</v>
      </c>
    </row>
    <row r="539" spans="1:19" ht="14.4" customHeight="1" x14ac:dyDescent="0.3">
      <c r="A539" s="831" t="s">
        <v>3565</v>
      </c>
      <c r="B539" s="832" t="s">
        <v>3566</v>
      </c>
      <c r="C539" s="832" t="s">
        <v>597</v>
      </c>
      <c r="D539" s="832" t="s">
        <v>1390</v>
      </c>
      <c r="E539" s="832" t="s">
        <v>3550</v>
      </c>
      <c r="F539" s="832" t="s">
        <v>3673</v>
      </c>
      <c r="G539" s="832" t="s">
        <v>3674</v>
      </c>
      <c r="H539" s="849">
        <v>32</v>
      </c>
      <c r="I539" s="849">
        <v>10656</v>
      </c>
      <c r="J539" s="832">
        <v>0.82051282051282048</v>
      </c>
      <c r="K539" s="832">
        <v>333</v>
      </c>
      <c r="L539" s="849">
        <v>39</v>
      </c>
      <c r="M539" s="849">
        <v>12987</v>
      </c>
      <c r="N539" s="832">
        <v>1</v>
      </c>
      <c r="O539" s="832">
        <v>333</v>
      </c>
      <c r="P539" s="849">
        <v>31</v>
      </c>
      <c r="Q539" s="849">
        <v>10354</v>
      </c>
      <c r="R539" s="837">
        <v>0.79725879725879722</v>
      </c>
      <c r="S539" s="850">
        <v>334</v>
      </c>
    </row>
    <row r="540" spans="1:19" ht="14.4" customHeight="1" x14ac:dyDescent="0.3">
      <c r="A540" s="831" t="s">
        <v>3565</v>
      </c>
      <c r="B540" s="832" t="s">
        <v>3566</v>
      </c>
      <c r="C540" s="832" t="s">
        <v>597</v>
      </c>
      <c r="D540" s="832" t="s">
        <v>1390</v>
      </c>
      <c r="E540" s="832" t="s">
        <v>3550</v>
      </c>
      <c r="F540" s="832" t="s">
        <v>3675</v>
      </c>
      <c r="G540" s="832" t="s">
        <v>3676</v>
      </c>
      <c r="H540" s="849"/>
      <c r="I540" s="849"/>
      <c r="J540" s="832"/>
      <c r="K540" s="832"/>
      <c r="L540" s="849">
        <v>1</v>
      </c>
      <c r="M540" s="849">
        <v>166</v>
      </c>
      <c r="N540" s="832">
        <v>1</v>
      </c>
      <c r="O540" s="832">
        <v>166</v>
      </c>
      <c r="P540" s="849">
        <v>12</v>
      </c>
      <c r="Q540" s="849">
        <v>1992</v>
      </c>
      <c r="R540" s="837">
        <v>12</v>
      </c>
      <c r="S540" s="850">
        <v>166</v>
      </c>
    </row>
    <row r="541" spans="1:19" ht="14.4" customHeight="1" x14ac:dyDescent="0.3">
      <c r="A541" s="831" t="s">
        <v>3565</v>
      </c>
      <c r="B541" s="832" t="s">
        <v>3566</v>
      </c>
      <c r="C541" s="832" t="s">
        <v>597</v>
      </c>
      <c r="D541" s="832" t="s">
        <v>1390</v>
      </c>
      <c r="E541" s="832" t="s">
        <v>3550</v>
      </c>
      <c r="F541" s="832" t="s">
        <v>3677</v>
      </c>
      <c r="G541" s="832" t="s">
        <v>3678</v>
      </c>
      <c r="H541" s="849">
        <v>11</v>
      </c>
      <c r="I541" s="849">
        <v>3861</v>
      </c>
      <c r="J541" s="832">
        <v>0.6470588235294118</v>
      </c>
      <c r="K541" s="832">
        <v>351</v>
      </c>
      <c r="L541" s="849">
        <v>17</v>
      </c>
      <c r="M541" s="849">
        <v>5967</v>
      </c>
      <c r="N541" s="832">
        <v>1</v>
      </c>
      <c r="O541" s="832">
        <v>351</v>
      </c>
      <c r="P541" s="849">
        <v>8</v>
      </c>
      <c r="Q541" s="849">
        <v>2816</v>
      </c>
      <c r="R541" s="837">
        <v>0.47192894251717782</v>
      </c>
      <c r="S541" s="850">
        <v>352</v>
      </c>
    </row>
    <row r="542" spans="1:19" ht="14.4" customHeight="1" x14ac:dyDescent="0.3">
      <c r="A542" s="831" t="s">
        <v>3565</v>
      </c>
      <c r="B542" s="832" t="s">
        <v>3566</v>
      </c>
      <c r="C542" s="832" t="s">
        <v>597</v>
      </c>
      <c r="D542" s="832" t="s">
        <v>1390</v>
      </c>
      <c r="E542" s="832" t="s">
        <v>3550</v>
      </c>
      <c r="F542" s="832" t="s">
        <v>3681</v>
      </c>
      <c r="G542" s="832" t="s">
        <v>3682</v>
      </c>
      <c r="H542" s="849"/>
      <c r="I542" s="849"/>
      <c r="J542" s="832"/>
      <c r="K542" s="832"/>
      <c r="L542" s="849"/>
      <c r="M542" s="849"/>
      <c r="N542" s="832"/>
      <c r="O542" s="832"/>
      <c r="P542" s="849">
        <v>1</v>
      </c>
      <c r="Q542" s="849">
        <v>335</v>
      </c>
      <c r="R542" s="837"/>
      <c r="S542" s="850">
        <v>335</v>
      </c>
    </row>
    <row r="543" spans="1:19" ht="14.4" customHeight="1" x14ac:dyDescent="0.3">
      <c r="A543" s="831" t="s">
        <v>3565</v>
      </c>
      <c r="B543" s="832" t="s">
        <v>3566</v>
      </c>
      <c r="C543" s="832" t="s">
        <v>597</v>
      </c>
      <c r="D543" s="832" t="s">
        <v>1390</v>
      </c>
      <c r="E543" s="832" t="s">
        <v>3550</v>
      </c>
      <c r="F543" s="832" t="s">
        <v>3683</v>
      </c>
      <c r="G543" s="832" t="s">
        <v>3684</v>
      </c>
      <c r="H543" s="849">
        <v>3</v>
      </c>
      <c r="I543" s="849">
        <v>969</v>
      </c>
      <c r="J543" s="832">
        <v>0.5</v>
      </c>
      <c r="K543" s="832">
        <v>323</v>
      </c>
      <c r="L543" s="849">
        <v>6</v>
      </c>
      <c r="M543" s="849">
        <v>1938</v>
      </c>
      <c r="N543" s="832">
        <v>1</v>
      </c>
      <c r="O543" s="832">
        <v>323</v>
      </c>
      <c r="P543" s="849">
        <v>8</v>
      </c>
      <c r="Q543" s="849">
        <v>2592</v>
      </c>
      <c r="R543" s="837">
        <v>1.3374613003095974</v>
      </c>
      <c r="S543" s="850">
        <v>324</v>
      </c>
    </row>
    <row r="544" spans="1:19" ht="14.4" customHeight="1" x14ac:dyDescent="0.3">
      <c r="A544" s="831" t="s">
        <v>3565</v>
      </c>
      <c r="B544" s="832" t="s">
        <v>3566</v>
      </c>
      <c r="C544" s="832" t="s">
        <v>597</v>
      </c>
      <c r="D544" s="832" t="s">
        <v>1390</v>
      </c>
      <c r="E544" s="832" t="s">
        <v>3550</v>
      </c>
      <c r="F544" s="832" t="s">
        <v>3689</v>
      </c>
      <c r="G544" s="832" t="s">
        <v>3690</v>
      </c>
      <c r="H544" s="849">
        <v>2</v>
      </c>
      <c r="I544" s="849">
        <v>2362</v>
      </c>
      <c r="J544" s="832">
        <v>2</v>
      </c>
      <c r="K544" s="832">
        <v>1181</v>
      </c>
      <c r="L544" s="849">
        <v>1</v>
      </c>
      <c r="M544" s="849">
        <v>1181</v>
      </c>
      <c r="N544" s="832">
        <v>1</v>
      </c>
      <c r="O544" s="832">
        <v>1181</v>
      </c>
      <c r="P544" s="849">
        <v>3</v>
      </c>
      <c r="Q544" s="849">
        <v>3546</v>
      </c>
      <c r="R544" s="837">
        <v>3.0025402201524134</v>
      </c>
      <c r="S544" s="850">
        <v>1182</v>
      </c>
    </row>
    <row r="545" spans="1:19" ht="14.4" customHeight="1" x14ac:dyDescent="0.3">
      <c r="A545" s="831" t="s">
        <v>3565</v>
      </c>
      <c r="B545" s="832" t="s">
        <v>3566</v>
      </c>
      <c r="C545" s="832" t="s">
        <v>597</v>
      </c>
      <c r="D545" s="832" t="s">
        <v>1390</v>
      </c>
      <c r="E545" s="832" t="s">
        <v>3550</v>
      </c>
      <c r="F545" s="832" t="s">
        <v>3691</v>
      </c>
      <c r="G545" s="832" t="s">
        <v>3692</v>
      </c>
      <c r="H545" s="849"/>
      <c r="I545" s="849"/>
      <c r="J545" s="832"/>
      <c r="K545" s="832"/>
      <c r="L545" s="849">
        <v>1</v>
      </c>
      <c r="M545" s="849">
        <v>708</v>
      </c>
      <c r="N545" s="832">
        <v>1</v>
      </c>
      <c r="O545" s="832">
        <v>708</v>
      </c>
      <c r="P545" s="849">
        <v>1</v>
      </c>
      <c r="Q545" s="849">
        <v>710</v>
      </c>
      <c r="R545" s="837">
        <v>1.0028248587570621</v>
      </c>
      <c r="S545" s="850">
        <v>710</v>
      </c>
    </row>
    <row r="546" spans="1:19" ht="14.4" customHeight="1" x14ac:dyDescent="0.3">
      <c r="A546" s="831" t="s">
        <v>3565</v>
      </c>
      <c r="B546" s="832" t="s">
        <v>3566</v>
      </c>
      <c r="C546" s="832" t="s">
        <v>597</v>
      </c>
      <c r="D546" s="832" t="s">
        <v>1390</v>
      </c>
      <c r="E546" s="832" t="s">
        <v>3550</v>
      </c>
      <c r="F546" s="832" t="s">
        <v>3695</v>
      </c>
      <c r="G546" s="832" t="s">
        <v>3696</v>
      </c>
      <c r="H546" s="849">
        <v>251</v>
      </c>
      <c r="I546" s="849">
        <v>8366.67</v>
      </c>
      <c r="J546" s="832">
        <v>0.45719508196721315</v>
      </c>
      <c r="K546" s="832">
        <v>33.333346613545814</v>
      </c>
      <c r="L546" s="849">
        <v>549</v>
      </c>
      <c r="M546" s="849">
        <v>18300</v>
      </c>
      <c r="N546" s="832">
        <v>1</v>
      </c>
      <c r="O546" s="832">
        <v>33.333333333333336</v>
      </c>
      <c r="P546" s="849">
        <v>709</v>
      </c>
      <c r="Q546" s="849">
        <v>23633.33</v>
      </c>
      <c r="R546" s="837">
        <v>1.2914387978142077</v>
      </c>
      <c r="S546" s="850">
        <v>33.333328631875887</v>
      </c>
    </row>
    <row r="547" spans="1:19" ht="14.4" customHeight="1" x14ac:dyDescent="0.3">
      <c r="A547" s="831" t="s">
        <v>3565</v>
      </c>
      <c r="B547" s="832" t="s">
        <v>3566</v>
      </c>
      <c r="C547" s="832" t="s">
        <v>597</v>
      </c>
      <c r="D547" s="832" t="s">
        <v>1390</v>
      </c>
      <c r="E547" s="832" t="s">
        <v>3550</v>
      </c>
      <c r="F547" s="832" t="s">
        <v>3697</v>
      </c>
      <c r="G547" s="832" t="s">
        <v>3698</v>
      </c>
      <c r="H547" s="849">
        <v>360</v>
      </c>
      <c r="I547" s="849">
        <v>110520</v>
      </c>
      <c r="J547" s="832">
        <v>1.1881826782489033</v>
      </c>
      <c r="K547" s="832">
        <v>307</v>
      </c>
      <c r="L547" s="849">
        <v>302</v>
      </c>
      <c r="M547" s="849">
        <v>93016</v>
      </c>
      <c r="N547" s="832">
        <v>1</v>
      </c>
      <c r="O547" s="832">
        <v>308</v>
      </c>
      <c r="P547" s="849">
        <v>320</v>
      </c>
      <c r="Q547" s="849">
        <v>98560</v>
      </c>
      <c r="R547" s="837">
        <v>1.0596026490066226</v>
      </c>
      <c r="S547" s="850">
        <v>308</v>
      </c>
    </row>
    <row r="548" spans="1:19" ht="14.4" customHeight="1" x14ac:dyDescent="0.3">
      <c r="A548" s="831" t="s">
        <v>3565</v>
      </c>
      <c r="B548" s="832" t="s">
        <v>3566</v>
      </c>
      <c r="C548" s="832" t="s">
        <v>597</v>
      </c>
      <c r="D548" s="832" t="s">
        <v>1390</v>
      </c>
      <c r="E548" s="832" t="s">
        <v>3550</v>
      </c>
      <c r="F548" s="832" t="s">
        <v>3699</v>
      </c>
      <c r="G548" s="832" t="s">
        <v>3700</v>
      </c>
      <c r="H548" s="849">
        <v>2</v>
      </c>
      <c r="I548" s="849">
        <v>518</v>
      </c>
      <c r="J548" s="832">
        <v>0.99615384615384617</v>
      </c>
      <c r="K548" s="832">
        <v>259</v>
      </c>
      <c r="L548" s="849">
        <v>2</v>
      </c>
      <c r="M548" s="849">
        <v>520</v>
      </c>
      <c r="N548" s="832">
        <v>1</v>
      </c>
      <c r="O548" s="832">
        <v>260</v>
      </c>
      <c r="P548" s="849">
        <v>4</v>
      </c>
      <c r="Q548" s="849">
        <v>1044</v>
      </c>
      <c r="R548" s="837">
        <v>2.0076923076923077</v>
      </c>
      <c r="S548" s="850">
        <v>261</v>
      </c>
    </row>
    <row r="549" spans="1:19" ht="14.4" customHeight="1" x14ac:dyDescent="0.3">
      <c r="A549" s="831" t="s">
        <v>3565</v>
      </c>
      <c r="B549" s="832" t="s">
        <v>3566</v>
      </c>
      <c r="C549" s="832" t="s">
        <v>597</v>
      </c>
      <c r="D549" s="832" t="s">
        <v>1390</v>
      </c>
      <c r="E549" s="832" t="s">
        <v>3550</v>
      </c>
      <c r="F549" s="832" t="s">
        <v>3701</v>
      </c>
      <c r="G549" s="832" t="s">
        <v>3702</v>
      </c>
      <c r="H549" s="849">
        <v>313</v>
      </c>
      <c r="I549" s="849">
        <v>11581</v>
      </c>
      <c r="J549" s="832">
        <v>1.0538720538720538</v>
      </c>
      <c r="K549" s="832">
        <v>37</v>
      </c>
      <c r="L549" s="849">
        <v>297</v>
      </c>
      <c r="M549" s="849">
        <v>10989</v>
      </c>
      <c r="N549" s="832">
        <v>1</v>
      </c>
      <c r="O549" s="832">
        <v>37</v>
      </c>
      <c r="P549" s="849">
        <v>132</v>
      </c>
      <c r="Q549" s="849">
        <v>4884</v>
      </c>
      <c r="R549" s="837">
        <v>0.44444444444444442</v>
      </c>
      <c r="S549" s="850">
        <v>37</v>
      </c>
    </row>
    <row r="550" spans="1:19" ht="14.4" customHeight="1" x14ac:dyDescent="0.3">
      <c r="A550" s="831" t="s">
        <v>3565</v>
      </c>
      <c r="B550" s="832" t="s">
        <v>3566</v>
      </c>
      <c r="C550" s="832" t="s">
        <v>597</v>
      </c>
      <c r="D550" s="832" t="s">
        <v>1390</v>
      </c>
      <c r="E550" s="832" t="s">
        <v>3550</v>
      </c>
      <c r="F550" s="832" t="s">
        <v>3703</v>
      </c>
      <c r="G550" s="832" t="s">
        <v>3704</v>
      </c>
      <c r="H550" s="849">
        <v>2</v>
      </c>
      <c r="I550" s="849">
        <v>172</v>
      </c>
      <c r="J550" s="832"/>
      <c r="K550" s="832">
        <v>86</v>
      </c>
      <c r="L550" s="849"/>
      <c r="M550" s="849"/>
      <c r="N550" s="832"/>
      <c r="O550" s="832"/>
      <c r="P550" s="849">
        <v>1</v>
      </c>
      <c r="Q550" s="849">
        <v>86</v>
      </c>
      <c r="R550" s="837"/>
      <c r="S550" s="850">
        <v>86</v>
      </c>
    </row>
    <row r="551" spans="1:19" ht="14.4" customHeight="1" x14ac:dyDescent="0.3">
      <c r="A551" s="831" t="s">
        <v>3565</v>
      </c>
      <c r="B551" s="832" t="s">
        <v>3566</v>
      </c>
      <c r="C551" s="832" t="s">
        <v>597</v>
      </c>
      <c r="D551" s="832" t="s">
        <v>1390</v>
      </c>
      <c r="E551" s="832" t="s">
        <v>3550</v>
      </c>
      <c r="F551" s="832" t="s">
        <v>3705</v>
      </c>
      <c r="G551" s="832" t="s">
        <v>3706</v>
      </c>
      <c r="H551" s="849">
        <v>112</v>
      </c>
      <c r="I551" s="849">
        <v>17248</v>
      </c>
      <c r="J551" s="832">
        <v>1.1914893617021276</v>
      </c>
      <c r="K551" s="832">
        <v>154</v>
      </c>
      <c r="L551" s="849">
        <v>94</v>
      </c>
      <c r="M551" s="849">
        <v>14476</v>
      </c>
      <c r="N551" s="832">
        <v>1</v>
      </c>
      <c r="O551" s="832">
        <v>154</v>
      </c>
      <c r="P551" s="849">
        <v>115</v>
      </c>
      <c r="Q551" s="849">
        <v>17825</v>
      </c>
      <c r="R551" s="837">
        <v>1.2313484387952474</v>
      </c>
      <c r="S551" s="850">
        <v>155</v>
      </c>
    </row>
    <row r="552" spans="1:19" ht="14.4" customHeight="1" x14ac:dyDescent="0.3">
      <c r="A552" s="831" t="s">
        <v>3565</v>
      </c>
      <c r="B552" s="832" t="s">
        <v>3566</v>
      </c>
      <c r="C552" s="832" t="s">
        <v>597</v>
      </c>
      <c r="D552" s="832" t="s">
        <v>1390</v>
      </c>
      <c r="E552" s="832" t="s">
        <v>3550</v>
      </c>
      <c r="F552" s="832" t="s">
        <v>3707</v>
      </c>
      <c r="G552" s="832" t="s">
        <v>3708</v>
      </c>
      <c r="H552" s="849">
        <v>8</v>
      </c>
      <c r="I552" s="849">
        <v>256</v>
      </c>
      <c r="J552" s="832">
        <v>1.6</v>
      </c>
      <c r="K552" s="832">
        <v>32</v>
      </c>
      <c r="L552" s="849">
        <v>5</v>
      </c>
      <c r="M552" s="849">
        <v>160</v>
      </c>
      <c r="N552" s="832">
        <v>1</v>
      </c>
      <c r="O552" s="832">
        <v>32</v>
      </c>
      <c r="P552" s="849">
        <v>9</v>
      </c>
      <c r="Q552" s="849">
        <v>288</v>
      </c>
      <c r="R552" s="837">
        <v>1.8</v>
      </c>
      <c r="S552" s="850">
        <v>32</v>
      </c>
    </row>
    <row r="553" spans="1:19" ht="14.4" customHeight="1" x14ac:dyDescent="0.3">
      <c r="A553" s="831" t="s">
        <v>3565</v>
      </c>
      <c r="B553" s="832" t="s">
        <v>3566</v>
      </c>
      <c r="C553" s="832" t="s">
        <v>597</v>
      </c>
      <c r="D553" s="832" t="s">
        <v>1390</v>
      </c>
      <c r="E553" s="832" t="s">
        <v>3550</v>
      </c>
      <c r="F553" s="832" t="s">
        <v>3709</v>
      </c>
      <c r="G553" s="832" t="s">
        <v>3710</v>
      </c>
      <c r="H553" s="849"/>
      <c r="I553" s="849"/>
      <c r="J553" s="832"/>
      <c r="K553" s="832"/>
      <c r="L553" s="849">
        <v>1</v>
      </c>
      <c r="M553" s="849">
        <v>132</v>
      </c>
      <c r="N553" s="832">
        <v>1</v>
      </c>
      <c r="O553" s="832">
        <v>132</v>
      </c>
      <c r="P553" s="849"/>
      <c r="Q553" s="849"/>
      <c r="R553" s="837"/>
      <c r="S553" s="850"/>
    </row>
    <row r="554" spans="1:19" ht="14.4" customHeight="1" x14ac:dyDescent="0.3">
      <c r="A554" s="831" t="s">
        <v>3565</v>
      </c>
      <c r="B554" s="832" t="s">
        <v>3566</v>
      </c>
      <c r="C554" s="832" t="s">
        <v>597</v>
      </c>
      <c r="D554" s="832" t="s">
        <v>1390</v>
      </c>
      <c r="E554" s="832" t="s">
        <v>3550</v>
      </c>
      <c r="F554" s="832" t="s">
        <v>3715</v>
      </c>
      <c r="G554" s="832" t="s">
        <v>3716</v>
      </c>
      <c r="H554" s="849"/>
      <c r="I554" s="849"/>
      <c r="J554" s="832"/>
      <c r="K554" s="832"/>
      <c r="L554" s="849">
        <v>2</v>
      </c>
      <c r="M554" s="849">
        <v>118</v>
      </c>
      <c r="N554" s="832">
        <v>1</v>
      </c>
      <c r="O554" s="832">
        <v>59</v>
      </c>
      <c r="P554" s="849"/>
      <c r="Q554" s="849"/>
      <c r="R554" s="837"/>
      <c r="S554" s="850"/>
    </row>
    <row r="555" spans="1:19" ht="14.4" customHeight="1" x14ac:dyDescent="0.3">
      <c r="A555" s="831" t="s">
        <v>3565</v>
      </c>
      <c r="B555" s="832" t="s">
        <v>3566</v>
      </c>
      <c r="C555" s="832" t="s">
        <v>597</v>
      </c>
      <c r="D555" s="832" t="s">
        <v>1390</v>
      </c>
      <c r="E555" s="832" t="s">
        <v>3550</v>
      </c>
      <c r="F555" s="832" t="s">
        <v>3557</v>
      </c>
      <c r="G555" s="832" t="s">
        <v>3558</v>
      </c>
      <c r="H555" s="849"/>
      <c r="I555" s="849"/>
      <c r="J555" s="832"/>
      <c r="K555" s="832"/>
      <c r="L555" s="849">
        <v>3</v>
      </c>
      <c r="M555" s="849">
        <v>1776</v>
      </c>
      <c r="N555" s="832">
        <v>1</v>
      </c>
      <c r="O555" s="832">
        <v>592</v>
      </c>
      <c r="P555" s="849">
        <v>3</v>
      </c>
      <c r="Q555" s="849">
        <v>1779</v>
      </c>
      <c r="R555" s="837">
        <v>1.0016891891891893</v>
      </c>
      <c r="S555" s="850">
        <v>593</v>
      </c>
    </row>
    <row r="556" spans="1:19" ht="14.4" customHeight="1" x14ac:dyDescent="0.3">
      <c r="A556" s="831" t="s">
        <v>3565</v>
      </c>
      <c r="B556" s="832" t="s">
        <v>3566</v>
      </c>
      <c r="C556" s="832" t="s">
        <v>597</v>
      </c>
      <c r="D556" s="832" t="s">
        <v>1390</v>
      </c>
      <c r="E556" s="832" t="s">
        <v>3550</v>
      </c>
      <c r="F556" s="832" t="s">
        <v>3559</v>
      </c>
      <c r="G556" s="832" t="s">
        <v>3560</v>
      </c>
      <c r="H556" s="849">
        <v>1</v>
      </c>
      <c r="I556" s="849">
        <v>767</v>
      </c>
      <c r="J556" s="832">
        <v>0.5</v>
      </c>
      <c r="K556" s="832">
        <v>767</v>
      </c>
      <c r="L556" s="849">
        <v>2</v>
      </c>
      <c r="M556" s="849">
        <v>1534</v>
      </c>
      <c r="N556" s="832">
        <v>1</v>
      </c>
      <c r="O556" s="832">
        <v>767</v>
      </c>
      <c r="P556" s="849">
        <v>3</v>
      </c>
      <c r="Q556" s="849">
        <v>2304</v>
      </c>
      <c r="R556" s="837">
        <v>1.5019556714471969</v>
      </c>
      <c r="S556" s="850">
        <v>768</v>
      </c>
    </row>
    <row r="557" spans="1:19" ht="14.4" customHeight="1" x14ac:dyDescent="0.3">
      <c r="A557" s="831" t="s">
        <v>3565</v>
      </c>
      <c r="B557" s="832" t="s">
        <v>3566</v>
      </c>
      <c r="C557" s="832" t="s">
        <v>597</v>
      </c>
      <c r="D557" s="832" t="s">
        <v>1390</v>
      </c>
      <c r="E557" s="832" t="s">
        <v>3550</v>
      </c>
      <c r="F557" s="832" t="s">
        <v>3717</v>
      </c>
      <c r="G557" s="832" t="s">
        <v>3718</v>
      </c>
      <c r="H557" s="849">
        <v>8</v>
      </c>
      <c r="I557" s="849">
        <v>35200</v>
      </c>
      <c r="J557" s="832">
        <v>1.3327275480842042</v>
      </c>
      <c r="K557" s="832">
        <v>4400</v>
      </c>
      <c r="L557" s="849">
        <v>6</v>
      </c>
      <c r="M557" s="849">
        <v>26412</v>
      </c>
      <c r="N557" s="832">
        <v>1</v>
      </c>
      <c r="O557" s="832">
        <v>4402</v>
      </c>
      <c r="P557" s="849">
        <v>11</v>
      </c>
      <c r="Q557" s="849">
        <v>48488</v>
      </c>
      <c r="R557" s="837">
        <v>1.8358321974859912</v>
      </c>
      <c r="S557" s="850">
        <v>4408</v>
      </c>
    </row>
    <row r="558" spans="1:19" ht="14.4" customHeight="1" x14ac:dyDescent="0.3">
      <c r="A558" s="831" t="s">
        <v>3565</v>
      </c>
      <c r="B558" s="832" t="s">
        <v>3566</v>
      </c>
      <c r="C558" s="832" t="s">
        <v>597</v>
      </c>
      <c r="D558" s="832" t="s">
        <v>1390</v>
      </c>
      <c r="E558" s="832" t="s">
        <v>3550</v>
      </c>
      <c r="F558" s="832" t="s">
        <v>3723</v>
      </c>
      <c r="G558" s="832" t="s">
        <v>3724</v>
      </c>
      <c r="H558" s="849"/>
      <c r="I558" s="849"/>
      <c r="J558" s="832"/>
      <c r="K558" s="832"/>
      <c r="L558" s="849"/>
      <c r="M558" s="849"/>
      <c r="N558" s="832"/>
      <c r="O558" s="832"/>
      <c r="P558" s="849">
        <v>1</v>
      </c>
      <c r="Q558" s="849">
        <v>91</v>
      </c>
      <c r="R558" s="837"/>
      <c r="S558" s="850">
        <v>91</v>
      </c>
    </row>
    <row r="559" spans="1:19" ht="14.4" customHeight="1" x14ac:dyDescent="0.3">
      <c r="A559" s="831" t="s">
        <v>3565</v>
      </c>
      <c r="B559" s="832" t="s">
        <v>3566</v>
      </c>
      <c r="C559" s="832" t="s">
        <v>597</v>
      </c>
      <c r="D559" s="832" t="s">
        <v>1390</v>
      </c>
      <c r="E559" s="832" t="s">
        <v>3550</v>
      </c>
      <c r="F559" s="832" t="s">
        <v>3727</v>
      </c>
      <c r="G559" s="832" t="s">
        <v>3728</v>
      </c>
      <c r="H559" s="849">
        <v>42</v>
      </c>
      <c r="I559" s="849">
        <v>6720</v>
      </c>
      <c r="J559" s="832">
        <v>1</v>
      </c>
      <c r="K559" s="832">
        <v>160</v>
      </c>
      <c r="L559" s="849">
        <v>42</v>
      </c>
      <c r="M559" s="849">
        <v>6720</v>
      </c>
      <c r="N559" s="832">
        <v>1</v>
      </c>
      <c r="O559" s="832">
        <v>160</v>
      </c>
      <c r="P559" s="849">
        <v>49</v>
      </c>
      <c r="Q559" s="849">
        <v>7889</v>
      </c>
      <c r="R559" s="837">
        <v>1.1739583333333334</v>
      </c>
      <c r="S559" s="850">
        <v>161</v>
      </c>
    </row>
    <row r="560" spans="1:19" ht="14.4" customHeight="1" x14ac:dyDescent="0.3">
      <c r="A560" s="831" t="s">
        <v>3565</v>
      </c>
      <c r="B560" s="832" t="s">
        <v>3566</v>
      </c>
      <c r="C560" s="832" t="s">
        <v>597</v>
      </c>
      <c r="D560" s="832" t="s">
        <v>1390</v>
      </c>
      <c r="E560" s="832" t="s">
        <v>3550</v>
      </c>
      <c r="F560" s="832" t="s">
        <v>3729</v>
      </c>
      <c r="G560" s="832" t="s">
        <v>3730</v>
      </c>
      <c r="H560" s="849">
        <v>1</v>
      </c>
      <c r="I560" s="849">
        <v>394</v>
      </c>
      <c r="J560" s="832">
        <v>0.99746835443037973</v>
      </c>
      <c r="K560" s="832">
        <v>394</v>
      </c>
      <c r="L560" s="849">
        <v>1</v>
      </c>
      <c r="M560" s="849">
        <v>395</v>
      </c>
      <c r="N560" s="832">
        <v>1</v>
      </c>
      <c r="O560" s="832">
        <v>395</v>
      </c>
      <c r="P560" s="849">
        <v>2</v>
      </c>
      <c r="Q560" s="849">
        <v>790</v>
      </c>
      <c r="R560" s="837">
        <v>2</v>
      </c>
      <c r="S560" s="850">
        <v>395</v>
      </c>
    </row>
    <row r="561" spans="1:19" ht="14.4" customHeight="1" x14ac:dyDescent="0.3">
      <c r="A561" s="831" t="s">
        <v>3565</v>
      </c>
      <c r="B561" s="832" t="s">
        <v>3566</v>
      </c>
      <c r="C561" s="832" t="s">
        <v>597</v>
      </c>
      <c r="D561" s="832" t="s">
        <v>1390</v>
      </c>
      <c r="E561" s="832" t="s">
        <v>3550</v>
      </c>
      <c r="F561" s="832" t="s">
        <v>3731</v>
      </c>
      <c r="G561" s="832" t="s">
        <v>3732</v>
      </c>
      <c r="H561" s="849"/>
      <c r="I561" s="849"/>
      <c r="J561" s="832"/>
      <c r="K561" s="832"/>
      <c r="L561" s="849">
        <v>1</v>
      </c>
      <c r="M561" s="849">
        <v>64</v>
      </c>
      <c r="N561" s="832">
        <v>1</v>
      </c>
      <c r="O561" s="832">
        <v>64</v>
      </c>
      <c r="P561" s="849">
        <v>8</v>
      </c>
      <c r="Q561" s="849">
        <v>512</v>
      </c>
      <c r="R561" s="837">
        <v>8</v>
      </c>
      <c r="S561" s="850">
        <v>64</v>
      </c>
    </row>
    <row r="562" spans="1:19" ht="14.4" customHeight="1" x14ac:dyDescent="0.3">
      <c r="A562" s="831" t="s">
        <v>3565</v>
      </c>
      <c r="B562" s="832" t="s">
        <v>3566</v>
      </c>
      <c r="C562" s="832" t="s">
        <v>597</v>
      </c>
      <c r="D562" s="832" t="s">
        <v>1390</v>
      </c>
      <c r="E562" s="832" t="s">
        <v>3550</v>
      </c>
      <c r="F562" s="832" t="s">
        <v>3735</v>
      </c>
      <c r="G562" s="832" t="s">
        <v>3736</v>
      </c>
      <c r="H562" s="849">
        <v>1</v>
      </c>
      <c r="I562" s="849">
        <v>316</v>
      </c>
      <c r="J562" s="832">
        <v>0.99684542586750791</v>
      </c>
      <c r="K562" s="832">
        <v>316</v>
      </c>
      <c r="L562" s="849">
        <v>1</v>
      </c>
      <c r="M562" s="849">
        <v>317</v>
      </c>
      <c r="N562" s="832">
        <v>1</v>
      </c>
      <c r="O562" s="832">
        <v>317</v>
      </c>
      <c r="P562" s="849"/>
      <c r="Q562" s="849"/>
      <c r="R562" s="837"/>
      <c r="S562" s="850"/>
    </row>
    <row r="563" spans="1:19" ht="14.4" customHeight="1" x14ac:dyDescent="0.3">
      <c r="A563" s="831" t="s">
        <v>3565</v>
      </c>
      <c r="B563" s="832" t="s">
        <v>3566</v>
      </c>
      <c r="C563" s="832" t="s">
        <v>597</v>
      </c>
      <c r="D563" s="832" t="s">
        <v>1390</v>
      </c>
      <c r="E563" s="832" t="s">
        <v>3550</v>
      </c>
      <c r="F563" s="832" t="s">
        <v>3737</v>
      </c>
      <c r="G563" s="832" t="s">
        <v>3738</v>
      </c>
      <c r="H563" s="849"/>
      <c r="I563" s="849"/>
      <c r="J563" s="832"/>
      <c r="K563" s="832"/>
      <c r="L563" s="849">
        <v>1</v>
      </c>
      <c r="M563" s="849">
        <v>37</v>
      </c>
      <c r="N563" s="832">
        <v>1</v>
      </c>
      <c r="O563" s="832">
        <v>37</v>
      </c>
      <c r="P563" s="849"/>
      <c r="Q563" s="849"/>
      <c r="R563" s="837"/>
      <c r="S563" s="850"/>
    </row>
    <row r="564" spans="1:19" ht="14.4" customHeight="1" x14ac:dyDescent="0.3">
      <c r="A564" s="831" t="s">
        <v>3565</v>
      </c>
      <c r="B564" s="832" t="s">
        <v>3566</v>
      </c>
      <c r="C564" s="832" t="s">
        <v>597</v>
      </c>
      <c r="D564" s="832" t="s">
        <v>1390</v>
      </c>
      <c r="E564" s="832" t="s">
        <v>3550</v>
      </c>
      <c r="F564" s="832" t="s">
        <v>3561</v>
      </c>
      <c r="G564" s="832" t="s">
        <v>3562</v>
      </c>
      <c r="H564" s="849"/>
      <c r="I564" s="849"/>
      <c r="J564" s="832"/>
      <c r="K564" s="832"/>
      <c r="L564" s="849">
        <v>1</v>
      </c>
      <c r="M564" s="849">
        <v>1337</v>
      </c>
      <c r="N564" s="832">
        <v>1</v>
      </c>
      <c r="O564" s="832">
        <v>1337</v>
      </c>
      <c r="P564" s="849">
        <v>7</v>
      </c>
      <c r="Q564" s="849">
        <v>9373</v>
      </c>
      <c r="R564" s="837">
        <v>7.010471204188482</v>
      </c>
      <c r="S564" s="850">
        <v>1339</v>
      </c>
    </row>
    <row r="565" spans="1:19" ht="14.4" customHeight="1" x14ac:dyDescent="0.3">
      <c r="A565" s="831" t="s">
        <v>3565</v>
      </c>
      <c r="B565" s="832" t="s">
        <v>3566</v>
      </c>
      <c r="C565" s="832" t="s">
        <v>597</v>
      </c>
      <c r="D565" s="832" t="s">
        <v>1390</v>
      </c>
      <c r="E565" s="832" t="s">
        <v>3550</v>
      </c>
      <c r="F565" s="832" t="s">
        <v>3563</v>
      </c>
      <c r="G565" s="832" t="s">
        <v>3564</v>
      </c>
      <c r="H565" s="849"/>
      <c r="I565" s="849"/>
      <c r="J565" s="832"/>
      <c r="K565" s="832"/>
      <c r="L565" s="849">
        <v>2</v>
      </c>
      <c r="M565" s="849">
        <v>724</v>
      </c>
      <c r="N565" s="832">
        <v>1</v>
      </c>
      <c r="O565" s="832">
        <v>362</v>
      </c>
      <c r="P565" s="849">
        <v>10</v>
      </c>
      <c r="Q565" s="849">
        <v>3630</v>
      </c>
      <c r="R565" s="837">
        <v>5.0138121546961329</v>
      </c>
      <c r="S565" s="850">
        <v>363</v>
      </c>
    </row>
    <row r="566" spans="1:19" ht="14.4" customHeight="1" x14ac:dyDescent="0.3">
      <c r="A566" s="831" t="s">
        <v>3565</v>
      </c>
      <c r="B566" s="832" t="s">
        <v>3566</v>
      </c>
      <c r="C566" s="832" t="s">
        <v>597</v>
      </c>
      <c r="D566" s="832" t="s">
        <v>1390</v>
      </c>
      <c r="E566" s="832" t="s">
        <v>3550</v>
      </c>
      <c r="F566" s="832" t="s">
        <v>3743</v>
      </c>
      <c r="G566" s="832" t="s">
        <v>3744</v>
      </c>
      <c r="H566" s="849">
        <v>3</v>
      </c>
      <c r="I566" s="849">
        <v>294</v>
      </c>
      <c r="J566" s="832"/>
      <c r="K566" s="832">
        <v>98</v>
      </c>
      <c r="L566" s="849"/>
      <c r="M566" s="849"/>
      <c r="N566" s="832"/>
      <c r="O566" s="832"/>
      <c r="P566" s="849">
        <v>4</v>
      </c>
      <c r="Q566" s="849">
        <v>392</v>
      </c>
      <c r="R566" s="837"/>
      <c r="S566" s="850">
        <v>98</v>
      </c>
    </row>
    <row r="567" spans="1:19" ht="14.4" customHeight="1" x14ac:dyDescent="0.3">
      <c r="A567" s="831" t="s">
        <v>3565</v>
      </c>
      <c r="B567" s="832" t="s">
        <v>3566</v>
      </c>
      <c r="C567" s="832" t="s">
        <v>597</v>
      </c>
      <c r="D567" s="832" t="s">
        <v>1393</v>
      </c>
      <c r="E567" s="832" t="s">
        <v>3567</v>
      </c>
      <c r="F567" s="832" t="s">
        <v>3568</v>
      </c>
      <c r="G567" s="832" t="s">
        <v>3569</v>
      </c>
      <c r="H567" s="849"/>
      <c r="I567" s="849"/>
      <c r="J567" s="832"/>
      <c r="K567" s="832"/>
      <c r="L567" s="849">
        <v>0.1</v>
      </c>
      <c r="M567" s="849">
        <v>15.1</v>
      </c>
      <c r="N567" s="832">
        <v>1</v>
      </c>
      <c r="O567" s="832">
        <v>151</v>
      </c>
      <c r="P567" s="849"/>
      <c r="Q567" s="849"/>
      <c r="R567" s="837"/>
      <c r="S567" s="850"/>
    </row>
    <row r="568" spans="1:19" ht="14.4" customHeight="1" x14ac:dyDescent="0.3">
      <c r="A568" s="831" t="s">
        <v>3565</v>
      </c>
      <c r="B568" s="832" t="s">
        <v>3566</v>
      </c>
      <c r="C568" s="832" t="s">
        <v>597</v>
      </c>
      <c r="D568" s="832" t="s">
        <v>1393</v>
      </c>
      <c r="E568" s="832" t="s">
        <v>3567</v>
      </c>
      <c r="F568" s="832" t="s">
        <v>3573</v>
      </c>
      <c r="G568" s="832" t="s">
        <v>682</v>
      </c>
      <c r="H568" s="849">
        <v>1</v>
      </c>
      <c r="I568" s="849">
        <v>53.8</v>
      </c>
      <c r="J568" s="832">
        <v>1.5433161216293745</v>
      </c>
      <c r="K568" s="832">
        <v>53.8</v>
      </c>
      <c r="L568" s="849">
        <v>0.60000000000000009</v>
      </c>
      <c r="M568" s="849">
        <v>34.86</v>
      </c>
      <c r="N568" s="832">
        <v>1</v>
      </c>
      <c r="O568" s="832">
        <v>58.099999999999987</v>
      </c>
      <c r="P568" s="849"/>
      <c r="Q568" s="849"/>
      <c r="R568" s="837"/>
      <c r="S568" s="850"/>
    </row>
    <row r="569" spans="1:19" ht="14.4" customHeight="1" x14ac:dyDescent="0.3">
      <c r="A569" s="831" t="s">
        <v>3565</v>
      </c>
      <c r="B569" s="832" t="s">
        <v>3566</v>
      </c>
      <c r="C569" s="832" t="s">
        <v>597</v>
      </c>
      <c r="D569" s="832" t="s">
        <v>1393</v>
      </c>
      <c r="E569" s="832" t="s">
        <v>3567</v>
      </c>
      <c r="F569" s="832" t="s">
        <v>3574</v>
      </c>
      <c r="G569" s="832" t="s">
        <v>1044</v>
      </c>
      <c r="H569" s="849"/>
      <c r="I569" s="849"/>
      <c r="J569" s="832"/>
      <c r="K569" s="832"/>
      <c r="L569" s="849"/>
      <c r="M569" s="849"/>
      <c r="N569" s="832"/>
      <c r="O569" s="832"/>
      <c r="P569" s="849">
        <v>0.02</v>
      </c>
      <c r="Q569" s="849">
        <v>7.75</v>
      </c>
      <c r="R569" s="837"/>
      <c r="S569" s="850">
        <v>387.5</v>
      </c>
    </row>
    <row r="570" spans="1:19" ht="14.4" customHeight="1" x14ac:dyDescent="0.3">
      <c r="A570" s="831" t="s">
        <v>3565</v>
      </c>
      <c r="B570" s="832" t="s">
        <v>3566</v>
      </c>
      <c r="C570" s="832" t="s">
        <v>597</v>
      </c>
      <c r="D570" s="832" t="s">
        <v>1393</v>
      </c>
      <c r="E570" s="832" t="s">
        <v>3567</v>
      </c>
      <c r="F570" s="832" t="s">
        <v>3576</v>
      </c>
      <c r="G570" s="832" t="s">
        <v>1352</v>
      </c>
      <c r="H570" s="849">
        <v>0.4</v>
      </c>
      <c r="I570" s="849">
        <v>1819.04</v>
      </c>
      <c r="J570" s="832">
        <v>0.79999999999999993</v>
      </c>
      <c r="K570" s="832">
        <v>4547.5999999999995</v>
      </c>
      <c r="L570" s="849">
        <v>0.5</v>
      </c>
      <c r="M570" s="849">
        <v>2273.8000000000002</v>
      </c>
      <c r="N570" s="832">
        <v>1</v>
      </c>
      <c r="O570" s="832">
        <v>4547.6000000000004</v>
      </c>
      <c r="P570" s="849">
        <v>0.2</v>
      </c>
      <c r="Q570" s="849">
        <v>909.52</v>
      </c>
      <c r="R570" s="837">
        <v>0.39999999999999997</v>
      </c>
      <c r="S570" s="850">
        <v>4547.5999999999995</v>
      </c>
    </row>
    <row r="571" spans="1:19" ht="14.4" customHeight="1" x14ac:dyDescent="0.3">
      <c r="A571" s="831" t="s">
        <v>3565</v>
      </c>
      <c r="B571" s="832" t="s">
        <v>3566</v>
      </c>
      <c r="C571" s="832" t="s">
        <v>597</v>
      </c>
      <c r="D571" s="832" t="s">
        <v>1393</v>
      </c>
      <c r="E571" s="832" t="s">
        <v>3567</v>
      </c>
      <c r="F571" s="832" t="s">
        <v>3584</v>
      </c>
      <c r="G571" s="832" t="s">
        <v>807</v>
      </c>
      <c r="H571" s="849"/>
      <c r="I571" s="849"/>
      <c r="J571" s="832"/>
      <c r="K571" s="832"/>
      <c r="L571" s="849">
        <v>0.4</v>
      </c>
      <c r="M571" s="849">
        <v>1819.46</v>
      </c>
      <c r="N571" s="832">
        <v>1</v>
      </c>
      <c r="O571" s="832">
        <v>4548.6499999999996</v>
      </c>
      <c r="P571" s="849"/>
      <c r="Q571" s="849"/>
      <c r="R571" s="837"/>
      <c r="S571" s="850"/>
    </row>
    <row r="572" spans="1:19" ht="14.4" customHeight="1" x14ac:dyDescent="0.3">
      <c r="A572" s="831" t="s">
        <v>3565</v>
      </c>
      <c r="B572" s="832" t="s">
        <v>3566</v>
      </c>
      <c r="C572" s="832" t="s">
        <v>597</v>
      </c>
      <c r="D572" s="832" t="s">
        <v>1393</v>
      </c>
      <c r="E572" s="832" t="s">
        <v>3547</v>
      </c>
      <c r="F572" s="832" t="s">
        <v>3602</v>
      </c>
      <c r="G572" s="832" t="s">
        <v>3603</v>
      </c>
      <c r="H572" s="849"/>
      <c r="I572" s="849"/>
      <c r="J572" s="832"/>
      <c r="K572" s="832"/>
      <c r="L572" s="849">
        <v>2</v>
      </c>
      <c r="M572" s="849">
        <v>5250.22</v>
      </c>
      <c r="N572" s="832">
        <v>1</v>
      </c>
      <c r="O572" s="832">
        <v>2625.11</v>
      </c>
      <c r="P572" s="849">
        <v>2</v>
      </c>
      <c r="Q572" s="849">
        <v>5250.22</v>
      </c>
      <c r="R572" s="837">
        <v>1</v>
      </c>
      <c r="S572" s="850">
        <v>2625.11</v>
      </c>
    </row>
    <row r="573" spans="1:19" ht="14.4" customHeight="1" x14ac:dyDescent="0.3">
      <c r="A573" s="831" t="s">
        <v>3565</v>
      </c>
      <c r="B573" s="832" t="s">
        <v>3566</v>
      </c>
      <c r="C573" s="832" t="s">
        <v>597</v>
      </c>
      <c r="D573" s="832" t="s">
        <v>1393</v>
      </c>
      <c r="E573" s="832" t="s">
        <v>3547</v>
      </c>
      <c r="F573" s="832" t="s">
        <v>3610</v>
      </c>
      <c r="G573" s="832" t="s">
        <v>3611</v>
      </c>
      <c r="H573" s="849"/>
      <c r="I573" s="849"/>
      <c r="J573" s="832"/>
      <c r="K573" s="832"/>
      <c r="L573" s="849"/>
      <c r="M573" s="849"/>
      <c r="N573" s="832"/>
      <c r="O573" s="832"/>
      <c r="P573" s="849">
        <v>2</v>
      </c>
      <c r="Q573" s="849">
        <v>1803.28</v>
      </c>
      <c r="R573" s="837"/>
      <c r="S573" s="850">
        <v>901.64</v>
      </c>
    </row>
    <row r="574" spans="1:19" ht="14.4" customHeight="1" x14ac:dyDescent="0.3">
      <c r="A574" s="831" t="s">
        <v>3565</v>
      </c>
      <c r="B574" s="832" t="s">
        <v>3566</v>
      </c>
      <c r="C574" s="832" t="s">
        <v>597</v>
      </c>
      <c r="D574" s="832" t="s">
        <v>1393</v>
      </c>
      <c r="E574" s="832" t="s">
        <v>3547</v>
      </c>
      <c r="F574" s="832" t="s">
        <v>3612</v>
      </c>
      <c r="G574" s="832" t="s">
        <v>3613</v>
      </c>
      <c r="H574" s="849">
        <v>1</v>
      </c>
      <c r="I574" s="849">
        <v>408.74</v>
      </c>
      <c r="J574" s="832">
        <v>1</v>
      </c>
      <c r="K574" s="832">
        <v>408.74</v>
      </c>
      <c r="L574" s="849">
        <v>1</v>
      </c>
      <c r="M574" s="849">
        <v>408.74</v>
      </c>
      <c r="N574" s="832">
        <v>1</v>
      </c>
      <c r="O574" s="832">
        <v>408.74</v>
      </c>
      <c r="P574" s="849"/>
      <c r="Q574" s="849"/>
      <c r="R574" s="837"/>
      <c r="S574" s="850"/>
    </row>
    <row r="575" spans="1:19" ht="14.4" customHeight="1" x14ac:dyDescent="0.3">
      <c r="A575" s="831" t="s">
        <v>3565</v>
      </c>
      <c r="B575" s="832" t="s">
        <v>3566</v>
      </c>
      <c r="C575" s="832" t="s">
        <v>597</v>
      </c>
      <c r="D575" s="832" t="s">
        <v>1393</v>
      </c>
      <c r="E575" s="832" t="s">
        <v>3547</v>
      </c>
      <c r="F575" s="832" t="s">
        <v>3618</v>
      </c>
      <c r="G575" s="832" t="s">
        <v>3619</v>
      </c>
      <c r="H575" s="849">
        <v>1</v>
      </c>
      <c r="I575" s="849">
        <v>1665</v>
      </c>
      <c r="J575" s="832"/>
      <c r="K575" s="832">
        <v>1665</v>
      </c>
      <c r="L575" s="849"/>
      <c r="M575" s="849"/>
      <c r="N575" s="832"/>
      <c r="O575" s="832"/>
      <c r="P575" s="849"/>
      <c r="Q575" s="849"/>
      <c r="R575" s="837"/>
      <c r="S575" s="850"/>
    </row>
    <row r="576" spans="1:19" ht="14.4" customHeight="1" x14ac:dyDescent="0.3">
      <c r="A576" s="831" t="s">
        <v>3565</v>
      </c>
      <c r="B576" s="832" t="s">
        <v>3566</v>
      </c>
      <c r="C576" s="832" t="s">
        <v>597</v>
      </c>
      <c r="D576" s="832" t="s">
        <v>1393</v>
      </c>
      <c r="E576" s="832" t="s">
        <v>3547</v>
      </c>
      <c r="F576" s="832" t="s">
        <v>3639</v>
      </c>
      <c r="G576" s="832" t="s">
        <v>3640</v>
      </c>
      <c r="H576" s="849"/>
      <c r="I576" s="849"/>
      <c r="J576" s="832"/>
      <c r="K576" s="832"/>
      <c r="L576" s="849">
        <v>1</v>
      </c>
      <c r="M576" s="849">
        <v>2200</v>
      </c>
      <c r="N576" s="832">
        <v>1</v>
      </c>
      <c r="O576" s="832">
        <v>2200</v>
      </c>
      <c r="P576" s="849"/>
      <c r="Q576" s="849"/>
      <c r="R576" s="837"/>
      <c r="S576" s="850"/>
    </row>
    <row r="577" spans="1:19" ht="14.4" customHeight="1" x14ac:dyDescent="0.3">
      <c r="A577" s="831" t="s">
        <v>3565</v>
      </c>
      <c r="B577" s="832" t="s">
        <v>3566</v>
      </c>
      <c r="C577" s="832" t="s">
        <v>597</v>
      </c>
      <c r="D577" s="832" t="s">
        <v>1393</v>
      </c>
      <c r="E577" s="832" t="s">
        <v>3550</v>
      </c>
      <c r="F577" s="832" t="s">
        <v>3647</v>
      </c>
      <c r="G577" s="832" t="s">
        <v>3648</v>
      </c>
      <c r="H577" s="849">
        <v>3</v>
      </c>
      <c r="I577" s="849">
        <v>615</v>
      </c>
      <c r="J577" s="832">
        <v>0.75</v>
      </c>
      <c r="K577" s="832">
        <v>205</v>
      </c>
      <c r="L577" s="849">
        <v>4</v>
      </c>
      <c r="M577" s="849">
        <v>820</v>
      </c>
      <c r="N577" s="832">
        <v>1</v>
      </c>
      <c r="O577" s="832">
        <v>205</v>
      </c>
      <c r="P577" s="849">
        <v>1</v>
      </c>
      <c r="Q577" s="849">
        <v>206</v>
      </c>
      <c r="R577" s="837">
        <v>0.25121951219512195</v>
      </c>
      <c r="S577" s="850">
        <v>206</v>
      </c>
    </row>
    <row r="578" spans="1:19" ht="14.4" customHeight="1" x14ac:dyDescent="0.3">
      <c r="A578" s="831" t="s">
        <v>3565</v>
      </c>
      <c r="B578" s="832" t="s">
        <v>3566</v>
      </c>
      <c r="C578" s="832" t="s">
        <v>597</v>
      </c>
      <c r="D578" s="832" t="s">
        <v>1393</v>
      </c>
      <c r="E578" s="832" t="s">
        <v>3550</v>
      </c>
      <c r="F578" s="832" t="s">
        <v>3649</v>
      </c>
      <c r="G578" s="832" t="s">
        <v>3650</v>
      </c>
      <c r="H578" s="849"/>
      <c r="I578" s="849"/>
      <c r="J578" s="832"/>
      <c r="K578" s="832"/>
      <c r="L578" s="849"/>
      <c r="M578" s="849"/>
      <c r="N578" s="832"/>
      <c r="O578" s="832"/>
      <c r="P578" s="849">
        <v>1</v>
      </c>
      <c r="Q578" s="849">
        <v>78</v>
      </c>
      <c r="R578" s="837"/>
      <c r="S578" s="850">
        <v>78</v>
      </c>
    </row>
    <row r="579" spans="1:19" ht="14.4" customHeight="1" x14ac:dyDescent="0.3">
      <c r="A579" s="831" t="s">
        <v>3565</v>
      </c>
      <c r="B579" s="832" t="s">
        <v>3566</v>
      </c>
      <c r="C579" s="832" t="s">
        <v>597</v>
      </c>
      <c r="D579" s="832" t="s">
        <v>1393</v>
      </c>
      <c r="E579" s="832" t="s">
        <v>3550</v>
      </c>
      <c r="F579" s="832" t="s">
        <v>3657</v>
      </c>
      <c r="G579" s="832" t="s">
        <v>3658</v>
      </c>
      <c r="H579" s="849">
        <v>43</v>
      </c>
      <c r="I579" s="849">
        <v>1591</v>
      </c>
      <c r="J579" s="832">
        <v>0.72881355932203384</v>
      </c>
      <c r="K579" s="832">
        <v>37</v>
      </c>
      <c r="L579" s="849">
        <v>59</v>
      </c>
      <c r="M579" s="849">
        <v>2183</v>
      </c>
      <c r="N579" s="832">
        <v>1</v>
      </c>
      <c r="O579" s="832">
        <v>37</v>
      </c>
      <c r="P579" s="849">
        <v>10</v>
      </c>
      <c r="Q579" s="849">
        <v>370</v>
      </c>
      <c r="R579" s="837">
        <v>0.16949152542372881</v>
      </c>
      <c r="S579" s="850">
        <v>37</v>
      </c>
    </row>
    <row r="580" spans="1:19" ht="14.4" customHeight="1" x14ac:dyDescent="0.3">
      <c r="A580" s="831" t="s">
        <v>3565</v>
      </c>
      <c r="B580" s="832" t="s">
        <v>3566</v>
      </c>
      <c r="C580" s="832" t="s">
        <v>597</v>
      </c>
      <c r="D580" s="832" t="s">
        <v>1393</v>
      </c>
      <c r="E580" s="832" t="s">
        <v>3550</v>
      </c>
      <c r="F580" s="832" t="s">
        <v>3551</v>
      </c>
      <c r="G580" s="832" t="s">
        <v>3552</v>
      </c>
      <c r="H580" s="849">
        <v>22</v>
      </c>
      <c r="I580" s="849">
        <v>5522</v>
      </c>
      <c r="J580" s="832">
        <v>0.59459459459459463</v>
      </c>
      <c r="K580" s="832">
        <v>251</v>
      </c>
      <c r="L580" s="849">
        <v>37</v>
      </c>
      <c r="M580" s="849">
        <v>9287</v>
      </c>
      <c r="N580" s="832">
        <v>1</v>
      </c>
      <c r="O580" s="832">
        <v>251</v>
      </c>
      <c r="P580" s="849">
        <v>16</v>
      </c>
      <c r="Q580" s="849">
        <v>4032</v>
      </c>
      <c r="R580" s="837">
        <v>0.43415527080865729</v>
      </c>
      <c r="S580" s="850">
        <v>252</v>
      </c>
    </row>
    <row r="581" spans="1:19" ht="14.4" customHeight="1" x14ac:dyDescent="0.3">
      <c r="A581" s="831" t="s">
        <v>3565</v>
      </c>
      <c r="B581" s="832" t="s">
        <v>3566</v>
      </c>
      <c r="C581" s="832" t="s">
        <v>597</v>
      </c>
      <c r="D581" s="832" t="s">
        <v>1393</v>
      </c>
      <c r="E581" s="832" t="s">
        <v>3550</v>
      </c>
      <c r="F581" s="832" t="s">
        <v>3665</v>
      </c>
      <c r="G581" s="832" t="s">
        <v>3666</v>
      </c>
      <c r="H581" s="849">
        <v>39</v>
      </c>
      <c r="I581" s="849">
        <v>4914</v>
      </c>
      <c r="J581" s="832">
        <v>0.90697674418604646</v>
      </c>
      <c r="K581" s="832">
        <v>126</v>
      </c>
      <c r="L581" s="849">
        <v>43</v>
      </c>
      <c r="M581" s="849">
        <v>5418</v>
      </c>
      <c r="N581" s="832">
        <v>1</v>
      </c>
      <c r="O581" s="832">
        <v>126</v>
      </c>
      <c r="P581" s="849">
        <v>10</v>
      </c>
      <c r="Q581" s="849">
        <v>1270</v>
      </c>
      <c r="R581" s="837">
        <v>0.23440383905500184</v>
      </c>
      <c r="S581" s="850">
        <v>127</v>
      </c>
    </row>
    <row r="582" spans="1:19" ht="14.4" customHeight="1" x14ac:dyDescent="0.3">
      <c r="A582" s="831" t="s">
        <v>3565</v>
      </c>
      <c r="B582" s="832" t="s">
        <v>3566</v>
      </c>
      <c r="C582" s="832" t="s">
        <v>597</v>
      </c>
      <c r="D582" s="832" t="s">
        <v>1393</v>
      </c>
      <c r="E582" s="832" t="s">
        <v>3550</v>
      </c>
      <c r="F582" s="832" t="s">
        <v>3667</v>
      </c>
      <c r="G582" s="832" t="s">
        <v>3668</v>
      </c>
      <c r="H582" s="849">
        <v>3</v>
      </c>
      <c r="I582" s="849">
        <v>930</v>
      </c>
      <c r="J582" s="832">
        <v>2.990353697749196</v>
      </c>
      <c r="K582" s="832">
        <v>310</v>
      </c>
      <c r="L582" s="849">
        <v>1</v>
      </c>
      <c r="M582" s="849">
        <v>311</v>
      </c>
      <c r="N582" s="832">
        <v>1</v>
      </c>
      <c r="O582" s="832">
        <v>311</v>
      </c>
      <c r="P582" s="849"/>
      <c r="Q582" s="849"/>
      <c r="R582" s="837"/>
      <c r="S582" s="850"/>
    </row>
    <row r="583" spans="1:19" ht="14.4" customHeight="1" x14ac:dyDescent="0.3">
      <c r="A583" s="831" t="s">
        <v>3565</v>
      </c>
      <c r="B583" s="832" t="s">
        <v>3566</v>
      </c>
      <c r="C583" s="832" t="s">
        <v>597</v>
      </c>
      <c r="D583" s="832" t="s">
        <v>1393</v>
      </c>
      <c r="E583" s="832" t="s">
        <v>3550</v>
      </c>
      <c r="F583" s="832" t="s">
        <v>3553</v>
      </c>
      <c r="G583" s="832" t="s">
        <v>3554</v>
      </c>
      <c r="H583" s="849">
        <v>1</v>
      </c>
      <c r="I583" s="849">
        <v>198</v>
      </c>
      <c r="J583" s="832"/>
      <c r="K583" s="832">
        <v>198</v>
      </c>
      <c r="L583" s="849"/>
      <c r="M583" s="849"/>
      <c r="N583" s="832"/>
      <c r="O583" s="832"/>
      <c r="P583" s="849"/>
      <c r="Q583" s="849"/>
      <c r="R583" s="837"/>
      <c r="S583" s="850"/>
    </row>
    <row r="584" spans="1:19" ht="14.4" customHeight="1" x14ac:dyDescent="0.3">
      <c r="A584" s="831" t="s">
        <v>3565</v>
      </c>
      <c r="B584" s="832" t="s">
        <v>3566</v>
      </c>
      <c r="C584" s="832" t="s">
        <v>597</v>
      </c>
      <c r="D584" s="832" t="s">
        <v>1393</v>
      </c>
      <c r="E584" s="832" t="s">
        <v>3550</v>
      </c>
      <c r="F584" s="832" t="s">
        <v>3673</v>
      </c>
      <c r="G584" s="832" t="s">
        <v>3674</v>
      </c>
      <c r="H584" s="849">
        <v>3</v>
      </c>
      <c r="I584" s="849">
        <v>999</v>
      </c>
      <c r="J584" s="832">
        <v>1.5</v>
      </c>
      <c r="K584" s="832">
        <v>333</v>
      </c>
      <c r="L584" s="849">
        <v>2</v>
      </c>
      <c r="M584" s="849">
        <v>666</v>
      </c>
      <c r="N584" s="832">
        <v>1</v>
      </c>
      <c r="O584" s="832">
        <v>333</v>
      </c>
      <c r="P584" s="849"/>
      <c r="Q584" s="849"/>
      <c r="R584" s="837"/>
      <c r="S584" s="850"/>
    </row>
    <row r="585" spans="1:19" ht="14.4" customHeight="1" x14ac:dyDescent="0.3">
      <c r="A585" s="831" t="s">
        <v>3565</v>
      </c>
      <c r="B585" s="832" t="s">
        <v>3566</v>
      </c>
      <c r="C585" s="832" t="s">
        <v>597</v>
      </c>
      <c r="D585" s="832" t="s">
        <v>1393</v>
      </c>
      <c r="E585" s="832" t="s">
        <v>3550</v>
      </c>
      <c r="F585" s="832" t="s">
        <v>3675</v>
      </c>
      <c r="G585" s="832" t="s">
        <v>3676</v>
      </c>
      <c r="H585" s="849"/>
      <c r="I585" s="849"/>
      <c r="J585" s="832"/>
      <c r="K585" s="832"/>
      <c r="L585" s="849">
        <v>1</v>
      </c>
      <c r="M585" s="849">
        <v>166</v>
      </c>
      <c r="N585" s="832">
        <v>1</v>
      </c>
      <c r="O585" s="832">
        <v>166</v>
      </c>
      <c r="P585" s="849"/>
      <c r="Q585" s="849"/>
      <c r="R585" s="837"/>
      <c r="S585" s="850"/>
    </row>
    <row r="586" spans="1:19" ht="14.4" customHeight="1" x14ac:dyDescent="0.3">
      <c r="A586" s="831" t="s">
        <v>3565</v>
      </c>
      <c r="B586" s="832" t="s">
        <v>3566</v>
      </c>
      <c r="C586" s="832" t="s">
        <v>597</v>
      </c>
      <c r="D586" s="832" t="s">
        <v>1393</v>
      </c>
      <c r="E586" s="832" t="s">
        <v>3550</v>
      </c>
      <c r="F586" s="832" t="s">
        <v>3677</v>
      </c>
      <c r="G586" s="832" t="s">
        <v>3678</v>
      </c>
      <c r="H586" s="849"/>
      <c r="I586" s="849"/>
      <c r="J586" s="832"/>
      <c r="K586" s="832"/>
      <c r="L586" s="849">
        <v>1</v>
      </c>
      <c r="M586" s="849">
        <v>351</v>
      </c>
      <c r="N586" s="832">
        <v>1</v>
      </c>
      <c r="O586" s="832">
        <v>351</v>
      </c>
      <c r="P586" s="849"/>
      <c r="Q586" s="849"/>
      <c r="R586" s="837"/>
      <c r="S586" s="850"/>
    </row>
    <row r="587" spans="1:19" ht="14.4" customHeight="1" x14ac:dyDescent="0.3">
      <c r="A587" s="831" t="s">
        <v>3565</v>
      </c>
      <c r="B587" s="832" t="s">
        <v>3566</v>
      </c>
      <c r="C587" s="832" t="s">
        <v>597</v>
      </c>
      <c r="D587" s="832" t="s">
        <v>1393</v>
      </c>
      <c r="E587" s="832" t="s">
        <v>3550</v>
      </c>
      <c r="F587" s="832" t="s">
        <v>3685</v>
      </c>
      <c r="G587" s="832" t="s">
        <v>3686</v>
      </c>
      <c r="H587" s="849">
        <v>1</v>
      </c>
      <c r="I587" s="849">
        <v>295</v>
      </c>
      <c r="J587" s="832">
        <v>0.9966216216216216</v>
      </c>
      <c r="K587" s="832">
        <v>295</v>
      </c>
      <c r="L587" s="849">
        <v>1</v>
      </c>
      <c r="M587" s="849">
        <v>296</v>
      </c>
      <c r="N587" s="832">
        <v>1</v>
      </c>
      <c r="O587" s="832">
        <v>296</v>
      </c>
      <c r="P587" s="849"/>
      <c r="Q587" s="849"/>
      <c r="R587" s="837"/>
      <c r="S587" s="850"/>
    </row>
    <row r="588" spans="1:19" ht="14.4" customHeight="1" x14ac:dyDescent="0.3">
      <c r="A588" s="831" t="s">
        <v>3565</v>
      </c>
      <c r="B588" s="832" t="s">
        <v>3566</v>
      </c>
      <c r="C588" s="832" t="s">
        <v>597</v>
      </c>
      <c r="D588" s="832" t="s">
        <v>1393</v>
      </c>
      <c r="E588" s="832" t="s">
        <v>3550</v>
      </c>
      <c r="F588" s="832" t="s">
        <v>3689</v>
      </c>
      <c r="G588" s="832" t="s">
        <v>3690</v>
      </c>
      <c r="H588" s="849"/>
      <c r="I588" s="849"/>
      <c r="J588" s="832"/>
      <c r="K588" s="832"/>
      <c r="L588" s="849">
        <v>3</v>
      </c>
      <c r="M588" s="849">
        <v>3543</v>
      </c>
      <c r="N588" s="832">
        <v>1</v>
      </c>
      <c r="O588" s="832">
        <v>1181</v>
      </c>
      <c r="P588" s="849">
        <v>1</v>
      </c>
      <c r="Q588" s="849">
        <v>1182</v>
      </c>
      <c r="R588" s="837">
        <v>0.33361558001693481</v>
      </c>
      <c r="S588" s="850">
        <v>1182</v>
      </c>
    </row>
    <row r="589" spans="1:19" ht="14.4" customHeight="1" x14ac:dyDescent="0.3">
      <c r="A589" s="831" t="s">
        <v>3565</v>
      </c>
      <c r="B589" s="832" t="s">
        <v>3566</v>
      </c>
      <c r="C589" s="832" t="s">
        <v>597</v>
      </c>
      <c r="D589" s="832" t="s">
        <v>1393</v>
      </c>
      <c r="E589" s="832" t="s">
        <v>3550</v>
      </c>
      <c r="F589" s="832" t="s">
        <v>3691</v>
      </c>
      <c r="G589" s="832" t="s">
        <v>3692</v>
      </c>
      <c r="H589" s="849"/>
      <c r="I589" s="849"/>
      <c r="J589" s="832"/>
      <c r="K589" s="832"/>
      <c r="L589" s="849">
        <v>1</v>
      </c>
      <c r="M589" s="849">
        <v>708</v>
      </c>
      <c r="N589" s="832">
        <v>1</v>
      </c>
      <c r="O589" s="832">
        <v>708</v>
      </c>
      <c r="P589" s="849"/>
      <c r="Q589" s="849"/>
      <c r="R589" s="837"/>
      <c r="S589" s="850"/>
    </row>
    <row r="590" spans="1:19" ht="14.4" customHeight="1" x14ac:dyDescent="0.3">
      <c r="A590" s="831" t="s">
        <v>3565</v>
      </c>
      <c r="B590" s="832" t="s">
        <v>3566</v>
      </c>
      <c r="C590" s="832" t="s">
        <v>597</v>
      </c>
      <c r="D590" s="832" t="s">
        <v>1393</v>
      </c>
      <c r="E590" s="832" t="s">
        <v>3550</v>
      </c>
      <c r="F590" s="832" t="s">
        <v>3695</v>
      </c>
      <c r="G590" s="832" t="s">
        <v>3696</v>
      </c>
      <c r="H590" s="849">
        <v>30</v>
      </c>
      <c r="I590" s="849">
        <v>1000</v>
      </c>
      <c r="J590" s="832">
        <v>0.3191482571313678</v>
      </c>
      <c r="K590" s="832">
        <v>33.333333333333336</v>
      </c>
      <c r="L590" s="849">
        <v>94</v>
      </c>
      <c r="M590" s="849">
        <v>3133.34</v>
      </c>
      <c r="N590" s="832">
        <v>1</v>
      </c>
      <c r="O590" s="832">
        <v>33.333404255319152</v>
      </c>
      <c r="P590" s="849">
        <v>30</v>
      </c>
      <c r="Q590" s="849">
        <v>1000</v>
      </c>
      <c r="R590" s="837">
        <v>0.3191482571313678</v>
      </c>
      <c r="S590" s="850">
        <v>33.333333333333336</v>
      </c>
    </row>
    <row r="591" spans="1:19" ht="14.4" customHeight="1" x14ac:dyDescent="0.3">
      <c r="A591" s="831" t="s">
        <v>3565</v>
      </c>
      <c r="B591" s="832" t="s">
        <v>3566</v>
      </c>
      <c r="C591" s="832" t="s">
        <v>597</v>
      </c>
      <c r="D591" s="832" t="s">
        <v>1393</v>
      </c>
      <c r="E591" s="832" t="s">
        <v>3550</v>
      </c>
      <c r="F591" s="832" t="s">
        <v>3697</v>
      </c>
      <c r="G591" s="832" t="s">
        <v>3698</v>
      </c>
      <c r="H591" s="849">
        <v>38</v>
      </c>
      <c r="I591" s="849">
        <v>11666</v>
      </c>
      <c r="J591" s="832">
        <v>0.7575324675324675</v>
      </c>
      <c r="K591" s="832">
        <v>307</v>
      </c>
      <c r="L591" s="849">
        <v>50</v>
      </c>
      <c r="M591" s="849">
        <v>15400</v>
      </c>
      <c r="N591" s="832">
        <v>1</v>
      </c>
      <c r="O591" s="832">
        <v>308</v>
      </c>
      <c r="P591" s="849">
        <v>16</v>
      </c>
      <c r="Q591" s="849">
        <v>4928</v>
      </c>
      <c r="R591" s="837">
        <v>0.32</v>
      </c>
      <c r="S591" s="850">
        <v>308</v>
      </c>
    </row>
    <row r="592" spans="1:19" ht="14.4" customHeight="1" x14ac:dyDescent="0.3">
      <c r="A592" s="831" t="s">
        <v>3565</v>
      </c>
      <c r="B592" s="832" t="s">
        <v>3566</v>
      </c>
      <c r="C592" s="832" t="s">
        <v>597</v>
      </c>
      <c r="D592" s="832" t="s">
        <v>1393</v>
      </c>
      <c r="E592" s="832" t="s">
        <v>3550</v>
      </c>
      <c r="F592" s="832" t="s">
        <v>3699</v>
      </c>
      <c r="G592" s="832" t="s">
        <v>3700</v>
      </c>
      <c r="H592" s="849">
        <v>1</v>
      </c>
      <c r="I592" s="849">
        <v>259</v>
      </c>
      <c r="J592" s="832">
        <v>0.19923076923076924</v>
      </c>
      <c r="K592" s="832">
        <v>259</v>
      </c>
      <c r="L592" s="849">
        <v>5</v>
      </c>
      <c r="M592" s="849">
        <v>1300</v>
      </c>
      <c r="N592" s="832">
        <v>1</v>
      </c>
      <c r="O592" s="832">
        <v>260</v>
      </c>
      <c r="P592" s="849">
        <v>2</v>
      </c>
      <c r="Q592" s="849">
        <v>522</v>
      </c>
      <c r="R592" s="837">
        <v>0.40153846153846151</v>
      </c>
      <c r="S592" s="850">
        <v>261</v>
      </c>
    </row>
    <row r="593" spans="1:19" ht="14.4" customHeight="1" x14ac:dyDescent="0.3">
      <c r="A593" s="831" t="s">
        <v>3565</v>
      </c>
      <c r="B593" s="832" t="s">
        <v>3566</v>
      </c>
      <c r="C593" s="832" t="s">
        <v>597</v>
      </c>
      <c r="D593" s="832" t="s">
        <v>1393</v>
      </c>
      <c r="E593" s="832" t="s">
        <v>3550</v>
      </c>
      <c r="F593" s="832" t="s">
        <v>3701</v>
      </c>
      <c r="G593" s="832" t="s">
        <v>3702</v>
      </c>
      <c r="H593" s="849"/>
      <c r="I593" s="849"/>
      <c r="J593" s="832"/>
      <c r="K593" s="832"/>
      <c r="L593" s="849">
        <v>24</v>
      </c>
      <c r="M593" s="849">
        <v>888</v>
      </c>
      <c r="N593" s="832">
        <v>1</v>
      </c>
      <c r="O593" s="832">
        <v>37</v>
      </c>
      <c r="P593" s="849">
        <v>7</v>
      </c>
      <c r="Q593" s="849">
        <v>259</v>
      </c>
      <c r="R593" s="837">
        <v>0.29166666666666669</v>
      </c>
      <c r="S593" s="850">
        <v>37</v>
      </c>
    </row>
    <row r="594" spans="1:19" ht="14.4" customHeight="1" x14ac:dyDescent="0.3">
      <c r="A594" s="831" t="s">
        <v>3565</v>
      </c>
      <c r="B594" s="832" t="s">
        <v>3566</v>
      </c>
      <c r="C594" s="832" t="s">
        <v>597</v>
      </c>
      <c r="D594" s="832" t="s">
        <v>1393</v>
      </c>
      <c r="E594" s="832" t="s">
        <v>3550</v>
      </c>
      <c r="F594" s="832" t="s">
        <v>3703</v>
      </c>
      <c r="G594" s="832" t="s">
        <v>3704</v>
      </c>
      <c r="H594" s="849">
        <v>1</v>
      </c>
      <c r="I594" s="849">
        <v>86</v>
      </c>
      <c r="J594" s="832">
        <v>0.5</v>
      </c>
      <c r="K594" s="832">
        <v>86</v>
      </c>
      <c r="L594" s="849">
        <v>2</v>
      </c>
      <c r="M594" s="849">
        <v>172</v>
      </c>
      <c r="N594" s="832">
        <v>1</v>
      </c>
      <c r="O594" s="832">
        <v>86</v>
      </c>
      <c r="P594" s="849"/>
      <c r="Q594" s="849"/>
      <c r="R594" s="837"/>
      <c r="S594" s="850"/>
    </row>
    <row r="595" spans="1:19" ht="14.4" customHeight="1" x14ac:dyDescent="0.3">
      <c r="A595" s="831" t="s">
        <v>3565</v>
      </c>
      <c r="B595" s="832" t="s">
        <v>3566</v>
      </c>
      <c r="C595" s="832" t="s">
        <v>597</v>
      </c>
      <c r="D595" s="832" t="s">
        <v>1393</v>
      </c>
      <c r="E595" s="832" t="s">
        <v>3550</v>
      </c>
      <c r="F595" s="832" t="s">
        <v>3705</v>
      </c>
      <c r="G595" s="832" t="s">
        <v>3706</v>
      </c>
      <c r="H595" s="849">
        <v>3</v>
      </c>
      <c r="I595" s="849">
        <v>462</v>
      </c>
      <c r="J595" s="832">
        <v>0.6</v>
      </c>
      <c r="K595" s="832">
        <v>154</v>
      </c>
      <c r="L595" s="849">
        <v>5</v>
      </c>
      <c r="M595" s="849">
        <v>770</v>
      </c>
      <c r="N595" s="832">
        <v>1</v>
      </c>
      <c r="O595" s="832">
        <v>154</v>
      </c>
      <c r="P595" s="849">
        <v>1</v>
      </c>
      <c r="Q595" s="849">
        <v>155</v>
      </c>
      <c r="R595" s="837">
        <v>0.20129870129870131</v>
      </c>
      <c r="S595" s="850">
        <v>155</v>
      </c>
    </row>
    <row r="596" spans="1:19" ht="14.4" customHeight="1" x14ac:dyDescent="0.3">
      <c r="A596" s="831" t="s">
        <v>3565</v>
      </c>
      <c r="B596" s="832" t="s">
        <v>3566</v>
      </c>
      <c r="C596" s="832" t="s">
        <v>597</v>
      </c>
      <c r="D596" s="832" t="s">
        <v>1393</v>
      </c>
      <c r="E596" s="832" t="s">
        <v>3550</v>
      </c>
      <c r="F596" s="832" t="s">
        <v>3707</v>
      </c>
      <c r="G596" s="832" t="s">
        <v>3708</v>
      </c>
      <c r="H596" s="849">
        <v>6</v>
      </c>
      <c r="I596" s="849">
        <v>192</v>
      </c>
      <c r="J596" s="832">
        <v>2</v>
      </c>
      <c r="K596" s="832">
        <v>32</v>
      </c>
      <c r="L596" s="849">
        <v>3</v>
      </c>
      <c r="M596" s="849">
        <v>96</v>
      </c>
      <c r="N596" s="832">
        <v>1</v>
      </c>
      <c r="O596" s="832">
        <v>32</v>
      </c>
      <c r="P596" s="849"/>
      <c r="Q596" s="849"/>
      <c r="R596" s="837"/>
      <c r="S596" s="850"/>
    </row>
    <row r="597" spans="1:19" ht="14.4" customHeight="1" x14ac:dyDescent="0.3">
      <c r="A597" s="831" t="s">
        <v>3565</v>
      </c>
      <c r="B597" s="832" t="s">
        <v>3566</v>
      </c>
      <c r="C597" s="832" t="s">
        <v>597</v>
      </c>
      <c r="D597" s="832" t="s">
        <v>1393</v>
      </c>
      <c r="E597" s="832" t="s">
        <v>3550</v>
      </c>
      <c r="F597" s="832" t="s">
        <v>3713</v>
      </c>
      <c r="G597" s="832" t="s">
        <v>3714</v>
      </c>
      <c r="H597" s="849"/>
      <c r="I597" s="849"/>
      <c r="J597" s="832"/>
      <c r="K597" s="832"/>
      <c r="L597" s="849">
        <v>1</v>
      </c>
      <c r="M597" s="849">
        <v>958</v>
      </c>
      <c r="N597" s="832">
        <v>1</v>
      </c>
      <c r="O597" s="832">
        <v>958</v>
      </c>
      <c r="P597" s="849"/>
      <c r="Q597" s="849"/>
      <c r="R597" s="837"/>
      <c r="S597" s="850"/>
    </row>
    <row r="598" spans="1:19" ht="14.4" customHeight="1" x14ac:dyDescent="0.3">
      <c r="A598" s="831" t="s">
        <v>3565</v>
      </c>
      <c r="B598" s="832" t="s">
        <v>3566</v>
      </c>
      <c r="C598" s="832" t="s">
        <v>597</v>
      </c>
      <c r="D598" s="832" t="s">
        <v>1393</v>
      </c>
      <c r="E598" s="832" t="s">
        <v>3550</v>
      </c>
      <c r="F598" s="832" t="s">
        <v>3715</v>
      </c>
      <c r="G598" s="832" t="s">
        <v>3716</v>
      </c>
      <c r="H598" s="849"/>
      <c r="I598" s="849"/>
      <c r="J598" s="832"/>
      <c r="K598" s="832"/>
      <c r="L598" s="849">
        <v>1</v>
      </c>
      <c r="M598" s="849">
        <v>59</v>
      </c>
      <c r="N598" s="832">
        <v>1</v>
      </c>
      <c r="O598" s="832">
        <v>59</v>
      </c>
      <c r="P598" s="849"/>
      <c r="Q598" s="849"/>
      <c r="R598" s="837"/>
      <c r="S598" s="850"/>
    </row>
    <row r="599" spans="1:19" ht="14.4" customHeight="1" x14ac:dyDescent="0.3">
      <c r="A599" s="831" t="s">
        <v>3565</v>
      </c>
      <c r="B599" s="832" t="s">
        <v>3566</v>
      </c>
      <c r="C599" s="832" t="s">
        <v>597</v>
      </c>
      <c r="D599" s="832" t="s">
        <v>1393</v>
      </c>
      <c r="E599" s="832" t="s">
        <v>3550</v>
      </c>
      <c r="F599" s="832" t="s">
        <v>3557</v>
      </c>
      <c r="G599" s="832" t="s">
        <v>3558</v>
      </c>
      <c r="H599" s="849">
        <v>2</v>
      </c>
      <c r="I599" s="849">
        <v>1182</v>
      </c>
      <c r="J599" s="832">
        <v>0.99831081081081086</v>
      </c>
      <c r="K599" s="832">
        <v>591</v>
      </c>
      <c r="L599" s="849">
        <v>2</v>
      </c>
      <c r="M599" s="849">
        <v>1184</v>
      </c>
      <c r="N599" s="832">
        <v>1</v>
      </c>
      <c r="O599" s="832">
        <v>592</v>
      </c>
      <c r="P599" s="849"/>
      <c r="Q599" s="849"/>
      <c r="R599" s="837"/>
      <c r="S599" s="850"/>
    </row>
    <row r="600" spans="1:19" ht="14.4" customHeight="1" x14ac:dyDescent="0.3">
      <c r="A600" s="831" t="s">
        <v>3565</v>
      </c>
      <c r="B600" s="832" t="s">
        <v>3566</v>
      </c>
      <c r="C600" s="832" t="s">
        <v>597</v>
      </c>
      <c r="D600" s="832" t="s">
        <v>1393</v>
      </c>
      <c r="E600" s="832" t="s">
        <v>3550</v>
      </c>
      <c r="F600" s="832" t="s">
        <v>3559</v>
      </c>
      <c r="G600" s="832" t="s">
        <v>3560</v>
      </c>
      <c r="H600" s="849"/>
      <c r="I600" s="849"/>
      <c r="J600" s="832"/>
      <c r="K600" s="832"/>
      <c r="L600" s="849">
        <v>1</v>
      </c>
      <c r="M600" s="849">
        <v>767</v>
      </c>
      <c r="N600" s="832">
        <v>1</v>
      </c>
      <c r="O600" s="832">
        <v>767</v>
      </c>
      <c r="P600" s="849"/>
      <c r="Q600" s="849"/>
      <c r="R600" s="837"/>
      <c r="S600" s="850"/>
    </row>
    <row r="601" spans="1:19" ht="14.4" customHeight="1" x14ac:dyDescent="0.3">
      <c r="A601" s="831" t="s">
        <v>3565</v>
      </c>
      <c r="B601" s="832" t="s">
        <v>3566</v>
      </c>
      <c r="C601" s="832" t="s">
        <v>597</v>
      </c>
      <c r="D601" s="832" t="s">
        <v>1393</v>
      </c>
      <c r="E601" s="832" t="s">
        <v>3550</v>
      </c>
      <c r="F601" s="832" t="s">
        <v>3717</v>
      </c>
      <c r="G601" s="832" t="s">
        <v>3718</v>
      </c>
      <c r="H601" s="849">
        <v>9</v>
      </c>
      <c r="I601" s="849">
        <v>39600</v>
      </c>
      <c r="J601" s="832">
        <v>2.9986369831894595</v>
      </c>
      <c r="K601" s="832">
        <v>4400</v>
      </c>
      <c r="L601" s="849">
        <v>3</v>
      </c>
      <c r="M601" s="849">
        <v>13206</v>
      </c>
      <c r="N601" s="832">
        <v>1</v>
      </c>
      <c r="O601" s="832">
        <v>4402</v>
      </c>
      <c r="P601" s="849"/>
      <c r="Q601" s="849"/>
      <c r="R601" s="837"/>
      <c r="S601" s="850"/>
    </row>
    <row r="602" spans="1:19" ht="14.4" customHeight="1" x14ac:dyDescent="0.3">
      <c r="A602" s="831" t="s">
        <v>3565</v>
      </c>
      <c r="B602" s="832" t="s">
        <v>3566</v>
      </c>
      <c r="C602" s="832" t="s">
        <v>597</v>
      </c>
      <c r="D602" s="832" t="s">
        <v>1393</v>
      </c>
      <c r="E602" s="832" t="s">
        <v>3550</v>
      </c>
      <c r="F602" s="832" t="s">
        <v>3721</v>
      </c>
      <c r="G602" s="832" t="s">
        <v>3722</v>
      </c>
      <c r="H602" s="849">
        <v>59</v>
      </c>
      <c r="I602" s="849">
        <v>7198</v>
      </c>
      <c r="J602" s="832">
        <v>1.2410344827586206</v>
      </c>
      <c r="K602" s="832">
        <v>122</v>
      </c>
      <c r="L602" s="849">
        <v>50</v>
      </c>
      <c r="M602" s="849">
        <v>5800</v>
      </c>
      <c r="N602" s="832">
        <v>1</v>
      </c>
      <c r="O602" s="832">
        <v>116</v>
      </c>
      <c r="P602" s="849">
        <v>27</v>
      </c>
      <c r="Q602" s="849">
        <v>3132</v>
      </c>
      <c r="R602" s="837">
        <v>0.54</v>
      </c>
      <c r="S602" s="850">
        <v>116</v>
      </c>
    </row>
    <row r="603" spans="1:19" ht="14.4" customHeight="1" x14ac:dyDescent="0.3">
      <c r="A603" s="831" t="s">
        <v>3565</v>
      </c>
      <c r="B603" s="832" t="s">
        <v>3566</v>
      </c>
      <c r="C603" s="832" t="s">
        <v>597</v>
      </c>
      <c r="D603" s="832" t="s">
        <v>1393</v>
      </c>
      <c r="E603" s="832" t="s">
        <v>3550</v>
      </c>
      <c r="F603" s="832" t="s">
        <v>3727</v>
      </c>
      <c r="G603" s="832" t="s">
        <v>3728</v>
      </c>
      <c r="H603" s="849">
        <v>3</v>
      </c>
      <c r="I603" s="849">
        <v>480</v>
      </c>
      <c r="J603" s="832">
        <v>0.6</v>
      </c>
      <c r="K603" s="832">
        <v>160</v>
      </c>
      <c r="L603" s="849">
        <v>5</v>
      </c>
      <c r="M603" s="849">
        <v>800</v>
      </c>
      <c r="N603" s="832">
        <v>1</v>
      </c>
      <c r="O603" s="832">
        <v>160</v>
      </c>
      <c r="P603" s="849">
        <v>2</v>
      </c>
      <c r="Q603" s="849">
        <v>322</v>
      </c>
      <c r="R603" s="837">
        <v>0.40250000000000002</v>
      </c>
      <c r="S603" s="850">
        <v>161</v>
      </c>
    </row>
    <row r="604" spans="1:19" ht="14.4" customHeight="1" x14ac:dyDescent="0.3">
      <c r="A604" s="831" t="s">
        <v>3565</v>
      </c>
      <c r="B604" s="832" t="s">
        <v>3566</v>
      </c>
      <c r="C604" s="832" t="s">
        <v>597</v>
      </c>
      <c r="D604" s="832" t="s">
        <v>1393</v>
      </c>
      <c r="E604" s="832" t="s">
        <v>3550</v>
      </c>
      <c r="F604" s="832" t="s">
        <v>3729</v>
      </c>
      <c r="G604" s="832" t="s">
        <v>3730</v>
      </c>
      <c r="H604" s="849"/>
      <c r="I604" s="849"/>
      <c r="J604" s="832"/>
      <c r="K604" s="832"/>
      <c r="L604" s="849">
        <v>4</v>
      </c>
      <c r="M604" s="849">
        <v>1580</v>
      </c>
      <c r="N604" s="832">
        <v>1</v>
      </c>
      <c r="O604" s="832">
        <v>395</v>
      </c>
      <c r="P604" s="849"/>
      <c r="Q604" s="849"/>
      <c r="R604" s="837"/>
      <c r="S604" s="850"/>
    </row>
    <row r="605" spans="1:19" ht="14.4" customHeight="1" x14ac:dyDescent="0.3">
      <c r="A605" s="831" t="s">
        <v>3565</v>
      </c>
      <c r="B605" s="832" t="s">
        <v>3566</v>
      </c>
      <c r="C605" s="832" t="s">
        <v>597</v>
      </c>
      <c r="D605" s="832" t="s">
        <v>1393</v>
      </c>
      <c r="E605" s="832" t="s">
        <v>3550</v>
      </c>
      <c r="F605" s="832" t="s">
        <v>3739</v>
      </c>
      <c r="G605" s="832" t="s">
        <v>3740</v>
      </c>
      <c r="H605" s="849">
        <v>6</v>
      </c>
      <c r="I605" s="849">
        <v>2232</v>
      </c>
      <c r="J605" s="832">
        <v>0.42742244350823438</v>
      </c>
      <c r="K605" s="832">
        <v>372</v>
      </c>
      <c r="L605" s="849">
        <v>14</v>
      </c>
      <c r="M605" s="849">
        <v>5222</v>
      </c>
      <c r="N605" s="832">
        <v>1</v>
      </c>
      <c r="O605" s="832">
        <v>373</v>
      </c>
      <c r="P605" s="849">
        <v>4</v>
      </c>
      <c r="Q605" s="849">
        <v>1496</v>
      </c>
      <c r="R605" s="837">
        <v>0.28648027575641516</v>
      </c>
      <c r="S605" s="850">
        <v>374</v>
      </c>
    </row>
    <row r="606" spans="1:19" ht="14.4" customHeight="1" x14ac:dyDescent="0.3">
      <c r="A606" s="831" t="s">
        <v>3565</v>
      </c>
      <c r="B606" s="832" t="s">
        <v>3566</v>
      </c>
      <c r="C606" s="832" t="s">
        <v>597</v>
      </c>
      <c r="D606" s="832" t="s">
        <v>1393</v>
      </c>
      <c r="E606" s="832" t="s">
        <v>3550</v>
      </c>
      <c r="F606" s="832" t="s">
        <v>3561</v>
      </c>
      <c r="G606" s="832" t="s">
        <v>3562</v>
      </c>
      <c r="H606" s="849"/>
      <c r="I606" s="849"/>
      <c r="J606" s="832"/>
      <c r="K606" s="832"/>
      <c r="L606" s="849">
        <v>2</v>
      </c>
      <c r="M606" s="849">
        <v>2674</v>
      </c>
      <c r="N606" s="832">
        <v>1</v>
      </c>
      <c r="O606" s="832">
        <v>1337</v>
      </c>
      <c r="P606" s="849"/>
      <c r="Q606" s="849"/>
      <c r="R606" s="837"/>
      <c r="S606" s="850"/>
    </row>
    <row r="607" spans="1:19" ht="14.4" customHeight="1" x14ac:dyDescent="0.3">
      <c r="A607" s="831" t="s">
        <v>3565</v>
      </c>
      <c r="B607" s="832" t="s">
        <v>3566</v>
      </c>
      <c r="C607" s="832" t="s">
        <v>597</v>
      </c>
      <c r="D607" s="832" t="s">
        <v>1393</v>
      </c>
      <c r="E607" s="832" t="s">
        <v>3550</v>
      </c>
      <c r="F607" s="832" t="s">
        <v>3563</v>
      </c>
      <c r="G607" s="832" t="s">
        <v>3564</v>
      </c>
      <c r="H607" s="849">
        <v>3</v>
      </c>
      <c r="I607" s="849">
        <v>1086</v>
      </c>
      <c r="J607" s="832">
        <v>0.6</v>
      </c>
      <c r="K607" s="832">
        <v>362</v>
      </c>
      <c r="L607" s="849">
        <v>5</v>
      </c>
      <c r="M607" s="849">
        <v>1810</v>
      </c>
      <c r="N607" s="832">
        <v>1</v>
      </c>
      <c r="O607" s="832">
        <v>362</v>
      </c>
      <c r="P607" s="849"/>
      <c r="Q607" s="849"/>
      <c r="R607" s="837"/>
      <c r="S607" s="850"/>
    </row>
    <row r="608" spans="1:19" ht="14.4" customHeight="1" x14ac:dyDescent="0.3">
      <c r="A608" s="831" t="s">
        <v>3565</v>
      </c>
      <c r="B608" s="832" t="s">
        <v>3566</v>
      </c>
      <c r="C608" s="832" t="s">
        <v>597</v>
      </c>
      <c r="D608" s="832" t="s">
        <v>1394</v>
      </c>
      <c r="E608" s="832" t="s">
        <v>3550</v>
      </c>
      <c r="F608" s="832" t="s">
        <v>3657</v>
      </c>
      <c r="G608" s="832" t="s">
        <v>3658</v>
      </c>
      <c r="H608" s="849">
        <v>20</v>
      </c>
      <c r="I608" s="849">
        <v>740</v>
      </c>
      <c r="J608" s="832">
        <v>0.86956521739130432</v>
      </c>
      <c r="K608" s="832">
        <v>37</v>
      </c>
      <c r="L608" s="849">
        <v>23</v>
      </c>
      <c r="M608" s="849">
        <v>851</v>
      </c>
      <c r="N608" s="832">
        <v>1</v>
      </c>
      <c r="O608" s="832">
        <v>37</v>
      </c>
      <c r="P608" s="849">
        <v>21</v>
      </c>
      <c r="Q608" s="849">
        <v>777</v>
      </c>
      <c r="R608" s="837">
        <v>0.91304347826086951</v>
      </c>
      <c r="S608" s="850">
        <v>37</v>
      </c>
    </row>
    <row r="609" spans="1:19" ht="14.4" customHeight="1" x14ac:dyDescent="0.3">
      <c r="A609" s="831" t="s">
        <v>3565</v>
      </c>
      <c r="B609" s="832" t="s">
        <v>3566</v>
      </c>
      <c r="C609" s="832" t="s">
        <v>597</v>
      </c>
      <c r="D609" s="832" t="s">
        <v>1394</v>
      </c>
      <c r="E609" s="832" t="s">
        <v>3550</v>
      </c>
      <c r="F609" s="832" t="s">
        <v>3551</v>
      </c>
      <c r="G609" s="832" t="s">
        <v>3552</v>
      </c>
      <c r="H609" s="849">
        <v>9</v>
      </c>
      <c r="I609" s="849">
        <v>2259</v>
      </c>
      <c r="J609" s="832">
        <v>1</v>
      </c>
      <c r="K609" s="832">
        <v>251</v>
      </c>
      <c r="L609" s="849">
        <v>9</v>
      </c>
      <c r="M609" s="849">
        <v>2259</v>
      </c>
      <c r="N609" s="832">
        <v>1</v>
      </c>
      <c r="O609" s="832">
        <v>251</v>
      </c>
      <c r="P609" s="849">
        <v>9</v>
      </c>
      <c r="Q609" s="849">
        <v>2268</v>
      </c>
      <c r="R609" s="837">
        <v>1.0039840637450199</v>
      </c>
      <c r="S609" s="850">
        <v>252</v>
      </c>
    </row>
    <row r="610" spans="1:19" ht="14.4" customHeight="1" x14ac:dyDescent="0.3">
      <c r="A610" s="831" t="s">
        <v>3565</v>
      </c>
      <c r="B610" s="832" t="s">
        <v>3566</v>
      </c>
      <c r="C610" s="832" t="s">
        <v>597</v>
      </c>
      <c r="D610" s="832" t="s">
        <v>1394</v>
      </c>
      <c r="E610" s="832" t="s">
        <v>3550</v>
      </c>
      <c r="F610" s="832" t="s">
        <v>3665</v>
      </c>
      <c r="G610" s="832" t="s">
        <v>3666</v>
      </c>
      <c r="H610" s="849"/>
      <c r="I610" s="849"/>
      <c r="J610" s="832"/>
      <c r="K610" s="832"/>
      <c r="L610" s="849">
        <v>5</v>
      </c>
      <c r="M610" s="849">
        <v>630</v>
      </c>
      <c r="N610" s="832">
        <v>1</v>
      </c>
      <c r="O610" s="832">
        <v>126</v>
      </c>
      <c r="P610" s="849"/>
      <c r="Q610" s="849"/>
      <c r="R610" s="837"/>
      <c r="S610" s="850"/>
    </row>
    <row r="611" spans="1:19" ht="14.4" customHeight="1" x14ac:dyDescent="0.3">
      <c r="A611" s="831" t="s">
        <v>3565</v>
      </c>
      <c r="B611" s="832" t="s">
        <v>3566</v>
      </c>
      <c r="C611" s="832" t="s">
        <v>597</v>
      </c>
      <c r="D611" s="832" t="s">
        <v>1394</v>
      </c>
      <c r="E611" s="832" t="s">
        <v>3550</v>
      </c>
      <c r="F611" s="832" t="s">
        <v>3695</v>
      </c>
      <c r="G611" s="832" t="s">
        <v>3696</v>
      </c>
      <c r="H611" s="849">
        <v>3</v>
      </c>
      <c r="I611" s="849">
        <v>100</v>
      </c>
      <c r="J611" s="832">
        <v>0.2000040000800016</v>
      </c>
      <c r="K611" s="832">
        <v>33.333333333333336</v>
      </c>
      <c r="L611" s="849">
        <v>15</v>
      </c>
      <c r="M611" s="849">
        <v>499.99</v>
      </c>
      <c r="N611" s="832">
        <v>1</v>
      </c>
      <c r="O611" s="832">
        <v>33.332666666666668</v>
      </c>
      <c r="P611" s="849">
        <v>10</v>
      </c>
      <c r="Q611" s="849">
        <v>333.33</v>
      </c>
      <c r="R611" s="837">
        <v>0.66667333346666924</v>
      </c>
      <c r="S611" s="850">
        <v>33.332999999999998</v>
      </c>
    </row>
    <row r="612" spans="1:19" ht="14.4" customHeight="1" x14ac:dyDescent="0.3">
      <c r="A612" s="831" t="s">
        <v>3565</v>
      </c>
      <c r="B612" s="832" t="s">
        <v>3566</v>
      </c>
      <c r="C612" s="832" t="s">
        <v>597</v>
      </c>
      <c r="D612" s="832" t="s">
        <v>1394</v>
      </c>
      <c r="E612" s="832" t="s">
        <v>3550</v>
      </c>
      <c r="F612" s="832" t="s">
        <v>3727</v>
      </c>
      <c r="G612" s="832" t="s">
        <v>3728</v>
      </c>
      <c r="H612" s="849"/>
      <c r="I612" s="849"/>
      <c r="J612" s="832"/>
      <c r="K612" s="832"/>
      <c r="L612" s="849">
        <v>2</v>
      </c>
      <c r="M612" s="849">
        <v>320</v>
      </c>
      <c r="N612" s="832">
        <v>1</v>
      </c>
      <c r="O612" s="832">
        <v>160</v>
      </c>
      <c r="P612" s="849">
        <v>1</v>
      </c>
      <c r="Q612" s="849">
        <v>161</v>
      </c>
      <c r="R612" s="837">
        <v>0.50312500000000004</v>
      </c>
      <c r="S612" s="850">
        <v>161</v>
      </c>
    </row>
    <row r="613" spans="1:19" ht="14.4" customHeight="1" x14ac:dyDescent="0.3">
      <c r="A613" s="831" t="s">
        <v>3565</v>
      </c>
      <c r="B613" s="832" t="s">
        <v>3566</v>
      </c>
      <c r="C613" s="832" t="s">
        <v>597</v>
      </c>
      <c r="D613" s="832" t="s">
        <v>1394</v>
      </c>
      <c r="E613" s="832" t="s">
        <v>3550</v>
      </c>
      <c r="F613" s="832" t="s">
        <v>3739</v>
      </c>
      <c r="G613" s="832" t="s">
        <v>3740</v>
      </c>
      <c r="H613" s="849">
        <v>1</v>
      </c>
      <c r="I613" s="849">
        <v>372</v>
      </c>
      <c r="J613" s="832">
        <v>0.99731903485254692</v>
      </c>
      <c r="K613" s="832">
        <v>372</v>
      </c>
      <c r="L613" s="849">
        <v>1</v>
      </c>
      <c r="M613" s="849">
        <v>373</v>
      </c>
      <c r="N613" s="832">
        <v>1</v>
      </c>
      <c r="O613" s="832">
        <v>373</v>
      </c>
      <c r="P613" s="849">
        <v>1</v>
      </c>
      <c r="Q613" s="849">
        <v>374</v>
      </c>
      <c r="R613" s="837">
        <v>1.0026809651474531</v>
      </c>
      <c r="S613" s="850">
        <v>374</v>
      </c>
    </row>
    <row r="614" spans="1:19" ht="14.4" customHeight="1" x14ac:dyDescent="0.3">
      <c r="A614" s="831" t="s">
        <v>3565</v>
      </c>
      <c r="B614" s="832" t="s">
        <v>3566</v>
      </c>
      <c r="C614" s="832" t="s">
        <v>597</v>
      </c>
      <c r="D614" s="832" t="s">
        <v>1395</v>
      </c>
      <c r="E614" s="832" t="s">
        <v>3567</v>
      </c>
      <c r="F614" s="832" t="s">
        <v>3572</v>
      </c>
      <c r="G614" s="832" t="s">
        <v>3571</v>
      </c>
      <c r="H614" s="849">
        <v>2</v>
      </c>
      <c r="I614" s="849">
        <v>12745.08</v>
      </c>
      <c r="J614" s="832">
        <v>0.33333333333333337</v>
      </c>
      <c r="K614" s="832">
        <v>6372.54</v>
      </c>
      <c r="L614" s="849">
        <v>6</v>
      </c>
      <c r="M614" s="849">
        <v>38235.24</v>
      </c>
      <c r="N614" s="832">
        <v>1</v>
      </c>
      <c r="O614" s="832">
        <v>6372.54</v>
      </c>
      <c r="P614" s="849">
        <v>3</v>
      </c>
      <c r="Q614" s="849">
        <v>14227.199999999999</v>
      </c>
      <c r="R614" s="837">
        <v>0.37209652665969928</v>
      </c>
      <c r="S614" s="850">
        <v>4742.3999999999996</v>
      </c>
    </row>
    <row r="615" spans="1:19" ht="14.4" customHeight="1" x14ac:dyDescent="0.3">
      <c r="A615" s="831" t="s">
        <v>3565</v>
      </c>
      <c r="B615" s="832" t="s">
        <v>3566</v>
      </c>
      <c r="C615" s="832" t="s">
        <v>597</v>
      </c>
      <c r="D615" s="832" t="s">
        <v>1395</v>
      </c>
      <c r="E615" s="832" t="s">
        <v>3567</v>
      </c>
      <c r="F615" s="832" t="s">
        <v>3580</v>
      </c>
      <c r="G615" s="832" t="s">
        <v>3581</v>
      </c>
      <c r="H615" s="849">
        <v>1</v>
      </c>
      <c r="I615" s="849">
        <v>6187.91</v>
      </c>
      <c r="J615" s="832"/>
      <c r="K615" s="832">
        <v>6187.91</v>
      </c>
      <c r="L615" s="849"/>
      <c r="M615" s="849"/>
      <c r="N615" s="832"/>
      <c r="O615" s="832"/>
      <c r="P615" s="849"/>
      <c r="Q615" s="849"/>
      <c r="R615" s="837"/>
      <c r="S615" s="850"/>
    </row>
    <row r="616" spans="1:19" ht="14.4" customHeight="1" x14ac:dyDescent="0.3">
      <c r="A616" s="831" t="s">
        <v>3565</v>
      </c>
      <c r="B616" s="832" t="s">
        <v>3566</v>
      </c>
      <c r="C616" s="832" t="s">
        <v>597</v>
      </c>
      <c r="D616" s="832" t="s">
        <v>1395</v>
      </c>
      <c r="E616" s="832" t="s">
        <v>3567</v>
      </c>
      <c r="F616" s="832" t="s">
        <v>3582</v>
      </c>
      <c r="G616" s="832" t="s">
        <v>3583</v>
      </c>
      <c r="H616" s="849">
        <v>1</v>
      </c>
      <c r="I616" s="849">
        <v>6711.62</v>
      </c>
      <c r="J616" s="832"/>
      <c r="K616" s="832">
        <v>6711.62</v>
      </c>
      <c r="L616" s="849"/>
      <c r="M616" s="849"/>
      <c r="N616" s="832"/>
      <c r="O616" s="832"/>
      <c r="P616" s="849"/>
      <c r="Q616" s="849"/>
      <c r="R616" s="837"/>
      <c r="S616" s="850"/>
    </row>
    <row r="617" spans="1:19" ht="14.4" customHeight="1" x14ac:dyDescent="0.3">
      <c r="A617" s="831" t="s">
        <v>3565</v>
      </c>
      <c r="B617" s="832" t="s">
        <v>3566</v>
      </c>
      <c r="C617" s="832" t="s">
        <v>597</v>
      </c>
      <c r="D617" s="832" t="s">
        <v>1395</v>
      </c>
      <c r="E617" s="832" t="s">
        <v>3567</v>
      </c>
      <c r="F617" s="832" t="s">
        <v>3588</v>
      </c>
      <c r="G617" s="832" t="s">
        <v>3589</v>
      </c>
      <c r="H617" s="849">
        <v>11</v>
      </c>
      <c r="I617" s="849">
        <v>41798.68</v>
      </c>
      <c r="J617" s="832">
        <v>2.1999999999999997</v>
      </c>
      <c r="K617" s="832">
        <v>3799.88</v>
      </c>
      <c r="L617" s="849">
        <v>5</v>
      </c>
      <c r="M617" s="849">
        <v>18999.400000000001</v>
      </c>
      <c r="N617" s="832">
        <v>1</v>
      </c>
      <c r="O617" s="832">
        <v>3799.88</v>
      </c>
      <c r="P617" s="849">
        <v>8</v>
      </c>
      <c r="Q617" s="849">
        <v>30399.040000000005</v>
      </c>
      <c r="R617" s="837">
        <v>1.6</v>
      </c>
      <c r="S617" s="850">
        <v>3799.8800000000006</v>
      </c>
    </row>
    <row r="618" spans="1:19" ht="14.4" customHeight="1" x14ac:dyDescent="0.3">
      <c r="A618" s="831" t="s">
        <v>3565</v>
      </c>
      <c r="B618" s="832" t="s">
        <v>3566</v>
      </c>
      <c r="C618" s="832" t="s">
        <v>597</v>
      </c>
      <c r="D618" s="832" t="s">
        <v>1395</v>
      </c>
      <c r="E618" s="832" t="s">
        <v>3567</v>
      </c>
      <c r="F618" s="832" t="s">
        <v>3596</v>
      </c>
      <c r="G618" s="832" t="s">
        <v>1348</v>
      </c>
      <c r="H618" s="849"/>
      <c r="I618" s="849"/>
      <c r="J618" s="832"/>
      <c r="K618" s="832"/>
      <c r="L618" s="849">
        <v>3</v>
      </c>
      <c r="M618" s="849">
        <v>15244.14</v>
      </c>
      <c r="N618" s="832">
        <v>1</v>
      </c>
      <c r="O618" s="832">
        <v>5081.38</v>
      </c>
      <c r="P618" s="849">
        <v>2</v>
      </c>
      <c r="Q618" s="849">
        <v>9484.7999999999993</v>
      </c>
      <c r="R618" s="837">
        <v>0.62219318374142452</v>
      </c>
      <c r="S618" s="850">
        <v>4742.3999999999996</v>
      </c>
    </row>
    <row r="619" spans="1:19" ht="14.4" customHeight="1" x14ac:dyDescent="0.3">
      <c r="A619" s="831" t="s">
        <v>3565</v>
      </c>
      <c r="B619" s="832" t="s">
        <v>3566</v>
      </c>
      <c r="C619" s="832" t="s">
        <v>597</v>
      </c>
      <c r="D619" s="832" t="s">
        <v>1395</v>
      </c>
      <c r="E619" s="832" t="s">
        <v>3550</v>
      </c>
      <c r="F619" s="832" t="s">
        <v>3645</v>
      </c>
      <c r="G619" s="832" t="s">
        <v>3646</v>
      </c>
      <c r="H619" s="849">
        <v>1</v>
      </c>
      <c r="I619" s="849">
        <v>299</v>
      </c>
      <c r="J619" s="832"/>
      <c r="K619" s="832">
        <v>299</v>
      </c>
      <c r="L619" s="849"/>
      <c r="M619" s="849"/>
      <c r="N619" s="832"/>
      <c r="O619" s="832"/>
      <c r="P619" s="849"/>
      <c r="Q619" s="849"/>
      <c r="R619" s="837"/>
      <c r="S619" s="850"/>
    </row>
    <row r="620" spans="1:19" ht="14.4" customHeight="1" x14ac:dyDescent="0.3">
      <c r="A620" s="831" t="s">
        <v>3565</v>
      </c>
      <c r="B620" s="832" t="s">
        <v>3566</v>
      </c>
      <c r="C620" s="832" t="s">
        <v>597</v>
      </c>
      <c r="D620" s="832" t="s">
        <v>1395</v>
      </c>
      <c r="E620" s="832" t="s">
        <v>3550</v>
      </c>
      <c r="F620" s="832" t="s">
        <v>3647</v>
      </c>
      <c r="G620" s="832" t="s">
        <v>3648</v>
      </c>
      <c r="H620" s="849">
        <v>8</v>
      </c>
      <c r="I620" s="849">
        <v>1640</v>
      </c>
      <c r="J620" s="832">
        <v>4</v>
      </c>
      <c r="K620" s="832">
        <v>205</v>
      </c>
      <c r="L620" s="849">
        <v>2</v>
      </c>
      <c r="M620" s="849">
        <v>410</v>
      </c>
      <c r="N620" s="832">
        <v>1</v>
      </c>
      <c r="O620" s="832">
        <v>205</v>
      </c>
      <c r="P620" s="849"/>
      <c r="Q620" s="849"/>
      <c r="R620" s="837"/>
      <c r="S620" s="850"/>
    </row>
    <row r="621" spans="1:19" ht="14.4" customHeight="1" x14ac:dyDescent="0.3">
      <c r="A621" s="831" t="s">
        <v>3565</v>
      </c>
      <c r="B621" s="832" t="s">
        <v>3566</v>
      </c>
      <c r="C621" s="832" t="s">
        <v>597</v>
      </c>
      <c r="D621" s="832" t="s">
        <v>1395</v>
      </c>
      <c r="E621" s="832" t="s">
        <v>3550</v>
      </c>
      <c r="F621" s="832" t="s">
        <v>3649</v>
      </c>
      <c r="G621" s="832" t="s">
        <v>3650</v>
      </c>
      <c r="H621" s="849">
        <v>15</v>
      </c>
      <c r="I621" s="849">
        <v>1170</v>
      </c>
      <c r="J621" s="832">
        <v>1.25</v>
      </c>
      <c r="K621" s="832">
        <v>78</v>
      </c>
      <c r="L621" s="849">
        <v>12</v>
      </c>
      <c r="M621" s="849">
        <v>936</v>
      </c>
      <c r="N621" s="832">
        <v>1</v>
      </c>
      <c r="O621" s="832">
        <v>78</v>
      </c>
      <c r="P621" s="849">
        <v>2</v>
      </c>
      <c r="Q621" s="849">
        <v>156</v>
      </c>
      <c r="R621" s="837">
        <v>0.16666666666666666</v>
      </c>
      <c r="S621" s="850">
        <v>78</v>
      </c>
    </row>
    <row r="622" spans="1:19" ht="14.4" customHeight="1" x14ac:dyDescent="0.3">
      <c r="A622" s="831" t="s">
        <v>3565</v>
      </c>
      <c r="B622" s="832" t="s">
        <v>3566</v>
      </c>
      <c r="C622" s="832" t="s">
        <v>597</v>
      </c>
      <c r="D622" s="832" t="s">
        <v>1395</v>
      </c>
      <c r="E622" s="832" t="s">
        <v>3550</v>
      </c>
      <c r="F622" s="832" t="s">
        <v>3657</v>
      </c>
      <c r="G622" s="832" t="s">
        <v>3658</v>
      </c>
      <c r="H622" s="849">
        <v>28</v>
      </c>
      <c r="I622" s="849">
        <v>1036</v>
      </c>
      <c r="J622" s="832">
        <v>0.60869565217391308</v>
      </c>
      <c r="K622" s="832">
        <v>37</v>
      </c>
      <c r="L622" s="849">
        <v>46</v>
      </c>
      <c r="M622" s="849">
        <v>1702</v>
      </c>
      <c r="N622" s="832">
        <v>1</v>
      </c>
      <c r="O622" s="832">
        <v>37</v>
      </c>
      <c r="P622" s="849">
        <v>97</v>
      </c>
      <c r="Q622" s="849">
        <v>3589</v>
      </c>
      <c r="R622" s="837">
        <v>2.1086956521739131</v>
      </c>
      <c r="S622" s="850">
        <v>37</v>
      </c>
    </row>
    <row r="623" spans="1:19" ht="14.4" customHeight="1" x14ac:dyDescent="0.3">
      <c r="A623" s="831" t="s">
        <v>3565</v>
      </c>
      <c r="B623" s="832" t="s">
        <v>3566</v>
      </c>
      <c r="C623" s="832" t="s">
        <v>597</v>
      </c>
      <c r="D623" s="832" t="s">
        <v>1395</v>
      </c>
      <c r="E623" s="832" t="s">
        <v>3550</v>
      </c>
      <c r="F623" s="832" t="s">
        <v>3551</v>
      </c>
      <c r="G623" s="832" t="s">
        <v>3552</v>
      </c>
      <c r="H623" s="849">
        <v>202</v>
      </c>
      <c r="I623" s="849">
        <v>50702</v>
      </c>
      <c r="J623" s="832">
        <v>2.1263157894736842</v>
      </c>
      <c r="K623" s="832">
        <v>251</v>
      </c>
      <c r="L623" s="849">
        <v>95</v>
      </c>
      <c r="M623" s="849">
        <v>23845</v>
      </c>
      <c r="N623" s="832">
        <v>1</v>
      </c>
      <c r="O623" s="832">
        <v>251</v>
      </c>
      <c r="P623" s="849">
        <v>81</v>
      </c>
      <c r="Q623" s="849">
        <v>20412</v>
      </c>
      <c r="R623" s="837">
        <v>0.85602851750891173</v>
      </c>
      <c r="S623" s="850">
        <v>252</v>
      </c>
    </row>
    <row r="624" spans="1:19" ht="14.4" customHeight="1" x14ac:dyDescent="0.3">
      <c r="A624" s="831" t="s">
        <v>3565</v>
      </c>
      <c r="B624" s="832" t="s">
        <v>3566</v>
      </c>
      <c r="C624" s="832" t="s">
        <v>597</v>
      </c>
      <c r="D624" s="832" t="s">
        <v>1395</v>
      </c>
      <c r="E624" s="832" t="s">
        <v>3550</v>
      </c>
      <c r="F624" s="832" t="s">
        <v>3665</v>
      </c>
      <c r="G624" s="832" t="s">
        <v>3666</v>
      </c>
      <c r="H624" s="849">
        <v>33</v>
      </c>
      <c r="I624" s="849">
        <v>4158</v>
      </c>
      <c r="J624" s="832">
        <v>0.7021276595744681</v>
      </c>
      <c r="K624" s="832">
        <v>126</v>
      </c>
      <c r="L624" s="849">
        <v>47</v>
      </c>
      <c r="M624" s="849">
        <v>5922</v>
      </c>
      <c r="N624" s="832">
        <v>1</v>
      </c>
      <c r="O624" s="832">
        <v>126</v>
      </c>
      <c r="P624" s="849">
        <v>72</v>
      </c>
      <c r="Q624" s="849">
        <v>9144</v>
      </c>
      <c r="R624" s="837">
        <v>1.5440729483282676</v>
      </c>
      <c r="S624" s="850">
        <v>127</v>
      </c>
    </row>
    <row r="625" spans="1:19" ht="14.4" customHeight="1" x14ac:dyDescent="0.3">
      <c r="A625" s="831" t="s">
        <v>3565</v>
      </c>
      <c r="B625" s="832" t="s">
        <v>3566</v>
      </c>
      <c r="C625" s="832" t="s">
        <v>597</v>
      </c>
      <c r="D625" s="832" t="s">
        <v>1395</v>
      </c>
      <c r="E625" s="832" t="s">
        <v>3550</v>
      </c>
      <c r="F625" s="832" t="s">
        <v>3673</v>
      </c>
      <c r="G625" s="832" t="s">
        <v>3674</v>
      </c>
      <c r="H625" s="849"/>
      <c r="I625" s="849"/>
      <c r="J625" s="832"/>
      <c r="K625" s="832"/>
      <c r="L625" s="849">
        <v>3</v>
      </c>
      <c r="M625" s="849">
        <v>999</v>
      </c>
      <c r="N625" s="832">
        <v>1</v>
      </c>
      <c r="O625" s="832">
        <v>333</v>
      </c>
      <c r="P625" s="849">
        <v>4</v>
      </c>
      <c r="Q625" s="849">
        <v>1336</v>
      </c>
      <c r="R625" s="837">
        <v>1.3373373373373374</v>
      </c>
      <c r="S625" s="850">
        <v>334</v>
      </c>
    </row>
    <row r="626" spans="1:19" ht="14.4" customHeight="1" x14ac:dyDescent="0.3">
      <c r="A626" s="831" t="s">
        <v>3565</v>
      </c>
      <c r="B626" s="832" t="s">
        <v>3566</v>
      </c>
      <c r="C626" s="832" t="s">
        <v>597</v>
      </c>
      <c r="D626" s="832" t="s">
        <v>1395</v>
      </c>
      <c r="E626" s="832" t="s">
        <v>3550</v>
      </c>
      <c r="F626" s="832" t="s">
        <v>3679</v>
      </c>
      <c r="G626" s="832" t="s">
        <v>3680</v>
      </c>
      <c r="H626" s="849">
        <v>1</v>
      </c>
      <c r="I626" s="849">
        <v>256</v>
      </c>
      <c r="J626" s="832"/>
      <c r="K626" s="832">
        <v>256</v>
      </c>
      <c r="L626" s="849"/>
      <c r="M626" s="849"/>
      <c r="N626" s="832"/>
      <c r="O626" s="832"/>
      <c r="P626" s="849"/>
      <c r="Q626" s="849"/>
      <c r="R626" s="837"/>
      <c r="S626" s="850"/>
    </row>
    <row r="627" spans="1:19" ht="14.4" customHeight="1" x14ac:dyDescent="0.3">
      <c r="A627" s="831" t="s">
        <v>3565</v>
      </c>
      <c r="B627" s="832" t="s">
        <v>3566</v>
      </c>
      <c r="C627" s="832" t="s">
        <v>597</v>
      </c>
      <c r="D627" s="832" t="s">
        <v>1395</v>
      </c>
      <c r="E627" s="832" t="s">
        <v>3550</v>
      </c>
      <c r="F627" s="832" t="s">
        <v>3689</v>
      </c>
      <c r="G627" s="832" t="s">
        <v>3690</v>
      </c>
      <c r="H627" s="849">
        <v>1</v>
      </c>
      <c r="I627" s="849">
        <v>1181</v>
      </c>
      <c r="J627" s="832"/>
      <c r="K627" s="832">
        <v>1181</v>
      </c>
      <c r="L627" s="849"/>
      <c r="M627" s="849"/>
      <c r="N627" s="832"/>
      <c r="O627" s="832"/>
      <c r="P627" s="849"/>
      <c r="Q627" s="849"/>
      <c r="R627" s="837"/>
      <c r="S627" s="850"/>
    </row>
    <row r="628" spans="1:19" ht="14.4" customHeight="1" x14ac:dyDescent="0.3">
      <c r="A628" s="831" t="s">
        <v>3565</v>
      </c>
      <c r="B628" s="832" t="s">
        <v>3566</v>
      </c>
      <c r="C628" s="832" t="s">
        <v>597</v>
      </c>
      <c r="D628" s="832" t="s">
        <v>1395</v>
      </c>
      <c r="E628" s="832" t="s">
        <v>3550</v>
      </c>
      <c r="F628" s="832" t="s">
        <v>3691</v>
      </c>
      <c r="G628" s="832" t="s">
        <v>3692</v>
      </c>
      <c r="H628" s="849"/>
      <c r="I628" s="849"/>
      <c r="J628" s="832"/>
      <c r="K628" s="832"/>
      <c r="L628" s="849"/>
      <c r="M628" s="849"/>
      <c r="N628" s="832"/>
      <c r="O628" s="832"/>
      <c r="P628" s="849">
        <v>2</v>
      </c>
      <c r="Q628" s="849">
        <v>1420</v>
      </c>
      <c r="R628" s="837"/>
      <c r="S628" s="850">
        <v>710</v>
      </c>
    </row>
    <row r="629" spans="1:19" ht="14.4" customHeight="1" x14ac:dyDescent="0.3">
      <c r="A629" s="831" t="s">
        <v>3565</v>
      </c>
      <c r="B629" s="832" t="s">
        <v>3566</v>
      </c>
      <c r="C629" s="832" t="s">
        <v>597</v>
      </c>
      <c r="D629" s="832" t="s">
        <v>1395</v>
      </c>
      <c r="E629" s="832" t="s">
        <v>3550</v>
      </c>
      <c r="F629" s="832" t="s">
        <v>3695</v>
      </c>
      <c r="G629" s="832" t="s">
        <v>3696</v>
      </c>
      <c r="H629" s="849">
        <v>111</v>
      </c>
      <c r="I629" s="849">
        <v>3700</v>
      </c>
      <c r="J629" s="832">
        <v>0.75000050675709917</v>
      </c>
      <c r="K629" s="832">
        <v>33.333333333333336</v>
      </c>
      <c r="L629" s="849">
        <v>148</v>
      </c>
      <c r="M629" s="849">
        <v>4933.33</v>
      </c>
      <c r="N629" s="832">
        <v>1</v>
      </c>
      <c r="O629" s="832">
        <v>33.333310810810808</v>
      </c>
      <c r="P629" s="849">
        <v>157</v>
      </c>
      <c r="Q629" s="849">
        <v>5233.33</v>
      </c>
      <c r="R629" s="837">
        <v>1.0608108518992243</v>
      </c>
      <c r="S629" s="850">
        <v>33.333312101910828</v>
      </c>
    </row>
    <row r="630" spans="1:19" ht="14.4" customHeight="1" x14ac:dyDescent="0.3">
      <c r="A630" s="831" t="s">
        <v>3565</v>
      </c>
      <c r="B630" s="832" t="s">
        <v>3566</v>
      </c>
      <c r="C630" s="832" t="s">
        <v>597</v>
      </c>
      <c r="D630" s="832" t="s">
        <v>1395</v>
      </c>
      <c r="E630" s="832" t="s">
        <v>3550</v>
      </c>
      <c r="F630" s="832" t="s">
        <v>3697</v>
      </c>
      <c r="G630" s="832" t="s">
        <v>3698</v>
      </c>
      <c r="H630" s="849">
        <v>24</v>
      </c>
      <c r="I630" s="849">
        <v>7368</v>
      </c>
      <c r="J630" s="832">
        <v>2.3922077922077922</v>
      </c>
      <c r="K630" s="832">
        <v>307</v>
      </c>
      <c r="L630" s="849">
        <v>10</v>
      </c>
      <c r="M630" s="849">
        <v>3080</v>
      </c>
      <c r="N630" s="832">
        <v>1</v>
      </c>
      <c r="O630" s="832">
        <v>308</v>
      </c>
      <c r="P630" s="849">
        <v>3</v>
      </c>
      <c r="Q630" s="849">
        <v>924</v>
      </c>
      <c r="R630" s="837">
        <v>0.3</v>
      </c>
      <c r="S630" s="850">
        <v>308</v>
      </c>
    </row>
    <row r="631" spans="1:19" ht="14.4" customHeight="1" x14ac:dyDescent="0.3">
      <c r="A631" s="831" t="s">
        <v>3565</v>
      </c>
      <c r="B631" s="832" t="s">
        <v>3566</v>
      </c>
      <c r="C631" s="832" t="s">
        <v>597</v>
      </c>
      <c r="D631" s="832" t="s">
        <v>1395</v>
      </c>
      <c r="E631" s="832" t="s">
        <v>3550</v>
      </c>
      <c r="F631" s="832" t="s">
        <v>3699</v>
      </c>
      <c r="G631" s="832" t="s">
        <v>3700</v>
      </c>
      <c r="H631" s="849">
        <v>1</v>
      </c>
      <c r="I631" s="849">
        <v>259</v>
      </c>
      <c r="J631" s="832"/>
      <c r="K631" s="832">
        <v>259</v>
      </c>
      <c r="L631" s="849"/>
      <c r="M631" s="849"/>
      <c r="N631" s="832"/>
      <c r="O631" s="832"/>
      <c r="P631" s="849">
        <v>1</v>
      </c>
      <c r="Q631" s="849">
        <v>261</v>
      </c>
      <c r="R631" s="837"/>
      <c r="S631" s="850">
        <v>261</v>
      </c>
    </row>
    <row r="632" spans="1:19" ht="14.4" customHeight="1" x14ac:dyDescent="0.3">
      <c r="A632" s="831" t="s">
        <v>3565</v>
      </c>
      <c r="B632" s="832" t="s">
        <v>3566</v>
      </c>
      <c r="C632" s="832" t="s">
        <v>597</v>
      </c>
      <c r="D632" s="832" t="s">
        <v>1395</v>
      </c>
      <c r="E632" s="832" t="s">
        <v>3550</v>
      </c>
      <c r="F632" s="832" t="s">
        <v>3705</v>
      </c>
      <c r="G632" s="832" t="s">
        <v>3706</v>
      </c>
      <c r="H632" s="849"/>
      <c r="I632" s="849"/>
      <c r="J632" s="832"/>
      <c r="K632" s="832"/>
      <c r="L632" s="849"/>
      <c r="M632" s="849"/>
      <c r="N632" s="832"/>
      <c r="O632" s="832"/>
      <c r="P632" s="849">
        <v>2</v>
      </c>
      <c r="Q632" s="849">
        <v>310</v>
      </c>
      <c r="R632" s="837"/>
      <c r="S632" s="850">
        <v>155</v>
      </c>
    </row>
    <row r="633" spans="1:19" ht="14.4" customHeight="1" x14ac:dyDescent="0.3">
      <c r="A633" s="831" t="s">
        <v>3565</v>
      </c>
      <c r="B633" s="832" t="s">
        <v>3566</v>
      </c>
      <c r="C633" s="832" t="s">
        <v>597</v>
      </c>
      <c r="D633" s="832" t="s">
        <v>1395</v>
      </c>
      <c r="E633" s="832" t="s">
        <v>3550</v>
      </c>
      <c r="F633" s="832" t="s">
        <v>3707</v>
      </c>
      <c r="G633" s="832" t="s">
        <v>3708</v>
      </c>
      <c r="H633" s="849"/>
      <c r="I633" s="849"/>
      <c r="J633" s="832"/>
      <c r="K633" s="832"/>
      <c r="L633" s="849">
        <v>2</v>
      </c>
      <c r="M633" s="849">
        <v>64</v>
      </c>
      <c r="N633" s="832">
        <v>1</v>
      </c>
      <c r="O633" s="832">
        <v>32</v>
      </c>
      <c r="P633" s="849">
        <v>11</v>
      </c>
      <c r="Q633" s="849">
        <v>352</v>
      </c>
      <c r="R633" s="837">
        <v>5.5</v>
      </c>
      <c r="S633" s="850">
        <v>32</v>
      </c>
    </row>
    <row r="634" spans="1:19" ht="14.4" customHeight="1" x14ac:dyDescent="0.3">
      <c r="A634" s="831" t="s">
        <v>3565</v>
      </c>
      <c r="B634" s="832" t="s">
        <v>3566</v>
      </c>
      <c r="C634" s="832" t="s">
        <v>597</v>
      </c>
      <c r="D634" s="832" t="s">
        <v>1395</v>
      </c>
      <c r="E634" s="832" t="s">
        <v>3550</v>
      </c>
      <c r="F634" s="832" t="s">
        <v>3713</v>
      </c>
      <c r="G634" s="832" t="s">
        <v>3714</v>
      </c>
      <c r="H634" s="849">
        <v>3</v>
      </c>
      <c r="I634" s="849">
        <v>2874</v>
      </c>
      <c r="J634" s="832">
        <v>3</v>
      </c>
      <c r="K634" s="832">
        <v>958</v>
      </c>
      <c r="L634" s="849">
        <v>1</v>
      </c>
      <c r="M634" s="849">
        <v>958</v>
      </c>
      <c r="N634" s="832">
        <v>1</v>
      </c>
      <c r="O634" s="832">
        <v>958</v>
      </c>
      <c r="P634" s="849">
        <v>1</v>
      </c>
      <c r="Q634" s="849">
        <v>959</v>
      </c>
      <c r="R634" s="837">
        <v>1.0010438413361169</v>
      </c>
      <c r="S634" s="850">
        <v>959</v>
      </c>
    </row>
    <row r="635" spans="1:19" ht="14.4" customHeight="1" x14ac:dyDescent="0.3">
      <c r="A635" s="831" t="s">
        <v>3565</v>
      </c>
      <c r="B635" s="832" t="s">
        <v>3566</v>
      </c>
      <c r="C635" s="832" t="s">
        <v>597</v>
      </c>
      <c r="D635" s="832" t="s">
        <v>1395</v>
      </c>
      <c r="E635" s="832" t="s">
        <v>3550</v>
      </c>
      <c r="F635" s="832" t="s">
        <v>3721</v>
      </c>
      <c r="G635" s="832" t="s">
        <v>3722</v>
      </c>
      <c r="H635" s="849">
        <v>21</v>
      </c>
      <c r="I635" s="849">
        <v>2562</v>
      </c>
      <c r="J635" s="832">
        <v>2.2086206896551723</v>
      </c>
      <c r="K635" s="832">
        <v>122</v>
      </c>
      <c r="L635" s="849">
        <v>10</v>
      </c>
      <c r="M635" s="849">
        <v>1160</v>
      </c>
      <c r="N635" s="832">
        <v>1</v>
      </c>
      <c r="O635" s="832">
        <v>116</v>
      </c>
      <c r="P635" s="849">
        <v>52</v>
      </c>
      <c r="Q635" s="849">
        <v>6032</v>
      </c>
      <c r="R635" s="837">
        <v>5.2</v>
      </c>
      <c r="S635" s="850">
        <v>116</v>
      </c>
    </row>
    <row r="636" spans="1:19" ht="14.4" customHeight="1" x14ac:dyDescent="0.3">
      <c r="A636" s="831" t="s">
        <v>3565</v>
      </c>
      <c r="B636" s="832" t="s">
        <v>3566</v>
      </c>
      <c r="C636" s="832" t="s">
        <v>597</v>
      </c>
      <c r="D636" s="832" t="s">
        <v>1395</v>
      </c>
      <c r="E636" s="832" t="s">
        <v>3550</v>
      </c>
      <c r="F636" s="832" t="s">
        <v>3727</v>
      </c>
      <c r="G636" s="832" t="s">
        <v>3728</v>
      </c>
      <c r="H636" s="849">
        <v>2</v>
      </c>
      <c r="I636" s="849">
        <v>320</v>
      </c>
      <c r="J636" s="832">
        <v>1</v>
      </c>
      <c r="K636" s="832">
        <v>160</v>
      </c>
      <c r="L636" s="849">
        <v>2</v>
      </c>
      <c r="M636" s="849">
        <v>320</v>
      </c>
      <c r="N636" s="832">
        <v>1</v>
      </c>
      <c r="O636" s="832">
        <v>160</v>
      </c>
      <c r="P636" s="849">
        <v>1</v>
      </c>
      <c r="Q636" s="849">
        <v>161</v>
      </c>
      <c r="R636" s="837">
        <v>0.50312500000000004</v>
      </c>
      <c r="S636" s="850">
        <v>161</v>
      </c>
    </row>
    <row r="637" spans="1:19" ht="14.4" customHeight="1" x14ac:dyDescent="0.3">
      <c r="A637" s="831" t="s">
        <v>3565</v>
      </c>
      <c r="B637" s="832" t="s">
        <v>3566</v>
      </c>
      <c r="C637" s="832" t="s">
        <v>597</v>
      </c>
      <c r="D637" s="832" t="s">
        <v>1395</v>
      </c>
      <c r="E637" s="832" t="s">
        <v>3550</v>
      </c>
      <c r="F637" s="832" t="s">
        <v>3729</v>
      </c>
      <c r="G637" s="832" t="s">
        <v>3730</v>
      </c>
      <c r="H637" s="849">
        <v>6</v>
      </c>
      <c r="I637" s="849">
        <v>2364</v>
      </c>
      <c r="J637" s="832">
        <v>2.9924050632911392</v>
      </c>
      <c r="K637" s="832">
        <v>394</v>
      </c>
      <c r="L637" s="849">
        <v>2</v>
      </c>
      <c r="M637" s="849">
        <v>790</v>
      </c>
      <c r="N637" s="832">
        <v>1</v>
      </c>
      <c r="O637" s="832">
        <v>395</v>
      </c>
      <c r="P637" s="849">
        <v>2</v>
      </c>
      <c r="Q637" s="849">
        <v>790</v>
      </c>
      <c r="R637" s="837">
        <v>1</v>
      </c>
      <c r="S637" s="850">
        <v>395</v>
      </c>
    </row>
    <row r="638" spans="1:19" ht="14.4" customHeight="1" x14ac:dyDescent="0.3">
      <c r="A638" s="831" t="s">
        <v>3565</v>
      </c>
      <c r="B638" s="832" t="s">
        <v>3566</v>
      </c>
      <c r="C638" s="832" t="s">
        <v>597</v>
      </c>
      <c r="D638" s="832" t="s">
        <v>1395</v>
      </c>
      <c r="E638" s="832" t="s">
        <v>3550</v>
      </c>
      <c r="F638" s="832" t="s">
        <v>3739</v>
      </c>
      <c r="G638" s="832" t="s">
        <v>3740</v>
      </c>
      <c r="H638" s="849">
        <v>3</v>
      </c>
      <c r="I638" s="849">
        <v>1116</v>
      </c>
      <c r="J638" s="832">
        <v>0.49865951742627346</v>
      </c>
      <c r="K638" s="832">
        <v>372</v>
      </c>
      <c r="L638" s="849">
        <v>6</v>
      </c>
      <c r="M638" s="849">
        <v>2238</v>
      </c>
      <c r="N638" s="832">
        <v>1</v>
      </c>
      <c r="O638" s="832">
        <v>373</v>
      </c>
      <c r="P638" s="849">
        <v>4</v>
      </c>
      <c r="Q638" s="849">
        <v>1496</v>
      </c>
      <c r="R638" s="837">
        <v>0.66845397676496876</v>
      </c>
      <c r="S638" s="850">
        <v>374</v>
      </c>
    </row>
    <row r="639" spans="1:19" ht="14.4" customHeight="1" x14ac:dyDescent="0.3">
      <c r="A639" s="831" t="s">
        <v>3565</v>
      </c>
      <c r="B639" s="832" t="s">
        <v>3566</v>
      </c>
      <c r="C639" s="832" t="s">
        <v>597</v>
      </c>
      <c r="D639" s="832" t="s">
        <v>1395</v>
      </c>
      <c r="E639" s="832" t="s">
        <v>3550</v>
      </c>
      <c r="F639" s="832" t="s">
        <v>3561</v>
      </c>
      <c r="G639" s="832" t="s">
        <v>3562</v>
      </c>
      <c r="H639" s="849">
        <v>1</v>
      </c>
      <c r="I639" s="849">
        <v>1415</v>
      </c>
      <c r="J639" s="832">
        <v>1.0583395661929693</v>
      </c>
      <c r="K639" s="832">
        <v>1415</v>
      </c>
      <c r="L639" s="849">
        <v>1</v>
      </c>
      <c r="M639" s="849">
        <v>1337</v>
      </c>
      <c r="N639" s="832">
        <v>1</v>
      </c>
      <c r="O639" s="832">
        <v>1337</v>
      </c>
      <c r="P639" s="849"/>
      <c r="Q639" s="849"/>
      <c r="R639" s="837"/>
      <c r="S639" s="850"/>
    </row>
    <row r="640" spans="1:19" ht="14.4" customHeight="1" x14ac:dyDescent="0.3">
      <c r="A640" s="831" t="s">
        <v>3565</v>
      </c>
      <c r="B640" s="832" t="s">
        <v>3566</v>
      </c>
      <c r="C640" s="832" t="s">
        <v>597</v>
      </c>
      <c r="D640" s="832" t="s">
        <v>3544</v>
      </c>
      <c r="E640" s="832" t="s">
        <v>3567</v>
      </c>
      <c r="F640" s="832" t="s">
        <v>3573</v>
      </c>
      <c r="G640" s="832" t="s">
        <v>682</v>
      </c>
      <c r="H640" s="849">
        <v>1.4</v>
      </c>
      <c r="I640" s="849">
        <v>75.320000000000007</v>
      </c>
      <c r="J640" s="832"/>
      <c r="K640" s="832">
        <v>53.800000000000011</v>
      </c>
      <c r="L640" s="849"/>
      <c r="M640" s="849"/>
      <c r="N640" s="832"/>
      <c r="O640" s="832"/>
      <c r="P640" s="849"/>
      <c r="Q640" s="849"/>
      <c r="R640" s="837"/>
      <c r="S640" s="850"/>
    </row>
    <row r="641" spans="1:19" ht="14.4" customHeight="1" x14ac:dyDescent="0.3">
      <c r="A641" s="831" t="s">
        <v>3565</v>
      </c>
      <c r="B641" s="832" t="s">
        <v>3566</v>
      </c>
      <c r="C641" s="832" t="s">
        <v>597</v>
      </c>
      <c r="D641" s="832" t="s">
        <v>3544</v>
      </c>
      <c r="E641" s="832" t="s">
        <v>3567</v>
      </c>
      <c r="F641" s="832" t="s">
        <v>3576</v>
      </c>
      <c r="G641" s="832" t="s">
        <v>1352</v>
      </c>
      <c r="H641" s="849">
        <v>0.30000000000000004</v>
      </c>
      <c r="I641" s="849">
        <v>1352.22</v>
      </c>
      <c r="J641" s="832"/>
      <c r="K641" s="832">
        <v>4507.3999999999996</v>
      </c>
      <c r="L641" s="849"/>
      <c r="M641" s="849"/>
      <c r="N641" s="832"/>
      <c r="O641" s="832"/>
      <c r="P641" s="849"/>
      <c r="Q641" s="849"/>
      <c r="R641" s="837"/>
      <c r="S641" s="850"/>
    </row>
    <row r="642" spans="1:19" ht="14.4" customHeight="1" x14ac:dyDescent="0.3">
      <c r="A642" s="831" t="s">
        <v>3565</v>
      </c>
      <c r="B642" s="832" t="s">
        <v>3566</v>
      </c>
      <c r="C642" s="832" t="s">
        <v>597</v>
      </c>
      <c r="D642" s="832" t="s">
        <v>3544</v>
      </c>
      <c r="E642" s="832" t="s">
        <v>3550</v>
      </c>
      <c r="F642" s="832" t="s">
        <v>3647</v>
      </c>
      <c r="G642" s="832" t="s">
        <v>3648</v>
      </c>
      <c r="H642" s="849">
        <v>7</v>
      </c>
      <c r="I642" s="849">
        <v>1435</v>
      </c>
      <c r="J642" s="832"/>
      <c r="K642" s="832">
        <v>205</v>
      </c>
      <c r="L642" s="849"/>
      <c r="M642" s="849"/>
      <c r="N642" s="832"/>
      <c r="O642" s="832"/>
      <c r="P642" s="849"/>
      <c r="Q642" s="849"/>
      <c r="R642" s="837"/>
      <c r="S642" s="850"/>
    </row>
    <row r="643" spans="1:19" ht="14.4" customHeight="1" x14ac:dyDescent="0.3">
      <c r="A643" s="831" t="s">
        <v>3565</v>
      </c>
      <c r="B643" s="832" t="s">
        <v>3566</v>
      </c>
      <c r="C643" s="832" t="s">
        <v>597</v>
      </c>
      <c r="D643" s="832" t="s">
        <v>3544</v>
      </c>
      <c r="E643" s="832" t="s">
        <v>3550</v>
      </c>
      <c r="F643" s="832" t="s">
        <v>3657</v>
      </c>
      <c r="G643" s="832" t="s">
        <v>3658</v>
      </c>
      <c r="H643" s="849">
        <v>55</v>
      </c>
      <c r="I643" s="849">
        <v>2035</v>
      </c>
      <c r="J643" s="832"/>
      <c r="K643" s="832">
        <v>37</v>
      </c>
      <c r="L643" s="849"/>
      <c r="M643" s="849"/>
      <c r="N643" s="832"/>
      <c r="O643" s="832"/>
      <c r="P643" s="849"/>
      <c r="Q643" s="849"/>
      <c r="R643" s="837"/>
      <c r="S643" s="850"/>
    </row>
    <row r="644" spans="1:19" ht="14.4" customHeight="1" x14ac:dyDescent="0.3">
      <c r="A644" s="831" t="s">
        <v>3565</v>
      </c>
      <c r="B644" s="832" t="s">
        <v>3566</v>
      </c>
      <c r="C644" s="832" t="s">
        <v>597</v>
      </c>
      <c r="D644" s="832" t="s">
        <v>3544</v>
      </c>
      <c r="E644" s="832" t="s">
        <v>3550</v>
      </c>
      <c r="F644" s="832" t="s">
        <v>3551</v>
      </c>
      <c r="G644" s="832" t="s">
        <v>3552</v>
      </c>
      <c r="H644" s="849">
        <v>25</v>
      </c>
      <c r="I644" s="849">
        <v>6275</v>
      </c>
      <c r="J644" s="832"/>
      <c r="K644" s="832">
        <v>251</v>
      </c>
      <c r="L644" s="849"/>
      <c r="M644" s="849"/>
      <c r="N644" s="832"/>
      <c r="O644" s="832"/>
      <c r="P644" s="849"/>
      <c r="Q644" s="849"/>
      <c r="R644" s="837"/>
      <c r="S644" s="850"/>
    </row>
    <row r="645" spans="1:19" ht="14.4" customHeight="1" x14ac:dyDescent="0.3">
      <c r="A645" s="831" t="s">
        <v>3565</v>
      </c>
      <c r="B645" s="832" t="s">
        <v>3566</v>
      </c>
      <c r="C645" s="832" t="s">
        <v>597</v>
      </c>
      <c r="D645" s="832" t="s">
        <v>3544</v>
      </c>
      <c r="E645" s="832" t="s">
        <v>3550</v>
      </c>
      <c r="F645" s="832" t="s">
        <v>3665</v>
      </c>
      <c r="G645" s="832" t="s">
        <v>3666</v>
      </c>
      <c r="H645" s="849">
        <v>33</v>
      </c>
      <c r="I645" s="849">
        <v>4158</v>
      </c>
      <c r="J645" s="832"/>
      <c r="K645" s="832">
        <v>126</v>
      </c>
      <c r="L645" s="849"/>
      <c r="M645" s="849"/>
      <c r="N645" s="832"/>
      <c r="O645" s="832"/>
      <c r="P645" s="849"/>
      <c r="Q645" s="849"/>
      <c r="R645" s="837"/>
      <c r="S645" s="850"/>
    </row>
    <row r="646" spans="1:19" ht="14.4" customHeight="1" x14ac:dyDescent="0.3">
      <c r="A646" s="831" t="s">
        <v>3565</v>
      </c>
      <c r="B646" s="832" t="s">
        <v>3566</v>
      </c>
      <c r="C646" s="832" t="s">
        <v>597</v>
      </c>
      <c r="D646" s="832" t="s">
        <v>3544</v>
      </c>
      <c r="E646" s="832" t="s">
        <v>3550</v>
      </c>
      <c r="F646" s="832" t="s">
        <v>3667</v>
      </c>
      <c r="G646" s="832" t="s">
        <v>3668</v>
      </c>
      <c r="H646" s="849">
        <v>2</v>
      </c>
      <c r="I646" s="849">
        <v>620</v>
      </c>
      <c r="J646" s="832"/>
      <c r="K646" s="832">
        <v>310</v>
      </c>
      <c r="L646" s="849"/>
      <c r="M646" s="849"/>
      <c r="N646" s="832"/>
      <c r="O646" s="832"/>
      <c r="P646" s="849"/>
      <c r="Q646" s="849"/>
      <c r="R646" s="837"/>
      <c r="S646" s="850"/>
    </row>
    <row r="647" spans="1:19" ht="14.4" customHeight="1" x14ac:dyDescent="0.3">
      <c r="A647" s="831" t="s">
        <v>3565</v>
      </c>
      <c r="B647" s="832" t="s">
        <v>3566</v>
      </c>
      <c r="C647" s="832" t="s">
        <v>597</v>
      </c>
      <c r="D647" s="832" t="s">
        <v>3544</v>
      </c>
      <c r="E647" s="832" t="s">
        <v>3550</v>
      </c>
      <c r="F647" s="832" t="s">
        <v>3673</v>
      </c>
      <c r="G647" s="832" t="s">
        <v>3674</v>
      </c>
      <c r="H647" s="849">
        <v>1</v>
      </c>
      <c r="I647" s="849">
        <v>333</v>
      </c>
      <c r="J647" s="832"/>
      <c r="K647" s="832">
        <v>333</v>
      </c>
      <c r="L647" s="849"/>
      <c r="M647" s="849"/>
      <c r="N647" s="832"/>
      <c r="O647" s="832"/>
      <c r="P647" s="849"/>
      <c r="Q647" s="849"/>
      <c r="R647" s="837"/>
      <c r="S647" s="850"/>
    </row>
    <row r="648" spans="1:19" ht="14.4" customHeight="1" x14ac:dyDescent="0.3">
      <c r="A648" s="831" t="s">
        <v>3565</v>
      </c>
      <c r="B648" s="832" t="s">
        <v>3566</v>
      </c>
      <c r="C648" s="832" t="s">
        <v>597</v>
      </c>
      <c r="D648" s="832" t="s">
        <v>3544</v>
      </c>
      <c r="E648" s="832" t="s">
        <v>3550</v>
      </c>
      <c r="F648" s="832" t="s">
        <v>3677</v>
      </c>
      <c r="G648" s="832" t="s">
        <v>3678</v>
      </c>
      <c r="H648" s="849">
        <v>1</v>
      </c>
      <c r="I648" s="849">
        <v>351</v>
      </c>
      <c r="J648" s="832"/>
      <c r="K648" s="832">
        <v>351</v>
      </c>
      <c r="L648" s="849"/>
      <c r="M648" s="849"/>
      <c r="N648" s="832"/>
      <c r="O648" s="832"/>
      <c r="P648" s="849"/>
      <c r="Q648" s="849"/>
      <c r="R648" s="837"/>
      <c r="S648" s="850"/>
    </row>
    <row r="649" spans="1:19" ht="14.4" customHeight="1" x14ac:dyDescent="0.3">
      <c r="A649" s="831" t="s">
        <v>3565</v>
      </c>
      <c r="B649" s="832" t="s">
        <v>3566</v>
      </c>
      <c r="C649" s="832" t="s">
        <v>597</v>
      </c>
      <c r="D649" s="832" t="s">
        <v>3544</v>
      </c>
      <c r="E649" s="832" t="s">
        <v>3550</v>
      </c>
      <c r="F649" s="832" t="s">
        <v>3683</v>
      </c>
      <c r="G649" s="832" t="s">
        <v>3684</v>
      </c>
      <c r="H649" s="849">
        <v>1</v>
      </c>
      <c r="I649" s="849">
        <v>323</v>
      </c>
      <c r="J649" s="832"/>
      <c r="K649" s="832">
        <v>323</v>
      </c>
      <c r="L649" s="849"/>
      <c r="M649" s="849"/>
      <c r="N649" s="832"/>
      <c r="O649" s="832"/>
      <c r="P649" s="849"/>
      <c r="Q649" s="849"/>
      <c r="R649" s="837"/>
      <c r="S649" s="850"/>
    </row>
    <row r="650" spans="1:19" ht="14.4" customHeight="1" x14ac:dyDescent="0.3">
      <c r="A650" s="831" t="s">
        <v>3565</v>
      </c>
      <c r="B650" s="832" t="s">
        <v>3566</v>
      </c>
      <c r="C650" s="832" t="s">
        <v>597</v>
      </c>
      <c r="D650" s="832" t="s">
        <v>3544</v>
      </c>
      <c r="E650" s="832" t="s">
        <v>3550</v>
      </c>
      <c r="F650" s="832" t="s">
        <v>3695</v>
      </c>
      <c r="G650" s="832" t="s">
        <v>3696</v>
      </c>
      <c r="H650" s="849">
        <v>27</v>
      </c>
      <c r="I650" s="849">
        <v>900</v>
      </c>
      <c r="J650" s="832"/>
      <c r="K650" s="832">
        <v>33.333333333333336</v>
      </c>
      <c r="L650" s="849"/>
      <c r="M650" s="849"/>
      <c r="N650" s="832"/>
      <c r="O650" s="832"/>
      <c r="P650" s="849"/>
      <c r="Q650" s="849"/>
      <c r="R650" s="837"/>
      <c r="S650" s="850"/>
    </row>
    <row r="651" spans="1:19" ht="14.4" customHeight="1" x14ac:dyDescent="0.3">
      <c r="A651" s="831" t="s">
        <v>3565</v>
      </c>
      <c r="B651" s="832" t="s">
        <v>3566</v>
      </c>
      <c r="C651" s="832" t="s">
        <v>597</v>
      </c>
      <c r="D651" s="832" t="s">
        <v>3544</v>
      </c>
      <c r="E651" s="832" t="s">
        <v>3550</v>
      </c>
      <c r="F651" s="832" t="s">
        <v>3697</v>
      </c>
      <c r="G651" s="832" t="s">
        <v>3698</v>
      </c>
      <c r="H651" s="849">
        <v>40</v>
      </c>
      <c r="I651" s="849">
        <v>12280</v>
      </c>
      <c r="J651" s="832"/>
      <c r="K651" s="832">
        <v>307</v>
      </c>
      <c r="L651" s="849"/>
      <c r="M651" s="849"/>
      <c r="N651" s="832"/>
      <c r="O651" s="832"/>
      <c r="P651" s="849"/>
      <c r="Q651" s="849"/>
      <c r="R651" s="837"/>
      <c r="S651" s="850"/>
    </row>
    <row r="652" spans="1:19" ht="14.4" customHeight="1" x14ac:dyDescent="0.3">
      <c r="A652" s="831" t="s">
        <v>3565</v>
      </c>
      <c r="B652" s="832" t="s">
        <v>3566</v>
      </c>
      <c r="C652" s="832" t="s">
        <v>597</v>
      </c>
      <c r="D652" s="832" t="s">
        <v>3544</v>
      </c>
      <c r="E652" s="832" t="s">
        <v>3550</v>
      </c>
      <c r="F652" s="832" t="s">
        <v>3699</v>
      </c>
      <c r="G652" s="832" t="s">
        <v>3700</v>
      </c>
      <c r="H652" s="849">
        <v>1</v>
      </c>
      <c r="I652" s="849">
        <v>259</v>
      </c>
      <c r="J652" s="832"/>
      <c r="K652" s="832">
        <v>259</v>
      </c>
      <c r="L652" s="849"/>
      <c r="M652" s="849"/>
      <c r="N652" s="832"/>
      <c r="O652" s="832"/>
      <c r="P652" s="849"/>
      <c r="Q652" s="849"/>
      <c r="R652" s="837"/>
      <c r="S652" s="850"/>
    </row>
    <row r="653" spans="1:19" ht="14.4" customHeight="1" x14ac:dyDescent="0.3">
      <c r="A653" s="831" t="s">
        <v>3565</v>
      </c>
      <c r="B653" s="832" t="s">
        <v>3566</v>
      </c>
      <c r="C653" s="832" t="s">
        <v>597</v>
      </c>
      <c r="D653" s="832" t="s">
        <v>3544</v>
      </c>
      <c r="E653" s="832" t="s">
        <v>3550</v>
      </c>
      <c r="F653" s="832" t="s">
        <v>3705</v>
      </c>
      <c r="G653" s="832" t="s">
        <v>3706</v>
      </c>
      <c r="H653" s="849">
        <v>3</v>
      </c>
      <c r="I653" s="849">
        <v>462</v>
      </c>
      <c r="J653" s="832"/>
      <c r="K653" s="832">
        <v>154</v>
      </c>
      <c r="L653" s="849"/>
      <c r="M653" s="849"/>
      <c r="N653" s="832"/>
      <c r="O653" s="832"/>
      <c r="P653" s="849"/>
      <c r="Q653" s="849"/>
      <c r="R653" s="837"/>
      <c r="S653" s="850"/>
    </row>
    <row r="654" spans="1:19" ht="14.4" customHeight="1" x14ac:dyDescent="0.3">
      <c r="A654" s="831" t="s">
        <v>3565</v>
      </c>
      <c r="B654" s="832" t="s">
        <v>3566</v>
      </c>
      <c r="C654" s="832" t="s">
        <v>597</v>
      </c>
      <c r="D654" s="832" t="s">
        <v>3544</v>
      </c>
      <c r="E654" s="832" t="s">
        <v>3550</v>
      </c>
      <c r="F654" s="832" t="s">
        <v>3707</v>
      </c>
      <c r="G654" s="832" t="s">
        <v>3708</v>
      </c>
      <c r="H654" s="849">
        <v>7</v>
      </c>
      <c r="I654" s="849">
        <v>224</v>
      </c>
      <c r="J654" s="832"/>
      <c r="K654" s="832">
        <v>32</v>
      </c>
      <c r="L654" s="849"/>
      <c r="M654" s="849"/>
      <c r="N654" s="832"/>
      <c r="O654" s="832"/>
      <c r="P654" s="849"/>
      <c r="Q654" s="849"/>
      <c r="R654" s="837"/>
      <c r="S654" s="850"/>
    </row>
    <row r="655" spans="1:19" ht="14.4" customHeight="1" x14ac:dyDescent="0.3">
      <c r="A655" s="831" t="s">
        <v>3565</v>
      </c>
      <c r="B655" s="832" t="s">
        <v>3566</v>
      </c>
      <c r="C655" s="832" t="s">
        <v>597</v>
      </c>
      <c r="D655" s="832" t="s">
        <v>3544</v>
      </c>
      <c r="E655" s="832" t="s">
        <v>3550</v>
      </c>
      <c r="F655" s="832" t="s">
        <v>3557</v>
      </c>
      <c r="G655" s="832" t="s">
        <v>3558</v>
      </c>
      <c r="H655" s="849">
        <v>1</v>
      </c>
      <c r="I655" s="849">
        <v>591</v>
      </c>
      <c r="J655" s="832"/>
      <c r="K655" s="832">
        <v>591</v>
      </c>
      <c r="L655" s="849"/>
      <c r="M655" s="849"/>
      <c r="N655" s="832"/>
      <c r="O655" s="832"/>
      <c r="P655" s="849"/>
      <c r="Q655" s="849"/>
      <c r="R655" s="837"/>
      <c r="S655" s="850"/>
    </row>
    <row r="656" spans="1:19" ht="14.4" customHeight="1" x14ac:dyDescent="0.3">
      <c r="A656" s="831" t="s">
        <v>3565</v>
      </c>
      <c r="B656" s="832" t="s">
        <v>3566</v>
      </c>
      <c r="C656" s="832" t="s">
        <v>597</v>
      </c>
      <c r="D656" s="832" t="s">
        <v>3544</v>
      </c>
      <c r="E656" s="832" t="s">
        <v>3550</v>
      </c>
      <c r="F656" s="832" t="s">
        <v>3717</v>
      </c>
      <c r="G656" s="832" t="s">
        <v>3718</v>
      </c>
      <c r="H656" s="849">
        <v>8</v>
      </c>
      <c r="I656" s="849">
        <v>35200</v>
      </c>
      <c r="J656" s="832"/>
      <c r="K656" s="832">
        <v>4400</v>
      </c>
      <c r="L656" s="849"/>
      <c r="M656" s="849"/>
      <c r="N656" s="832"/>
      <c r="O656" s="832"/>
      <c r="P656" s="849"/>
      <c r="Q656" s="849"/>
      <c r="R656" s="837"/>
      <c r="S656" s="850"/>
    </row>
    <row r="657" spans="1:19" ht="14.4" customHeight="1" x14ac:dyDescent="0.3">
      <c r="A657" s="831" t="s">
        <v>3565</v>
      </c>
      <c r="B657" s="832" t="s">
        <v>3566</v>
      </c>
      <c r="C657" s="832" t="s">
        <v>597</v>
      </c>
      <c r="D657" s="832" t="s">
        <v>3544</v>
      </c>
      <c r="E657" s="832" t="s">
        <v>3550</v>
      </c>
      <c r="F657" s="832" t="s">
        <v>3721</v>
      </c>
      <c r="G657" s="832" t="s">
        <v>3722</v>
      </c>
      <c r="H657" s="849">
        <v>129</v>
      </c>
      <c r="I657" s="849">
        <v>15738</v>
      </c>
      <c r="J657" s="832"/>
      <c r="K657" s="832">
        <v>122</v>
      </c>
      <c r="L657" s="849"/>
      <c r="M657" s="849"/>
      <c r="N657" s="832"/>
      <c r="O657" s="832"/>
      <c r="P657" s="849"/>
      <c r="Q657" s="849"/>
      <c r="R657" s="837"/>
      <c r="S657" s="850"/>
    </row>
    <row r="658" spans="1:19" ht="14.4" customHeight="1" x14ac:dyDescent="0.3">
      <c r="A658" s="831" t="s">
        <v>3565</v>
      </c>
      <c r="B658" s="832" t="s">
        <v>3566</v>
      </c>
      <c r="C658" s="832" t="s">
        <v>597</v>
      </c>
      <c r="D658" s="832" t="s">
        <v>3544</v>
      </c>
      <c r="E658" s="832" t="s">
        <v>3550</v>
      </c>
      <c r="F658" s="832" t="s">
        <v>3727</v>
      </c>
      <c r="G658" s="832" t="s">
        <v>3728</v>
      </c>
      <c r="H658" s="849">
        <v>7</v>
      </c>
      <c r="I658" s="849">
        <v>1120</v>
      </c>
      <c r="J658" s="832"/>
      <c r="K658" s="832">
        <v>160</v>
      </c>
      <c r="L658" s="849"/>
      <c r="M658" s="849"/>
      <c r="N658" s="832"/>
      <c r="O658" s="832"/>
      <c r="P658" s="849"/>
      <c r="Q658" s="849"/>
      <c r="R658" s="837"/>
      <c r="S658" s="850"/>
    </row>
    <row r="659" spans="1:19" ht="14.4" customHeight="1" x14ac:dyDescent="0.3">
      <c r="A659" s="831" t="s">
        <v>3565</v>
      </c>
      <c r="B659" s="832" t="s">
        <v>3566</v>
      </c>
      <c r="C659" s="832" t="s">
        <v>597</v>
      </c>
      <c r="D659" s="832" t="s">
        <v>3544</v>
      </c>
      <c r="E659" s="832" t="s">
        <v>3550</v>
      </c>
      <c r="F659" s="832" t="s">
        <v>3739</v>
      </c>
      <c r="G659" s="832" t="s">
        <v>3740</v>
      </c>
      <c r="H659" s="849">
        <v>27</v>
      </c>
      <c r="I659" s="849">
        <v>10044</v>
      </c>
      <c r="J659" s="832"/>
      <c r="K659" s="832">
        <v>372</v>
      </c>
      <c r="L659" s="849"/>
      <c r="M659" s="849"/>
      <c r="N659" s="832"/>
      <c r="O659" s="832"/>
      <c r="P659" s="849"/>
      <c r="Q659" s="849"/>
      <c r="R659" s="837"/>
      <c r="S659" s="850"/>
    </row>
    <row r="660" spans="1:19" ht="14.4" customHeight="1" x14ac:dyDescent="0.3">
      <c r="A660" s="831" t="s">
        <v>3565</v>
      </c>
      <c r="B660" s="832" t="s">
        <v>3566</v>
      </c>
      <c r="C660" s="832" t="s">
        <v>597</v>
      </c>
      <c r="D660" s="832" t="s">
        <v>3544</v>
      </c>
      <c r="E660" s="832" t="s">
        <v>3550</v>
      </c>
      <c r="F660" s="832" t="s">
        <v>3561</v>
      </c>
      <c r="G660" s="832" t="s">
        <v>3562</v>
      </c>
      <c r="H660" s="849">
        <v>2</v>
      </c>
      <c r="I660" s="849">
        <v>2830</v>
      </c>
      <c r="J660" s="832"/>
      <c r="K660" s="832">
        <v>1415</v>
      </c>
      <c r="L660" s="849"/>
      <c r="M660" s="849"/>
      <c r="N660" s="832"/>
      <c r="O660" s="832"/>
      <c r="P660" s="849"/>
      <c r="Q660" s="849"/>
      <c r="R660" s="837"/>
      <c r="S660" s="850"/>
    </row>
    <row r="661" spans="1:19" ht="14.4" customHeight="1" x14ac:dyDescent="0.3">
      <c r="A661" s="831" t="s">
        <v>3565</v>
      </c>
      <c r="B661" s="832" t="s">
        <v>3566</v>
      </c>
      <c r="C661" s="832" t="s">
        <v>597</v>
      </c>
      <c r="D661" s="832" t="s">
        <v>3544</v>
      </c>
      <c r="E661" s="832" t="s">
        <v>3550</v>
      </c>
      <c r="F661" s="832" t="s">
        <v>3563</v>
      </c>
      <c r="G661" s="832" t="s">
        <v>3564</v>
      </c>
      <c r="H661" s="849">
        <v>3</v>
      </c>
      <c r="I661" s="849">
        <v>1086</v>
      </c>
      <c r="J661" s="832"/>
      <c r="K661" s="832">
        <v>362</v>
      </c>
      <c r="L661" s="849"/>
      <c r="M661" s="849"/>
      <c r="N661" s="832"/>
      <c r="O661" s="832"/>
      <c r="P661" s="849"/>
      <c r="Q661" s="849"/>
      <c r="R661" s="837"/>
      <c r="S661" s="850"/>
    </row>
    <row r="662" spans="1:19" ht="14.4" customHeight="1" x14ac:dyDescent="0.3">
      <c r="A662" s="831" t="s">
        <v>3565</v>
      </c>
      <c r="B662" s="832" t="s">
        <v>3566</v>
      </c>
      <c r="C662" s="832" t="s">
        <v>597</v>
      </c>
      <c r="D662" s="832" t="s">
        <v>1397</v>
      </c>
      <c r="E662" s="832" t="s">
        <v>3567</v>
      </c>
      <c r="F662" s="832" t="s">
        <v>3572</v>
      </c>
      <c r="G662" s="832" t="s">
        <v>3571</v>
      </c>
      <c r="H662" s="849">
        <v>12</v>
      </c>
      <c r="I662" s="849">
        <v>76470.48</v>
      </c>
      <c r="J662" s="832">
        <v>1.0909090909090908</v>
      </c>
      <c r="K662" s="832">
        <v>6372.54</v>
      </c>
      <c r="L662" s="849">
        <v>11</v>
      </c>
      <c r="M662" s="849">
        <v>70097.94</v>
      </c>
      <c r="N662" s="832">
        <v>1</v>
      </c>
      <c r="O662" s="832">
        <v>6372.54</v>
      </c>
      <c r="P662" s="849">
        <v>17</v>
      </c>
      <c r="Q662" s="849">
        <v>80620.800000000003</v>
      </c>
      <c r="R662" s="837">
        <v>1.1501165369481614</v>
      </c>
      <c r="S662" s="850">
        <v>4742.4000000000005</v>
      </c>
    </row>
    <row r="663" spans="1:19" ht="14.4" customHeight="1" x14ac:dyDescent="0.3">
      <c r="A663" s="831" t="s">
        <v>3565</v>
      </c>
      <c r="B663" s="832" t="s">
        <v>3566</v>
      </c>
      <c r="C663" s="832" t="s">
        <v>597</v>
      </c>
      <c r="D663" s="832" t="s">
        <v>1397</v>
      </c>
      <c r="E663" s="832" t="s">
        <v>3567</v>
      </c>
      <c r="F663" s="832" t="s">
        <v>3580</v>
      </c>
      <c r="G663" s="832" t="s">
        <v>3581</v>
      </c>
      <c r="H663" s="849">
        <v>1</v>
      </c>
      <c r="I663" s="849">
        <v>6187.91</v>
      </c>
      <c r="J663" s="832"/>
      <c r="K663" s="832">
        <v>6187.91</v>
      </c>
      <c r="L663" s="849"/>
      <c r="M663" s="849"/>
      <c r="N663" s="832"/>
      <c r="O663" s="832"/>
      <c r="P663" s="849"/>
      <c r="Q663" s="849"/>
      <c r="R663" s="837"/>
      <c r="S663" s="850"/>
    </row>
    <row r="664" spans="1:19" ht="14.4" customHeight="1" x14ac:dyDescent="0.3">
      <c r="A664" s="831" t="s">
        <v>3565</v>
      </c>
      <c r="B664" s="832" t="s">
        <v>3566</v>
      </c>
      <c r="C664" s="832" t="s">
        <v>597</v>
      </c>
      <c r="D664" s="832" t="s">
        <v>1397</v>
      </c>
      <c r="E664" s="832" t="s">
        <v>3567</v>
      </c>
      <c r="F664" s="832" t="s">
        <v>3588</v>
      </c>
      <c r="G664" s="832" t="s">
        <v>3589</v>
      </c>
      <c r="H664" s="849"/>
      <c r="I664" s="849"/>
      <c r="J664" s="832"/>
      <c r="K664" s="832"/>
      <c r="L664" s="849">
        <v>1</v>
      </c>
      <c r="M664" s="849">
        <v>3799.88</v>
      </c>
      <c r="N664" s="832">
        <v>1</v>
      </c>
      <c r="O664" s="832">
        <v>3799.88</v>
      </c>
      <c r="P664" s="849">
        <v>16</v>
      </c>
      <c r="Q664" s="849">
        <v>60798.080000000002</v>
      </c>
      <c r="R664" s="837">
        <v>16</v>
      </c>
      <c r="S664" s="850">
        <v>3799.88</v>
      </c>
    </row>
    <row r="665" spans="1:19" ht="14.4" customHeight="1" x14ac:dyDescent="0.3">
      <c r="A665" s="831" t="s">
        <v>3565</v>
      </c>
      <c r="B665" s="832" t="s">
        <v>3566</v>
      </c>
      <c r="C665" s="832" t="s">
        <v>597</v>
      </c>
      <c r="D665" s="832" t="s">
        <v>1397</v>
      </c>
      <c r="E665" s="832" t="s">
        <v>3567</v>
      </c>
      <c r="F665" s="832" t="s">
        <v>3596</v>
      </c>
      <c r="G665" s="832" t="s">
        <v>1348</v>
      </c>
      <c r="H665" s="849"/>
      <c r="I665" s="849"/>
      <c r="J665" s="832"/>
      <c r="K665" s="832"/>
      <c r="L665" s="849">
        <v>3</v>
      </c>
      <c r="M665" s="849">
        <v>15244.14</v>
      </c>
      <c r="N665" s="832">
        <v>1</v>
      </c>
      <c r="O665" s="832">
        <v>5081.38</v>
      </c>
      <c r="P665" s="849">
        <v>1</v>
      </c>
      <c r="Q665" s="849">
        <v>4742.3999999999996</v>
      </c>
      <c r="R665" s="837">
        <v>0.31109659187071226</v>
      </c>
      <c r="S665" s="850">
        <v>4742.3999999999996</v>
      </c>
    </row>
    <row r="666" spans="1:19" ht="14.4" customHeight="1" x14ac:dyDescent="0.3">
      <c r="A666" s="831" t="s">
        <v>3565</v>
      </c>
      <c r="B666" s="832" t="s">
        <v>3566</v>
      </c>
      <c r="C666" s="832" t="s">
        <v>597</v>
      </c>
      <c r="D666" s="832" t="s">
        <v>1397</v>
      </c>
      <c r="E666" s="832" t="s">
        <v>3550</v>
      </c>
      <c r="F666" s="832" t="s">
        <v>3647</v>
      </c>
      <c r="G666" s="832" t="s">
        <v>3648</v>
      </c>
      <c r="H666" s="849">
        <v>3</v>
      </c>
      <c r="I666" s="849">
        <v>615</v>
      </c>
      <c r="J666" s="832"/>
      <c r="K666" s="832">
        <v>205</v>
      </c>
      <c r="L666" s="849"/>
      <c r="M666" s="849"/>
      <c r="N666" s="832"/>
      <c r="O666" s="832"/>
      <c r="P666" s="849"/>
      <c r="Q666" s="849"/>
      <c r="R666" s="837"/>
      <c r="S666" s="850"/>
    </row>
    <row r="667" spans="1:19" ht="14.4" customHeight="1" x14ac:dyDescent="0.3">
      <c r="A667" s="831" t="s">
        <v>3565</v>
      </c>
      <c r="B667" s="832" t="s">
        <v>3566</v>
      </c>
      <c r="C667" s="832" t="s">
        <v>597</v>
      </c>
      <c r="D667" s="832" t="s">
        <v>1397</v>
      </c>
      <c r="E667" s="832" t="s">
        <v>3550</v>
      </c>
      <c r="F667" s="832" t="s">
        <v>3649</v>
      </c>
      <c r="G667" s="832" t="s">
        <v>3650</v>
      </c>
      <c r="H667" s="849">
        <v>12</v>
      </c>
      <c r="I667" s="849">
        <v>936</v>
      </c>
      <c r="J667" s="832">
        <v>0.8</v>
      </c>
      <c r="K667" s="832">
        <v>78</v>
      </c>
      <c r="L667" s="849">
        <v>15</v>
      </c>
      <c r="M667" s="849">
        <v>1170</v>
      </c>
      <c r="N667" s="832">
        <v>1</v>
      </c>
      <c r="O667" s="832">
        <v>78</v>
      </c>
      <c r="P667" s="849">
        <v>36</v>
      </c>
      <c r="Q667" s="849">
        <v>2808</v>
      </c>
      <c r="R667" s="837">
        <v>2.4</v>
      </c>
      <c r="S667" s="850">
        <v>78</v>
      </c>
    </row>
    <row r="668" spans="1:19" ht="14.4" customHeight="1" x14ac:dyDescent="0.3">
      <c r="A668" s="831" t="s">
        <v>3565</v>
      </c>
      <c r="B668" s="832" t="s">
        <v>3566</v>
      </c>
      <c r="C668" s="832" t="s">
        <v>597</v>
      </c>
      <c r="D668" s="832" t="s">
        <v>1397</v>
      </c>
      <c r="E668" s="832" t="s">
        <v>3550</v>
      </c>
      <c r="F668" s="832" t="s">
        <v>3657</v>
      </c>
      <c r="G668" s="832" t="s">
        <v>3658</v>
      </c>
      <c r="H668" s="849">
        <v>85</v>
      </c>
      <c r="I668" s="849">
        <v>3145</v>
      </c>
      <c r="J668" s="832">
        <v>1.1971830985915493</v>
      </c>
      <c r="K668" s="832">
        <v>37</v>
      </c>
      <c r="L668" s="849">
        <v>71</v>
      </c>
      <c r="M668" s="849">
        <v>2627</v>
      </c>
      <c r="N668" s="832">
        <v>1</v>
      </c>
      <c r="O668" s="832">
        <v>37</v>
      </c>
      <c r="P668" s="849">
        <v>66</v>
      </c>
      <c r="Q668" s="849">
        <v>2442</v>
      </c>
      <c r="R668" s="837">
        <v>0.92957746478873238</v>
      </c>
      <c r="S668" s="850">
        <v>37</v>
      </c>
    </row>
    <row r="669" spans="1:19" ht="14.4" customHeight="1" x14ac:dyDescent="0.3">
      <c r="A669" s="831" t="s">
        <v>3565</v>
      </c>
      <c r="B669" s="832" t="s">
        <v>3566</v>
      </c>
      <c r="C669" s="832" t="s">
        <v>597</v>
      </c>
      <c r="D669" s="832" t="s">
        <v>1397</v>
      </c>
      <c r="E669" s="832" t="s">
        <v>3550</v>
      </c>
      <c r="F669" s="832" t="s">
        <v>3661</v>
      </c>
      <c r="G669" s="832" t="s">
        <v>3662</v>
      </c>
      <c r="H669" s="849"/>
      <c r="I669" s="849"/>
      <c r="J669" s="832"/>
      <c r="K669" s="832"/>
      <c r="L669" s="849">
        <v>1</v>
      </c>
      <c r="M669" s="849">
        <v>5</v>
      </c>
      <c r="N669" s="832">
        <v>1</v>
      </c>
      <c r="O669" s="832">
        <v>5</v>
      </c>
      <c r="P669" s="849"/>
      <c r="Q669" s="849"/>
      <c r="R669" s="837"/>
      <c r="S669" s="850"/>
    </row>
    <row r="670" spans="1:19" ht="14.4" customHeight="1" x14ac:dyDescent="0.3">
      <c r="A670" s="831" t="s">
        <v>3565</v>
      </c>
      <c r="B670" s="832" t="s">
        <v>3566</v>
      </c>
      <c r="C670" s="832" t="s">
        <v>597</v>
      </c>
      <c r="D670" s="832" t="s">
        <v>1397</v>
      </c>
      <c r="E670" s="832" t="s">
        <v>3550</v>
      </c>
      <c r="F670" s="832" t="s">
        <v>3663</v>
      </c>
      <c r="G670" s="832" t="s">
        <v>3664</v>
      </c>
      <c r="H670" s="849"/>
      <c r="I670" s="849"/>
      <c r="J670" s="832"/>
      <c r="K670" s="832"/>
      <c r="L670" s="849">
        <v>1</v>
      </c>
      <c r="M670" s="849">
        <v>5</v>
      </c>
      <c r="N670" s="832">
        <v>1</v>
      </c>
      <c r="O670" s="832">
        <v>5</v>
      </c>
      <c r="P670" s="849"/>
      <c r="Q670" s="849"/>
      <c r="R670" s="837"/>
      <c r="S670" s="850"/>
    </row>
    <row r="671" spans="1:19" ht="14.4" customHeight="1" x14ac:dyDescent="0.3">
      <c r="A671" s="831" t="s">
        <v>3565</v>
      </c>
      <c r="B671" s="832" t="s">
        <v>3566</v>
      </c>
      <c r="C671" s="832" t="s">
        <v>597</v>
      </c>
      <c r="D671" s="832" t="s">
        <v>1397</v>
      </c>
      <c r="E671" s="832" t="s">
        <v>3550</v>
      </c>
      <c r="F671" s="832" t="s">
        <v>3551</v>
      </c>
      <c r="G671" s="832" t="s">
        <v>3552</v>
      </c>
      <c r="H671" s="849">
        <v>353</v>
      </c>
      <c r="I671" s="849">
        <v>88603</v>
      </c>
      <c r="J671" s="832">
        <v>1.2006802721088434</v>
      </c>
      <c r="K671" s="832">
        <v>251</v>
      </c>
      <c r="L671" s="849">
        <v>294</v>
      </c>
      <c r="M671" s="849">
        <v>73794</v>
      </c>
      <c r="N671" s="832">
        <v>1</v>
      </c>
      <c r="O671" s="832">
        <v>251</v>
      </c>
      <c r="P671" s="849">
        <v>324</v>
      </c>
      <c r="Q671" s="849">
        <v>81648</v>
      </c>
      <c r="R671" s="837">
        <v>1.1064314171883893</v>
      </c>
      <c r="S671" s="850">
        <v>252</v>
      </c>
    </row>
    <row r="672" spans="1:19" ht="14.4" customHeight="1" x14ac:dyDescent="0.3">
      <c r="A672" s="831" t="s">
        <v>3565</v>
      </c>
      <c r="B672" s="832" t="s">
        <v>3566</v>
      </c>
      <c r="C672" s="832" t="s">
        <v>597</v>
      </c>
      <c r="D672" s="832" t="s">
        <v>1397</v>
      </c>
      <c r="E672" s="832" t="s">
        <v>3550</v>
      </c>
      <c r="F672" s="832" t="s">
        <v>3665</v>
      </c>
      <c r="G672" s="832" t="s">
        <v>3666</v>
      </c>
      <c r="H672" s="849">
        <v>30</v>
      </c>
      <c r="I672" s="849">
        <v>3780</v>
      </c>
      <c r="J672" s="832">
        <v>0.68181818181818177</v>
      </c>
      <c r="K672" s="832">
        <v>126</v>
      </c>
      <c r="L672" s="849">
        <v>44</v>
      </c>
      <c r="M672" s="849">
        <v>5544</v>
      </c>
      <c r="N672" s="832">
        <v>1</v>
      </c>
      <c r="O672" s="832">
        <v>126</v>
      </c>
      <c r="P672" s="849">
        <v>76</v>
      </c>
      <c r="Q672" s="849">
        <v>9652</v>
      </c>
      <c r="R672" s="837">
        <v>1.7409812409812411</v>
      </c>
      <c r="S672" s="850">
        <v>127</v>
      </c>
    </row>
    <row r="673" spans="1:19" ht="14.4" customHeight="1" x14ac:dyDescent="0.3">
      <c r="A673" s="831" t="s">
        <v>3565</v>
      </c>
      <c r="B673" s="832" t="s">
        <v>3566</v>
      </c>
      <c r="C673" s="832" t="s">
        <v>597</v>
      </c>
      <c r="D673" s="832" t="s">
        <v>1397</v>
      </c>
      <c r="E673" s="832" t="s">
        <v>3550</v>
      </c>
      <c r="F673" s="832" t="s">
        <v>3667</v>
      </c>
      <c r="G673" s="832" t="s">
        <v>3668</v>
      </c>
      <c r="H673" s="849"/>
      <c r="I673" s="849"/>
      <c r="J673" s="832"/>
      <c r="K673" s="832"/>
      <c r="L673" s="849"/>
      <c r="M673" s="849"/>
      <c r="N673" s="832"/>
      <c r="O673" s="832"/>
      <c r="P673" s="849">
        <v>1</v>
      </c>
      <c r="Q673" s="849">
        <v>312</v>
      </c>
      <c r="R673" s="837"/>
      <c r="S673" s="850">
        <v>312</v>
      </c>
    </row>
    <row r="674" spans="1:19" ht="14.4" customHeight="1" x14ac:dyDescent="0.3">
      <c r="A674" s="831" t="s">
        <v>3565</v>
      </c>
      <c r="B674" s="832" t="s">
        <v>3566</v>
      </c>
      <c r="C674" s="832" t="s">
        <v>597</v>
      </c>
      <c r="D674" s="832" t="s">
        <v>1397</v>
      </c>
      <c r="E674" s="832" t="s">
        <v>3550</v>
      </c>
      <c r="F674" s="832" t="s">
        <v>3673</v>
      </c>
      <c r="G674" s="832" t="s">
        <v>3674</v>
      </c>
      <c r="H674" s="849"/>
      <c r="I674" s="849"/>
      <c r="J674" s="832"/>
      <c r="K674" s="832"/>
      <c r="L674" s="849">
        <v>11</v>
      </c>
      <c r="M674" s="849">
        <v>3663</v>
      </c>
      <c r="N674" s="832">
        <v>1</v>
      </c>
      <c r="O674" s="832">
        <v>333</v>
      </c>
      <c r="P674" s="849">
        <v>16</v>
      </c>
      <c r="Q674" s="849">
        <v>5344</v>
      </c>
      <c r="R674" s="837">
        <v>1.4589134589134589</v>
      </c>
      <c r="S674" s="850">
        <v>334</v>
      </c>
    </row>
    <row r="675" spans="1:19" ht="14.4" customHeight="1" x14ac:dyDescent="0.3">
      <c r="A675" s="831" t="s">
        <v>3565</v>
      </c>
      <c r="B675" s="832" t="s">
        <v>3566</v>
      </c>
      <c r="C675" s="832" t="s">
        <v>597</v>
      </c>
      <c r="D675" s="832" t="s">
        <v>1397</v>
      </c>
      <c r="E675" s="832" t="s">
        <v>3550</v>
      </c>
      <c r="F675" s="832" t="s">
        <v>3677</v>
      </c>
      <c r="G675" s="832" t="s">
        <v>3678</v>
      </c>
      <c r="H675" s="849">
        <v>1</v>
      </c>
      <c r="I675" s="849">
        <v>351</v>
      </c>
      <c r="J675" s="832">
        <v>1</v>
      </c>
      <c r="K675" s="832">
        <v>351</v>
      </c>
      <c r="L675" s="849">
        <v>1</v>
      </c>
      <c r="M675" s="849">
        <v>351</v>
      </c>
      <c r="N675" s="832">
        <v>1</v>
      </c>
      <c r="O675" s="832">
        <v>351</v>
      </c>
      <c r="P675" s="849"/>
      <c r="Q675" s="849"/>
      <c r="R675" s="837"/>
      <c r="S675" s="850"/>
    </row>
    <row r="676" spans="1:19" ht="14.4" customHeight="1" x14ac:dyDescent="0.3">
      <c r="A676" s="831" t="s">
        <v>3565</v>
      </c>
      <c r="B676" s="832" t="s">
        <v>3566</v>
      </c>
      <c r="C676" s="832" t="s">
        <v>597</v>
      </c>
      <c r="D676" s="832" t="s">
        <v>1397</v>
      </c>
      <c r="E676" s="832" t="s">
        <v>3550</v>
      </c>
      <c r="F676" s="832" t="s">
        <v>3695</v>
      </c>
      <c r="G676" s="832" t="s">
        <v>3696</v>
      </c>
      <c r="H676" s="849">
        <v>190</v>
      </c>
      <c r="I676" s="849">
        <v>6333.34</v>
      </c>
      <c r="J676" s="832">
        <v>0.55232648391074646</v>
      </c>
      <c r="K676" s="832">
        <v>33.333368421052633</v>
      </c>
      <c r="L676" s="849">
        <v>344</v>
      </c>
      <c r="M676" s="849">
        <v>11466.66</v>
      </c>
      <c r="N676" s="832">
        <v>1</v>
      </c>
      <c r="O676" s="832">
        <v>33.333313953488371</v>
      </c>
      <c r="P676" s="849">
        <v>406</v>
      </c>
      <c r="Q676" s="849">
        <v>13533.33</v>
      </c>
      <c r="R676" s="837">
        <v>1.1802329536238103</v>
      </c>
      <c r="S676" s="850">
        <v>33.333325123152711</v>
      </c>
    </row>
    <row r="677" spans="1:19" ht="14.4" customHeight="1" x14ac:dyDescent="0.3">
      <c r="A677" s="831" t="s">
        <v>3565</v>
      </c>
      <c r="B677" s="832" t="s">
        <v>3566</v>
      </c>
      <c r="C677" s="832" t="s">
        <v>597</v>
      </c>
      <c r="D677" s="832" t="s">
        <v>1397</v>
      </c>
      <c r="E677" s="832" t="s">
        <v>3550</v>
      </c>
      <c r="F677" s="832" t="s">
        <v>3697</v>
      </c>
      <c r="G677" s="832" t="s">
        <v>3698</v>
      </c>
      <c r="H677" s="849">
        <v>176</v>
      </c>
      <c r="I677" s="849">
        <v>54032</v>
      </c>
      <c r="J677" s="832">
        <v>1.0762489044697634</v>
      </c>
      <c r="K677" s="832">
        <v>307</v>
      </c>
      <c r="L677" s="849">
        <v>163</v>
      </c>
      <c r="M677" s="849">
        <v>50204</v>
      </c>
      <c r="N677" s="832">
        <v>1</v>
      </c>
      <c r="O677" s="832">
        <v>308</v>
      </c>
      <c r="P677" s="849">
        <v>198</v>
      </c>
      <c r="Q677" s="849">
        <v>60984</v>
      </c>
      <c r="R677" s="837">
        <v>1.2147239263803682</v>
      </c>
      <c r="S677" s="850">
        <v>308</v>
      </c>
    </row>
    <row r="678" spans="1:19" ht="14.4" customHeight="1" x14ac:dyDescent="0.3">
      <c r="A678" s="831" t="s">
        <v>3565</v>
      </c>
      <c r="B678" s="832" t="s">
        <v>3566</v>
      </c>
      <c r="C678" s="832" t="s">
        <v>597</v>
      </c>
      <c r="D678" s="832" t="s">
        <v>1397</v>
      </c>
      <c r="E678" s="832" t="s">
        <v>3550</v>
      </c>
      <c r="F678" s="832" t="s">
        <v>3701</v>
      </c>
      <c r="G678" s="832" t="s">
        <v>3702</v>
      </c>
      <c r="H678" s="849">
        <v>12</v>
      </c>
      <c r="I678" s="849">
        <v>444</v>
      </c>
      <c r="J678" s="832">
        <v>2</v>
      </c>
      <c r="K678" s="832">
        <v>37</v>
      </c>
      <c r="L678" s="849">
        <v>6</v>
      </c>
      <c r="M678" s="849">
        <v>222</v>
      </c>
      <c r="N678" s="832">
        <v>1</v>
      </c>
      <c r="O678" s="832">
        <v>37</v>
      </c>
      <c r="P678" s="849"/>
      <c r="Q678" s="849"/>
      <c r="R678" s="837"/>
      <c r="S678" s="850"/>
    </row>
    <row r="679" spans="1:19" ht="14.4" customHeight="1" x14ac:dyDescent="0.3">
      <c r="A679" s="831" t="s">
        <v>3565</v>
      </c>
      <c r="B679" s="832" t="s">
        <v>3566</v>
      </c>
      <c r="C679" s="832" t="s">
        <v>597</v>
      </c>
      <c r="D679" s="832" t="s">
        <v>1397</v>
      </c>
      <c r="E679" s="832" t="s">
        <v>3550</v>
      </c>
      <c r="F679" s="832" t="s">
        <v>3705</v>
      </c>
      <c r="G679" s="832" t="s">
        <v>3706</v>
      </c>
      <c r="H679" s="849">
        <v>135</v>
      </c>
      <c r="I679" s="849">
        <v>20790</v>
      </c>
      <c r="J679" s="832">
        <v>1.2162162162162162</v>
      </c>
      <c r="K679" s="832">
        <v>154</v>
      </c>
      <c r="L679" s="849">
        <v>111</v>
      </c>
      <c r="M679" s="849">
        <v>17094</v>
      </c>
      <c r="N679" s="832">
        <v>1</v>
      </c>
      <c r="O679" s="832">
        <v>154</v>
      </c>
      <c r="P679" s="849">
        <v>125</v>
      </c>
      <c r="Q679" s="849">
        <v>19375</v>
      </c>
      <c r="R679" s="837">
        <v>1.1334386334386335</v>
      </c>
      <c r="S679" s="850">
        <v>155</v>
      </c>
    </row>
    <row r="680" spans="1:19" ht="14.4" customHeight="1" x14ac:dyDescent="0.3">
      <c r="A680" s="831" t="s">
        <v>3565</v>
      </c>
      <c r="B680" s="832" t="s">
        <v>3566</v>
      </c>
      <c r="C680" s="832" t="s">
        <v>597</v>
      </c>
      <c r="D680" s="832" t="s">
        <v>1397</v>
      </c>
      <c r="E680" s="832" t="s">
        <v>3550</v>
      </c>
      <c r="F680" s="832" t="s">
        <v>3707</v>
      </c>
      <c r="G680" s="832" t="s">
        <v>3708</v>
      </c>
      <c r="H680" s="849">
        <v>1</v>
      </c>
      <c r="I680" s="849">
        <v>32</v>
      </c>
      <c r="J680" s="832"/>
      <c r="K680" s="832">
        <v>32</v>
      </c>
      <c r="L680" s="849"/>
      <c r="M680" s="849"/>
      <c r="N680" s="832"/>
      <c r="O680" s="832"/>
      <c r="P680" s="849"/>
      <c r="Q680" s="849"/>
      <c r="R680" s="837"/>
      <c r="S680" s="850"/>
    </row>
    <row r="681" spans="1:19" ht="14.4" customHeight="1" x14ac:dyDescent="0.3">
      <c r="A681" s="831" t="s">
        <v>3565</v>
      </c>
      <c r="B681" s="832" t="s">
        <v>3566</v>
      </c>
      <c r="C681" s="832" t="s">
        <v>597</v>
      </c>
      <c r="D681" s="832" t="s">
        <v>1397</v>
      </c>
      <c r="E681" s="832" t="s">
        <v>3550</v>
      </c>
      <c r="F681" s="832" t="s">
        <v>3713</v>
      </c>
      <c r="G681" s="832" t="s">
        <v>3714</v>
      </c>
      <c r="H681" s="849"/>
      <c r="I681" s="849"/>
      <c r="J681" s="832"/>
      <c r="K681" s="832"/>
      <c r="L681" s="849">
        <v>2</v>
      </c>
      <c r="M681" s="849">
        <v>1916</v>
      </c>
      <c r="N681" s="832">
        <v>1</v>
      </c>
      <c r="O681" s="832">
        <v>958</v>
      </c>
      <c r="P681" s="849"/>
      <c r="Q681" s="849"/>
      <c r="R681" s="837"/>
      <c r="S681" s="850"/>
    </row>
    <row r="682" spans="1:19" ht="14.4" customHeight="1" x14ac:dyDescent="0.3">
      <c r="A682" s="831" t="s">
        <v>3565</v>
      </c>
      <c r="B682" s="832" t="s">
        <v>3566</v>
      </c>
      <c r="C682" s="832" t="s">
        <v>597</v>
      </c>
      <c r="D682" s="832" t="s">
        <v>1397</v>
      </c>
      <c r="E682" s="832" t="s">
        <v>3550</v>
      </c>
      <c r="F682" s="832" t="s">
        <v>3721</v>
      </c>
      <c r="G682" s="832" t="s">
        <v>3722</v>
      </c>
      <c r="H682" s="849"/>
      <c r="I682" s="849"/>
      <c r="J682" s="832"/>
      <c r="K682" s="832"/>
      <c r="L682" s="849">
        <v>1</v>
      </c>
      <c r="M682" s="849">
        <v>116</v>
      </c>
      <c r="N682" s="832">
        <v>1</v>
      </c>
      <c r="O682" s="832">
        <v>116</v>
      </c>
      <c r="P682" s="849"/>
      <c r="Q682" s="849"/>
      <c r="R682" s="837"/>
      <c r="S682" s="850"/>
    </row>
    <row r="683" spans="1:19" ht="14.4" customHeight="1" x14ac:dyDescent="0.3">
      <c r="A683" s="831" t="s">
        <v>3565</v>
      </c>
      <c r="B683" s="832" t="s">
        <v>3566</v>
      </c>
      <c r="C683" s="832" t="s">
        <v>597</v>
      </c>
      <c r="D683" s="832" t="s">
        <v>1397</v>
      </c>
      <c r="E683" s="832" t="s">
        <v>3550</v>
      </c>
      <c r="F683" s="832" t="s">
        <v>3727</v>
      </c>
      <c r="G683" s="832" t="s">
        <v>3728</v>
      </c>
      <c r="H683" s="849">
        <v>42</v>
      </c>
      <c r="I683" s="849">
        <v>6720</v>
      </c>
      <c r="J683" s="832">
        <v>1.4</v>
      </c>
      <c r="K683" s="832">
        <v>160</v>
      </c>
      <c r="L683" s="849">
        <v>30</v>
      </c>
      <c r="M683" s="849">
        <v>4800</v>
      </c>
      <c r="N683" s="832">
        <v>1</v>
      </c>
      <c r="O683" s="832">
        <v>160</v>
      </c>
      <c r="P683" s="849">
        <v>38</v>
      </c>
      <c r="Q683" s="849">
        <v>6118</v>
      </c>
      <c r="R683" s="837">
        <v>1.2745833333333334</v>
      </c>
      <c r="S683" s="850">
        <v>161</v>
      </c>
    </row>
    <row r="684" spans="1:19" ht="14.4" customHeight="1" x14ac:dyDescent="0.3">
      <c r="A684" s="831" t="s">
        <v>3565</v>
      </c>
      <c r="B684" s="832" t="s">
        <v>3566</v>
      </c>
      <c r="C684" s="832" t="s">
        <v>597</v>
      </c>
      <c r="D684" s="832" t="s">
        <v>1397</v>
      </c>
      <c r="E684" s="832" t="s">
        <v>3550</v>
      </c>
      <c r="F684" s="832" t="s">
        <v>3729</v>
      </c>
      <c r="G684" s="832" t="s">
        <v>3730</v>
      </c>
      <c r="H684" s="849"/>
      <c r="I684" s="849"/>
      <c r="J684" s="832"/>
      <c r="K684" s="832"/>
      <c r="L684" s="849">
        <v>2</v>
      </c>
      <c r="M684" s="849">
        <v>790</v>
      </c>
      <c r="N684" s="832">
        <v>1</v>
      </c>
      <c r="O684" s="832">
        <v>395</v>
      </c>
      <c r="P684" s="849"/>
      <c r="Q684" s="849"/>
      <c r="R684" s="837"/>
      <c r="S684" s="850"/>
    </row>
    <row r="685" spans="1:19" ht="14.4" customHeight="1" x14ac:dyDescent="0.3">
      <c r="A685" s="831" t="s">
        <v>3565</v>
      </c>
      <c r="B685" s="832" t="s">
        <v>3566</v>
      </c>
      <c r="C685" s="832" t="s">
        <v>597</v>
      </c>
      <c r="D685" s="832" t="s">
        <v>1397</v>
      </c>
      <c r="E685" s="832" t="s">
        <v>3550</v>
      </c>
      <c r="F685" s="832" t="s">
        <v>3739</v>
      </c>
      <c r="G685" s="832" t="s">
        <v>3740</v>
      </c>
      <c r="H685" s="849">
        <v>5</v>
      </c>
      <c r="I685" s="849">
        <v>1860</v>
      </c>
      <c r="J685" s="832">
        <v>0.83109919571045576</v>
      </c>
      <c r="K685" s="832">
        <v>372</v>
      </c>
      <c r="L685" s="849">
        <v>6</v>
      </c>
      <c r="M685" s="849">
        <v>2238</v>
      </c>
      <c r="N685" s="832">
        <v>1</v>
      </c>
      <c r="O685" s="832">
        <v>373</v>
      </c>
      <c r="P685" s="849">
        <v>6</v>
      </c>
      <c r="Q685" s="849">
        <v>2244</v>
      </c>
      <c r="R685" s="837">
        <v>1.0026809651474531</v>
      </c>
      <c r="S685" s="850">
        <v>374</v>
      </c>
    </row>
    <row r="686" spans="1:19" ht="14.4" customHeight="1" x14ac:dyDescent="0.3">
      <c r="A686" s="831" t="s">
        <v>3565</v>
      </c>
      <c r="B686" s="832" t="s">
        <v>3566</v>
      </c>
      <c r="C686" s="832" t="s">
        <v>597</v>
      </c>
      <c r="D686" s="832" t="s">
        <v>1397</v>
      </c>
      <c r="E686" s="832" t="s">
        <v>3550</v>
      </c>
      <c r="F686" s="832" t="s">
        <v>3743</v>
      </c>
      <c r="G686" s="832" t="s">
        <v>3744</v>
      </c>
      <c r="H686" s="849">
        <v>2</v>
      </c>
      <c r="I686" s="849">
        <v>196</v>
      </c>
      <c r="J686" s="832"/>
      <c r="K686" s="832">
        <v>98</v>
      </c>
      <c r="L686" s="849"/>
      <c r="M686" s="849"/>
      <c r="N686" s="832"/>
      <c r="O686" s="832"/>
      <c r="P686" s="849"/>
      <c r="Q686" s="849"/>
      <c r="R686" s="837"/>
      <c r="S686" s="850"/>
    </row>
    <row r="687" spans="1:19" ht="14.4" customHeight="1" x14ac:dyDescent="0.3">
      <c r="A687" s="831" t="s">
        <v>3565</v>
      </c>
      <c r="B687" s="832" t="s">
        <v>3566</v>
      </c>
      <c r="C687" s="832" t="s">
        <v>597</v>
      </c>
      <c r="D687" s="832" t="s">
        <v>1398</v>
      </c>
      <c r="E687" s="832" t="s">
        <v>3567</v>
      </c>
      <c r="F687" s="832" t="s">
        <v>3576</v>
      </c>
      <c r="G687" s="832" t="s">
        <v>1352</v>
      </c>
      <c r="H687" s="849">
        <v>0.2</v>
      </c>
      <c r="I687" s="849">
        <v>909.52</v>
      </c>
      <c r="J687" s="832">
        <v>0.5</v>
      </c>
      <c r="K687" s="832">
        <v>4547.5999999999995</v>
      </c>
      <c r="L687" s="849">
        <v>0.4</v>
      </c>
      <c r="M687" s="849">
        <v>1819.04</v>
      </c>
      <c r="N687" s="832">
        <v>1</v>
      </c>
      <c r="O687" s="832">
        <v>4547.5999999999995</v>
      </c>
      <c r="P687" s="849">
        <v>1.7</v>
      </c>
      <c r="Q687" s="849">
        <v>7730.9400000000005</v>
      </c>
      <c r="R687" s="837">
        <v>4.2500109948104496</v>
      </c>
      <c r="S687" s="850">
        <v>4547.6117647058827</v>
      </c>
    </row>
    <row r="688" spans="1:19" ht="14.4" customHeight="1" x14ac:dyDescent="0.3">
      <c r="A688" s="831" t="s">
        <v>3565</v>
      </c>
      <c r="B688" s="832" t="s">
        <v>3566</v>
      </c>
      <c r="C688" s="832" t="s">
        <v>597</v>
      </c>
      <c r="D688" s="832" t="s">
        <v>1398</v>
      </c>
      <c r="E688" s="832" t="s">
        <v>3567</v>
      </c>
      <c r="F688" s="832" t="s">
        <v>3577</v>
      </c>
      <c r="G688" s="832" t="s">
        <v>1352</v>
      </c>
      <c r="H688" s="849">
        <v>0.1</v>
      </c>
      <c r="I688" s="849">
        <v>909.52</v>
      </c>
      <c r="J688" s="832"/>
      <c r="K688" s="832">
        <v>9095.1999999999989</v>
      </c>
      <c r="L688" s="849"/>
      <c r="M688" s="849"/>
      <c r="N688" s="832"/>
      <c r="O688" s="832"/>
      <c r="P688" s="849"/>
      <c r="Q688" s="849"/>
      <c r="R688" s="837"/>
      <c r="S688" s="850"/>
    </row>
    <row r="689" spans="1:19" ht="14.4" customHeight="1" x14ac:dyDescent="0.3">
      <c r="A689" s="831" t="s">
        <v>3565</v>
      </c>
      <c r="B689" s="832" t="s">
        <v>3566</v>
      </c>
      <c r="C689" s="832" t="s">
        <v>597</v>
      </c>
      <c r="D689" s="832" t="s">
        <v>1398</v>
      </c>
      <c r="E689" s="832" t="s">
        <v>3547</v>
      </c>
      <c r="F689" s="832" t="s">
        <v>3602</v>
      </c>
      <c r="G689" s="832" t="s">
        <v>3603</v>
      </c>
      <c r="H689" s="849">
        <v>1</v>
      </c>
      <c r="I689" s="849">
        <v>2625.11</v>
      </c>
      <c r="J689" s="832">
        <v>1</v>
      </c>
      <c r="K689" s="832">
        <v>2625.11</v>
      </c>
      <c r="L689" s="849">
        <v>1</v>
      </c>
      <c r="M689" s="849">
        <v>2625.11</v>
      </c>
      <c r="N689" s="832">
        <v>1</v>
      </c>
      <c r="O689" s="832">
        <v>2625.11</v>
      </c>
      <c r="P689" s="849"/>
      <c r="Q689" s="849"/>
      <c r="R689" s="837"/>
      <c r="S689" s="850"/>
    </row>
    <row r="690" spans="1:19" ht="14.4" customHeight="1" x14ac:dyDescent="0.3">
      <c r="A690" s="831" t="s">
        <v>3565</v>
      </c>
      <c r="B690" s="832" t="s">
        <v>3566</v>
      </c>
      <c r="C690" s="832" t="s">
        <v>597</v>
      </c>
      <c r="D690" s="832" t="s">
        <v>1398</v>
      </c>
      <c r="E690" s="832" t="s">
        <v>3547</v>
      </c>
      <c r="F690" s="832" t="s">
        <v>3612</v>
      </c>
      <c r="G690" s="832" t="s">
        <v>3613</v>
      </c>
      <c r="H690" s="849"/>
      <c r="I690" s="849"/>
      <c r="J690" s="832"/>
      <c r="K690" s="832"/>
      <c r="L690" s="849"/>
      <c r="M690" s="849"/>
      <c r="N690" s="832"/>
      <c r="O690" s="832"/>
      <c r="P690" s="849">
        <v>1</v>
      </c>
      <c r="Q690" s="849">
        <v>408.74</v>
      </c>
      <c r="R690" s="837"/>
      <c r="S690" s="850">
        <v>408.74</v>
      </c>
    </row>
    <row r="691" spans="1:19" ht="14.4" customHeight="1" x14ac:dyDescent="0.3">
      <c r="A691" s="831" t="s">
        <v>3565</v>
      </c>
      <c r="B691" s="832" t="s">
        <v>3566</v>
      </c>
      <c r="C691" s="832" t="s">
        <v>597</v>
      </c>
      <c r="D691" s="832" t="s">
        <v>1398</v>
      </c>
      <c r="E691" s="832" t="s">
        <v>3547</v>
      </c>
      <c r="F691" s="832" t="s">
        <v>3614</v>
      </c>
      <c r="G691" s="832" t="s">
        <v>3615</v>
      </c>
      <c r="H691" s="849">
        <v>2</v>
      </c>
      <c r="I691" s="849">
        <v>404.8</v>
      </c>
      <c r="J691" s="832"/>
      <c r="K691" s="832">
        <v>202.4</v>
      </c>
      <c r="L691" s="849"/>
      <c r="M691" s="849"/>
      <c r="N691" s="832"/>
      <c r="O691" s="832"/>
      <c r="P691" s="849"/>
      <c r="Q691" s="849"/>
      <c r="R691" s="837"/>
      <c r="S691" s="850"/>
    </row>
    <row r="692" spans="1:19" ht="14.4" customHeight="1" x14ac:dyDescent="0.3">
      <c r="A692" s="831" t="s">
        <v>3565</v>
      </c>
      <c r="B692" s="832" t="s">
        <v>3566</v>
      </c>
      <c r="C692" s="832" t="s">
        <v>597</v>
      </c>
      <c r="D692" s="832" t="s">
        <v>1398</v>
      </c>
      <c r="E692" s="832" t="s">
        <v>3547</v>
      </c>
      <c r="F692" s="832" t="s">
        <v>3616</v>
      </c>
      <c r="G692" s="832" t="s">
        <v>3617</v>
      </c>
      <c r="H692" s="849">
        <v>3</v>
      </c>
      <c r="I692" s="849">
        <v>3129</v>
      </c>
      <c r="J692" s="832">
        <v>1.5</v>
      </c>
      <c r="K692" s="832">
        <v>1043</v>
      </c>
      <c r="L692" s="849">
        <v>2</v>
      </c>
      <c r="M692" s="849">
        <v>2086</v>
      </c>
      <c r="N692" s="832">
        <v>1</v>
      </c>
      <c r="O692" s="832">
        <v>1043</v>
      </c>
      <c r="P692" s="849">
        <v>2</v>
      </c>
      <c r="Q692" s="849">
        <v>2086</v>
      </c>
      <c r="R692" s="837">
        <v>1</v>
      </c>
      <c r="S692" s="850">
        <v>1043</v>
      </c>
    </row>
    <row r="693" spans="1:19" ht="14.4" customHeight="1" x14ac:dyDescent="0.3">
      <c r="A693" s="831" t="s">
        <v>3565</v>
      </c>
      <c r="B693" s="832" t="s">
        <v>3566</v>
      </c>
      <c r="C693" s="832" t="s">
        <v>597</v>
      </c>
      <c r="D693" s="832" t="s">
        <v>1398</v>
      </c>
      <c r="E693" s="832" t="s">
        <v>3547</v>
      </c>
      <c r="F693" s="832" t="s">
        <v>3618</v>
      </c>
      <c r="G693" s="832" t="s">
        <v>3619</v>
      </c>
      <c r="H693" s="849"/>
      <c r="I693" s="849"/>
      <c r="J693" s="832"/>
      <c r="K693" s="832"/>
      <c r="L693" s="849"/>
      <c r="M693" s="849"/>
      <c r="N693" s="832"/>
      <c r="O693" s="832"/>
      <c r="P693" s="849">
        <v>1</v>
      </c>
      <c r="Q693" s="849">
        <v>1665</v>
      </c>
      <c r="R693" s="837"/>
      <c r="S693" s="850">
        <v>1665</v>
      </c>
    </row>
    <row r="694" spans="1:19" ht="14.4" customHeight="1" x14ac:dyDescent="0.3">
      <c r="A694" s="831" t="s">
        <v>3565</v>
      </c>
      <c r="B694" s="832" t="s">
        <v>3566</v>
      </c>
      <c r="C694" s="832" t="s">
        <v>597</v>
      </c>
      <c r="D694" s="832" t="s">
        <v>1398</v>
      </c>
      <c r="E694" s="832" t="s">
        <v>3547</v>
      </c>
      <c r="F694" s="832" t="s">
        <v>3548</v>
      </c>
      <c r="G694" s="832" t="s">
        <v>3549</v>
      </c>
      <c r="H694" s="849"/>
      <c r="I694" s="849"/>
      <c r="J694" s="832"/>
      <c r="K694" s="832"/>
      <c r="L694" s="849">
        <v>2</v>
      </c>
      <c r="M694" s="849">
        <v>4872</v>
      </c>
      <c r="N694" s="832">
        <v>1</v>
      </c>
      <c r="O694" s="832">
        <v>2436</v>
      </c>
      <c r="P694" s="849"/>
      <c r="Q694" s="849"/>
      <c r="R694" s="837"/>
      <c r="S694" s="850"/>
    </row>
    <row r="695" spans="1:19" ht="14.4" customHeight="1" x14ac:dyDescent="0.3">
      <c r="A695" s="831" t="s">
        <v>3565</v>
      </c>
      <c r="B695" s="832" t="s">
        <v>3566</v>
      </c>
      <c r="C695" s="832" t="s">
        <v>597</v>
      </c>
      <c r="D695" s="832" t="s">
        <v>1398</v>
      </c>
      <c r="E695" s="832" t="s">
        <v>3547</v>
      </c>
      <c r="F695" s="832" t="s">
        <v>3629</v>
      </c>
      <c r="G695" s="832" t="s">
        <v>3630</v>
      </c>
      <c r="H695" s="849"/>
      <c r="I695" s="849"/>
      <c r="J695" s="832"/>
      <c r="K695" s="832"/>
      <c r="L695" s="849"/>
      <c r="M695" s="849"/>
      <c r="N695" s="832"/>
      <c r="O695" s="832"/>
      <c r="P695" s="849">
        <v>8</v>
      </c>
      <c r="Q695" s="849">
        <v>8877.6</v>
      </c>
      <c r="R695" s="837"/>
      <c r="S695" s="850">
        <v>1109.7</v>
      </c>
    </row>
    <row r="696" spans="1:19" ht="14.4" customHeight="1" x14ac:dyDescent="0.3">
      <c r="A696" s="831" t="s">
        <v>3565</v>
      </c>
      <c r="B696" s="832" t="s">
        <v>3566</v>
      </c>
      <c r="C696" s="832" t="s">
        <v>597</v>
      </c>
      <c r="D696" s="832" t="s">
        <v>1398</v>
      </c>
      <c r="E696" s="832" t="s">
        <v>3547</v>
      </c>
      <c r="F696" s="832" t="s">
        <v>3631</v>
      </c>
      <c r="G696" s="832" t="s">
        <v>3632</v>
      </c>
      <c r="H696" s="849"/>
      <c r="I696" s="849"/>
      <c r="J696" s="832"/>
      <c r="K696" s="832"/>
      <c r="L696" s="849">
        <v>1</v>
      </c>
      <c r="M696" s="849">
        <v>1109.7</v>
      </c>
      <c r="N696" s="832">
        <v>1</v>
      </c>
      <c r="O696" s="832">
        <v>1109.7</v>
      </c>
      <c r="P696" s="849">
        <v>8</v>
      </c>
      <c r="Q696" s="849">
        <v>8877.6</v>
      </c>
      <c r="R696" s="837">
        <v>8</v>
      </c>
      <c r="S696" s="850">
        <v>1109.7</v>
      </c>
    </row>
    <row r="697" spans="1:19" ht="14.4" customHeight="1" x14ac:dyDescent="0.3">
      <c r="A697" s="831" t="s">
        <v>3565</v>
      </c>
      <c r="B697" s="832" t="s">
        <v>3566</v>
      </c>
      <c r="C697" s="832" t="s">
        <v>597</v>
      </c>
      <c r="D697" s="832" t="s">
        <v>1398</v>
      </c>
      <c r="E697" s="832" t="s">
        <v>3550</v>
      </c>
      <c r="F697" s="832" t="s">
        <v>3657</v>
      </c>
      <c r="G697" s="832" t="s">
        <v>3658</v>
      </c>
      <c r="H697" s="849">
        <v>39</v>
      </c>
      <c r="I697" s="849">
        <v>1443</v>
      </c>
      <c r="J697" s="832">
        <v>1.1818181818181819</v>
      </c>
      <c r="K697" s="832">
        <v>37</v>
      </c>
      <c r="L697" s="849">
        <v>33</v>
      </c>
      <c r="M697" s="849">
        <v>1221</v>
      </c>
      <c r="N697" s="832">
        <v>1</v>
      </c>
      <c r="O697" s="832">
        <v>37</v>
      </c>
      <c r="P697" s="849">
        <v>30</v>
      </c>
      <c r="Q697" s="849">
        <v>1110</v>
      </c>
      <c r="R697" s="837">
        <v>0.90909090909090906</v>
      </c>
      <c r="S697" s="850">
        <v>37</v>
      </c>
    </row>
    <row r="698" spans="1:19" ht="14.4" customHeight="1" x14ac:dyDescent="0.3">
      <c r="A698" s="831" t="s">
        <v>3565</v>
      </c>
      <c r="B698" s="832" t="s">
        <v>3566</v>
      </c>
      <c r="C698" s="832" t="s">
        <v>597</v>
      </c>
      <c r="D698" s="832" t="s">
        <v>1398</v>
      </c>
      <c r="E698" s="832" t="s">
        <v>3550</v>
      </c>
      <c r="F698" s="832" t="s">
        <v>3661</v>
      </c>
      <c r="G698" s="832" t="s">
        <v>3662</v>
      </c>
      <c r="H698" s="849">
        <v>1</v>
      </c>
      <c r="I698" s="849">
        <v>5</v>
      </c>
      <c r="J698" s="832"/>
      <c r="K698" s="832">
        <v>5</v>
      </c>
      <c r="L698" s="849"/>
      <c r="M698" s="849"/>
      <c r="N698" s="832"/>
      <c r="O698" s="832"/>
      <c r="P698" s="849"/>
      <c r="Q698" s="849"/>
      <c r="R698" s="837"/>
      <c r="S698" s="850"/>
    </row>
    <row r="699" spans="1:19" ht="14.4" customHeight="1" x14ac:dyDescent="0.3">
      <c r="A699" s="831" t="s">
        <v>3565</v>
      </c>
      <c r="B699" s="832" t="s">
        <v>3566</v>
      </c>
      <c r="C699" s="832" t="s">
        <v>597</v>
      </c>
      <c r="D699" s="832" t="s">
        <v>1398</v>
      </c>
      <c r="E699" s="832" t="s">
        <v>3550</v>
      </c>
      <c r="F699" s="832" t="s">
        <v>3551</v>
      </c>
      <c r="G699" s="832" t="s">
        <v>3552</v>
      </c>
      <c r="H699" s="849">
        <v>86</v>
      </c>
      <c r="I699" s="849">
        <v>21586</v>
      </c>
      <c r="J699" s="832">
        <v>1.1466666666666667</v>
      </c>
      <c r="K699" s="832">
        <v>251</v>
      </c>
      <c r="L699" s="849">
        <v>75</v>
      </c>
      <c r="M699" s="849">
        <v>18825</v>
      </c>
      <c r="N699" s="832">
        <v>1</v>
      </c>
      <c r="O699" s="832">
        <v>251</v>
      </c>
      <c r="P699" s="849">
        <v>73</v>
      </c>
      <c r="Q699" s="849">
        <v>18396</v>
      </c>
      <c r="R699" s="837">
        <v>0.97721115537848602</v>
      </c>
      <c r="S699" s="850">
        <v>252</v>
      </c>
    </row>
    <row r="700" spans="1:19" ht="14.4" customHeight="1" x14ac:dyDescent="0.3">
      <c r="A700" s="831" t="s">
        <v>3565</v>
      </c>
      <c r="B700" s="832" t="s">
        <v>3566</v>
      </c>
      <c r="C700" s="832" t="s">
        <v>597</v>
      </c>
      <c r="D700" s="832" t="s">
        <v>1398</v>
      </c>
      <c r="E700" s="832" t="s">
        <v>3550</v>
      </c>
      <c r="F700" s="832" t="s">
        <v>3665</v>
      </c>
      <c r="G700" s="832" t="s">
        <v>3666</v>
      </c>
      <c r="H700" s="849">
        <v>57</v>
      </c>
      <c r="I700" s="849">
        <v>7182</v>
      </c>
      <c r="J700" s="832">
        <v>0.5757575757575758</v>
      </c>
      <c r="K700" s="832">
        <v>126</v>
      </c>
      <c r="L700" s="849">
        <v>99</v>
      </c>
      <c r="M700" s="849">
        <v>12474</v>
      </c>
      <c r="N700" s="832">
        <v>1</v>
      </c>
      <c r="O700" s="832">
        <v>126</v>
      </c>
      <c r="P700" s="849">
        <v>55</v>
      </c>
      <c r="Q700" s="849">
        <v>6985</v>
      </c>
      <c r="R700" s="837">
        <v>0.55996472663139329</v>
      </c>
      <c r="S700" s="850">
        <v>127</v>
      </c>
    </row>
    <row r="701" spans="1:19" ht="14.4" customHeight="1" x14ac:dyDescent="0.3">
      <c r="A701" s="831" t="s">
        <v>3565</v>
      </c>
      <c r="B701" s="832" t="s">
        <v>3566</v>
      </c>
      <c r="C701" s="832" t="s">
        <v>597</v>
      </c>
      <c r="D701" s="832" t="s">
        <v>1398</v>
      </c>
      <c r="E701" s="832" t="s">
        <v>3550</v>
      </c>
      <c r="F701" s="832" t="s">
        <v>3667</v>
      </c>
      <c r="G701" s="832" t="s">
        <v>3668</v>
      </c>
      <c r="H701" s="849">
        <v>2</v>
      </c>
      <c r="I701" s="849">
        <v>620</v>
      </c>
      <c r="J701" s="832">
        <v>0.99678456591639875</v>
      </c>
      <c r="K701" s="832">
        <v>310</v>
      </c>
      <c r="L701" s="849">
        <v>2</v>
      </c>
      <c r="M701" s="849">
        <v>622</v>
      </c>
      <c r="N701" s="832">
        <v>1</v>
      </c>
      <c r="O701" s="832">
        <v>311</v>
      </c>
      <c r="P701" s="849">
        <v>1</v>
      </c>
      <c r="Q701" s="849">
        <v>312</v>
      </c>
      <c r="R701" s="837">
        <v>0.50160771704180063</v>
      </c>
      <c r="S701" s="850">
        <v>312</v>
      </c>
    </row>
    <row r="702" spans="1:19" ht="14.4" customHeight="1" x14ac:dyDescent="0.3">
      <c r="A702" s="831" t="s">
        <v>3565</v>
      </c>
      <c r="B702" s="832" t="s">
        <v>3566</v>
      </c>
      <c r="C702" s="832" t="s">
        <v>597</v>
      </c>
      <c r="D702" s="832" t="s">
        <v>1398</v>
      </c>
      <c r="E702" s="832" t="s">
        <v>3550</v>
      </c>
      <c r="F702" s="832" t="s">
        <v>3671</v>
      </c>
      <c r="G702" s="832" t="s">
        <v>3672</v>
      </c>
      <c r="H702" s="849">
        <v>4</v>
      </c>
      <c r="I702" s="849">
        <v>6372</v>
      </c>
      <c r="J702" s="832">
        <v>0.66666666666666663</v>
      </c>
      <c r="K702" s="832">
        <v>1593</v>
      </c>
      <c r="L702" s="849">
        <v>6</v>
      </c>
      <c r="M702" s="849">
        <v>9558</v>
      </c>
      <c r="N702" s="832">
        <v>1</v>
      </c>
      <c r="O702" s="832">
        <v>1593</v>
      </c>
      <c r="P702" s="849">
        <v>11</v>
      </c>
      <c r="Q702" s="849">
        <v>17545</v>
      </c>
      <c r="R702" s="837">
        <v>1.835635070098347</v>
      </c>
      <c r="S702" s="850">
        <v>1595</v>
      </c>
    </row>
    <row r="703" spans="1:19" ht="14.4" customHeight="1" x14ac:dyDescent="0.3">
      <c r="A703" s="831" t="s">
        <v>3565</v>
      </c>
      <c r="B703" s="832" t="s">
        <v>3566</v>
      </c>
      <c r="C703" s="832" t="s">
        <v>597</v>
      </c>
      <c r="D703" s="832" t="s">
        <v>1398</v>
      </c>
      <c r="E703" s="832" t="s">
        <v>3550</v>
      </c>
      <c r="F703" s="832" t="s">
        <v>3553</v>
      </c>
      <c r="G703" s="832" t="s">
        <v>3554</v>
      </c>
      <c r="H703" s="849"/>
      <c r="I703" s="849"/>
      <c r="J703" s="832"/>
      <c r="K703" s="832"/>
      <c r="L703" s="849">
        <v>1</v>
      </c>
      <c r="M703" s="849">
        <v>198</v>
      </c>
      <c r="N703" s="832">
        <v>1</v>
      </c>
      <c r="O703" s="832">
        <v>198</v>
      </c>
      <c r="P703" s="849"/>
      <c r="Q703" s="849"/>
      <c r="R703" s="837"/>
      <c r="S703" s="850"/>
    </row>
    <row r="704" spans="1:19" ht="14.4" customHeight="1" x14ac:dyDescent="0.3">
      <c r="A704" s="831" t="s">
        <v>3565</v>
      </c>
      <c r="B704" s="832" t="s">
        <v>3566</v>
      </c>
      <c r="C704" s="832" t="s">
        <v>597</v>
      </c>
      <c r="D704" s="832" t="s">
        <v>1398</v>
      </c>
      <c r="E704" s="832" t="s">
        <v>3550</v>
      </c>
      <c r="F704" s="832" t="s">
        <v>3673</v>
      </c>
      <c r="G704" s="832" t="s">
        <v>3674</v>
      </c>
      <c r="H704" s="849">
        <v>3</v>
      </c>
      <c r="I704" s="849">
        <v>999</v>
      </c>
      <c r="J704" s="832"/>
      <c r="K704" s="832">
        <v>333</v>
      </c>
      <c r="L704" s="849"/>
      <c r="M704" s="849"/>
      <c r="N704" s="832"/>
      <c r="O704" s="832"/>
      <c r="P704" s="849">
        <v>1</v>
      </c>
      <c r="Q704" s="849">
        <v>334</v>
      </c>
      <c r="R704" s="837"/>
      <c r="S704" s="850">
        <v>334</v>
      </c>
    </row>
    <row r="705" spans="1:19" ht="14.4" customHeight="1" x14ac:dyDescent="0.3">
      <c r="A705" s="831" t="s">
        <v>3565</v>
      </c>
      <c r="B705" s="832" t="s">
        <v>3566</v>
      </c>
      <c r="C705" s="832" t="s">
        <v>597</v>
      </c>
      <c r="D705" s="832" t="s">
        <v>1398</v>
      </c>
      <c r="E705" s="832" t="s">
        <v>3550</v>
      </c>
      <c r="F705" s="832" t="s">
        <v>3683</v>
      </c>
      <c r="G705" s="832" t="s">
        <v>3684</v>
      </c>
      <c r="H705" s="849">
        <v>1</v>
      </c>
      <c r="I705" s="849">
        <v>323</v>
      </c>
      <c r="J705" s="832"/>
      <c r="K705" s="832">
        <v>323</v>
      </c>
      <c r="L705" s="849"/>
      <c r="M705" s="849"/>
      <c r="N705" s="832"/>
      <c r="O705" s="832"/>
      <c r="P705" s="849"/>
      <c r="Q705" s="849"/>
      <c r="R705" s="837"/>
      <c r="S705" s="850"/>
    </row>
    <row r="706" spans="1:19" ht="14.4" customHeight="1" x14ac:dyDescent="0.3">
      <c r="A706" s="831" t="s">
        <v>3565</v>
      </c>
      <c r="B706" s="832" t="s">
        <v>3566</v>
      </c>
      <c r="C706" s="832" t="s">
        <v>597</v>
      </c>
      <c r="D706" s="832" t="s">
        <v>1398</v>
      </c>
      <c r="E706" s="832" t="s">
        <v>3550</v>
      </c>
      <c r="F706" s="832" t="s">
        <v>3689</v>
      </c>
      <c r="G706" s="832" t="s">
        <v>3690</v>
      </c>
      <c r="H706" s="849">
        <v>1</v>
      </c>
      <c r="I706" s="849">
        <v>1181</v>
      </c>
      <c r="J706" s="832">
        <v>1</v>
      </c>
      <c r="K706" s="832">
        <v>1181</v>
      </c>
      <c r="L706" s="849">
        <v>1</v>
      </c>
      <c r="M706" s="849">
        <v>1181</v>
      </c>
      <c r="N706" s="832">
        <v>1</v>
      </c>
      <c r="O706" s="832">
        <v>1181</v>
      </c>
      <c r="P706" s="849"/>
      <c r="Q706" s="849"/>
      <c r="R706" s="837"/>
      <c r="S706" s="850"/>
    </row>
    <row r="707" spans="1:19" ht="14.4" customHeight="1" x14ac:dyDescent="0.3">
      <c r="A707" s="831" t="s">
        <v>3565</v>
      </c>
      <c r="B707" s="832" t="s">
        <v>3566</v>
      </c>
      <c r="C707" s="832" t="s">
        <v>597</v>
      </c>
      <c r="D707" s="832" t="s">
        <v>1398</v>
      </c>
      <c r="E707" s="832" t="s">
        <v>3550</v>
      </c>
      <c r="F707" s="832" t="s">
        <v>3695</v>
      </c>
      <c r="G707" s="832" t="s">
        <v>3696</v>
      </c>
      <c r="H707" s="849">
        <v>72</v>
      </c>
      <c r="I707" s="849">
        <v>2400.0099999999998</v>
      </c>
      <c r="J707" s="832">
        <v>0.40909238119751062</v>
      </c>
      <c r="K707" s="832">
        <v>33.33347222222222</v>
      </c>
      <c r="L707" s="849">
        <v>176</v>
      </c>
      <c r="M707" s="849">
        <v>5866.67</v>
      </c>
      <c r="N707" s="832">
        <v>1</v>
      </c>
      <c r="O707" s="832">
        <v>33.333352272727275</v>
      </c>
      <c r="P707" s="849">
        <v>126</v>
      </c>
      <c r="Q707" s="849">
        <v>4199.99</v>
      </c>
      <c r="R707" s="837">
        <v>0.71590697959830696</v>
      </c>
      <c r="S707" s="850">
        <v>33.333253968253963</v>
      </c>
    </row>
    <row r="708" spans="1:19" ht="14.4" customHeight="1" x14ac:dyDescent="0.3">
      <c r="A708" s="831" t="s">
        <v>3565</v>
      </c>
      <c r="B708" s="832" t="s">
        <v>3566</v>
      </c>
      <c r="C708" s="832" t="s">
        <v>597</v>
      </c>
      <c r="D708" s="832" t="s">
        <v>1398</v>
      </c>
      <c r="E708" s="832" t="s">
        <v>3550</v>
      </c>
      <c r="F708" s="832" t="s">
        <v>3697</v>
      </c>
      <c r="G708" s="832" t="s">
        <v>3698</v>
      </c>
      <c r="H708" s="849">
        <v>117</v>
      </c>
      <c r="I708" s="849">
        <v>35919</v>
      </c>
      <c r="J708" s="832">
        <v>1.1433346065699006</v>
      </c>
      <c r="K708" s="832">
        <v>307</v>
      </c>
      <c r="L708" s="849">
        <v>102</v>
      </c>
      <c r="M708" s="849">
        <v>31416</v>
      </c>
      <c r="N708" s="832">
        <v>1</v>
      </c>
      <c r="O708" s="832">
        <v>308</v>
      </c>
      <c r="P708" s="849">
        <v>97</v>
      </c>
      <c r="Q708" s="849">
        <v>29876</v>
      </c>
      <c r="R708" s="837">
        <v>0.9509803921568627</v>
      </c>
      <c r="S708" s="850">
        <v>308</v>
      </c>
    </row>
    <row r="709" spans="1:19" ht="14.4" customHeight="1" x14ac:dyDescent="0.3">
      <c r="A709" s="831" t="s">
        <v>3565</v>
      </c>
      <c r="B709" s="832" t="s">
        <v>3566</v>
      </c>
      <c r="C709" s="832" t="s">
        <v>597</v>
      </c>
      <c r="D709" s="832" t="s">
        <v>1398</v>
      </c>
      <c r="E709" s="832" t="s">
        <v>3550</v>
      </c>
      <c r="F709" s="832" t="s">
        <v>3699</v>
      </c>
      <c r="G709" s="832" t="s">
        <v>3700</v>
      </c>
      <c r="H709" s="849">
        <v>2</v>
      </c>
      <c r="I709" s="849">
        <v>518</v>
      </c>
      <c r="J709" s="832">
        <v>0.99615384615384617</v>
      </c>
      <c r="K709" s="832">
        <v>259</v>
      </c>
      <c r="L709" s="849">
        <v>2</v>
      </c>
      <c r="M709" s="849">
        <v>520</v>
      </c>
      <c r="N709" s="832">
        <v>1</v>
      </c>
      <c r="O709" s="832">
        <v>260</v>
      </c>
      <c r="P709" s="849">
        <v>5</v>
      </c>
      <c r="Q709" s="849">
        <v>1305</v>
      </c>
      <c r="R709" s="837">
        <v>2.5096153846153846</v>
      </c>
      <c r="S709" s="850">
        <v>261</v>
      </c>
    </row>
    <row r="710" spans="1:19" ht="14.4" customHeight="1" x14ac:dyDescent="0.3">
      <c r="A710" s="831" t="s">
        <v>3565</v>
      </c>
      <c r="B710" s="832" t="s">
        <v>3566</v>
      </c>
      <c r="C710" s="832" t="s">
        <v>597</v>
      </c>
      <c r="D710" s="832" t="s">
        <v>1398</v>
      </c>
      <c r="E710" s="832" t="s">
        <v>3550</v>
      </c>
      <c r="F710" s="832" t="s">
        <v>3701</v>
      </c>
      <c r="G710" s="832" t="s">
        <v>3702</v>
      </c>
      <c r="H710" s="849"/>
      <c r="I710" s="849"/>
      <c r="J710" s="832"/>
      <c r="K710" s="832"/>
      <c r="L710" s="849">
        <v>5</v>
      </c>
      <c r="M710" s="849">
        <v>185</v>
      </c>
      <c r="N710" s="832">
        <v>1</v>
      </c>
      <c r="O710" s="832">
        <v>37</v>
      </c>
      <c r="P710" s="849"/>
      <c r="Q710" s="849"/>
      <c r="R710" s="837"/>
      <c r="S710" s="850"/>
    </row>
    <row r="711" spans="1:19" ht="14.4" customHeight="1" x14ac:dyDescent="0.3">
      <c r="A711" s="831" t="s">
        <v>3565</v>
      </c>
      <c r="B711" s="832" t="s">
        <v>3566</v>
      </c>
      <c r="C711" s="832" t="s">
        <v>597</v>
      </c>
      <c r="D711" s="832" t="s">
        <v>1398</v>
      </c>
      <c r="E711" s="832" t="s">
        <v>3550</v>
      </c>
      <c r="F711" s="832" t="s">
        <v>3705</v>
      </c>
      <c r="G711" s="832" t="s">
        <v>3706</v>
      </c>
      <c r="H711" s="849">
        <v>4</v>
      </c>
      <c r="I711" s="849">
        <v>616</v>
      </c>
      <c r="J711" s="832">
        <v>0.44444444444444442</v>
      </c>
      <c r="K711" s="832">
        <v>154</v>
      </c>
      <c r="L711" s="849">
        <v>9</v>
      </c>
      <c r="M711" s="849">
        <v>1386</v>
      </c>
      <c r="N711" s="832">
        <v>1</v>
      </c>
      <c r="O711" s="832">
        <v>154</v>
      </c>
      <c r="P711" s="849">
        <v>16</v>
      </c>
      <c r="Q711" s="849">
        <v>2480</v>
      </c>
      <c r="R711" s="837">
        <v>1.7893217893217894</v>
      </c>
      <c r="S711" s="850">
        <v>155</v>
      </c>
    </row>
    <row r="712" spans="1:19" ht="14.4" customHeight="1" x14ac:dyDescent="0.3">
      <c r="A712" s="831" t="s">
        <v>3565</v>
      </c>
      <c r="B712" s="832" t="s">
        <v>3566</v>
      </c>
      <c r="C712" s="832" t="s">
        <v>597</v>
      </c>
      <c r="D712" s="832" t="s">
        <v>1398</v>
      </c>
      <c r="E712" s="832" t="s">
        <v>3550</v>
      </c>
      <c r="F712" s="832" t="s">
        <v>3557</v>
      </c>
      <c r="G712" s="832" t="s">
        <v>3558</v>
      </c>
      <c r="H712" s="849">
        <v>1</v>
      </c>
      <c r="I712" s="849">
        <v>591</v>
      </c>
      <c r="J712" s="832">
        <v>0.12478885135135136</v>
      </c>
      <c r="K712" s="832">
        <v>591</v>
      </c>
      <c r="L712" s="849">
        <v>8</v>
      </c>
      <c r="M712" s="849">
        <v>4736</v>
      </c>
      <c r="N712" s="832">
        <v>1</v>
      </c>
      <c r="O712" s="832">
        <v>592</v>
      </c>
      <c r="P712" s="849">
        <v>2</v>
      </c>
      <c r="Q712" s="849">
        <v>1186</v>
      </c>
      <c r="R712" s="837">
        <v>0.25042229729729731</v>
      </c>
      <c r="S712" s="850">
        <v>593</v>
      </c>
    </row>
    <row r="713" spans="1:19" ht="14.4" customHeight="1" x14ac:dyDescent="0.3">
      <c r="A713" s="831" t="s">
        <v>3565</v>
      </c>
      <c r="B713" s="832" t="s">
        <v>3566</v>
      </c>
      <c r="C713" s="832" t="s">
        <v>597</v>
      </c>
      <c r="D713" s="832" t="s">
        <v>1398</v>
      </c>
      <c r="E713" s="832" t="s">
        <v>3550</v>
      </c>
      <c r="F713" s="832" t="s">
        <v>3559</v>
      </c>
      <c r="G713" s="832" t="s">
        <v>3560</v>
      </c>
      <c r="H713" s="849"/>
      <c r="I713" s="849"/>
      <c r="J713" s="832"/>
      <c r="K713" s="832"/>
      <c r="L713" s="849">
        <v>2</v>
      </c>
      <c r="M713" s="849">
        <v>1534</v>
      </c>
      <c r="N713" s="832">
        <v>1</v>
      </c>
      <c r="O713" s="832">
        <v>767</v>
      </c>
      <c r="P713" s="849">
        <v>2</v>
      </c>
      <c r="Q713" s="849">
        <v>1536</v>
      </c>
      <c r="R713" s="837">
        <v>1.001303780964798</v>
      </c>
      <c r="S713" s="850">
        <v>768</v>
      </c>
    </row>
    <row r="714" spans="1:19" ht="14.4" customHeight="1" x14ac:dyDescent="0.3">
      <c r="A714" s="831" t="s">
        <v>3565</v>
      </c>
      <c r="B714" s="832" t="s">
        <v>3566</v>
      </c>
      <c r="C714" s="832" t="s">
        <v>597</v>
      </c>
      <c r="D714" s="832" t="s">
        <v>1398</v>
      </c>
      <c r="E714" s="832" t="s">
        <v>3550</v>
      </c>
      <c r="F714" s="832" t="s">
        <v>3717</v>
      </c>
      <c r="G714" s="832" t="s">
        <v>3718</v>
      </c>
      <c r="H714" s="849">
        <v>8</v>
      </c>
      <c r="I714" s="849">
        <v>35200</v>
      </c>
      <c r="J714" s="832">
        <v>0.29616167735204535</v>
      </c>
      <c r="K714" s="832">
        <v>4400</v>
      </c>
      <c r="L714" s="849">
        <v>27</v>
      </c>
      <c r="M714" s="849">
        <v>118854</v>
      </c>
      <c r="N714" s="832">
        <v>1</v>
      </c>
      <c r="O714" s="832">
        <v>4402</v>
      </c>
      <c r="P714" s="849">
        <v>5</v>
      </c>
      <c r="Q714" s="849">
        <v>22040</v>
      </c>
      <c r="R714" s="837">
        <v>0.18543759570565568</v>
      </c>
      <c r="S714" s="850">
        <v>4408</v>
      </c>
    </row>
    <row r="715" spans="1:19" ht="14.4" customHeight="1" x14ac:dyDescent="0.3">
      <c r="A715" s="831" t="s">
        <v>3565</v>
      </c>
      <c r="B715" s="832" t="s">
        <v>3566</v>
      </c>
      <c r="C715" s="832" t="s">
        <v>597</v>
      </c>
      <c r="D715" s="832" t="s">
        <v>1398</v>
      </c>
      <c r="E715" s="832" t="s">
        <v>3550</v>
      </c>
      <c r="F715" s="832" t="s">
        <v>3727</v>
      </c>
      <c r="G715" s="832" t="s">
        <v>3728</v>
      </c>
      <c r="H715" s="849">
        <v>11</v>
      </c>
      <c r="I715" s="849">
        <v>1760</v>
      </c>
      <c r="J715" s="832">
        <v>1</v>
      </c>
      <c r="K715" s="832">
        <v>160</v>
      </c>
      <c r="L715" s="849">
        <v>11</v>
      </c>
      <c r="M715" s="849">
        <v>1760</v>
      </c>
      <c r="N715" s="832">
        <v>1</v>
      </c>
      <c r="O715" s="832">
        <v>160</v>
      </c>
      <c r="P715" s="849">
        <v>14</v>
      </c>
      <c r="Q715" s="849">
        <v>2254</v>
      </c>
      <c r="R715" s="837">
        <v>1.2806818181818183</v>
      </c>
      <c r="S715" s="850">
        <v>161</v>
      </c>
    </row>
    <row r="716" spans="1:19" ht="14.4" customHeight="1" x14ac:dyDescent="0.3">
      <c r="A716" s="831" t="s">
        <v>3565</v>
      </c>
      <c r="B716" s="832" t="s">
        <v>3566</v>
      </c>
      <c r="C716" s="832" t="s">
        <v>597</v>
      </c>
      <c r="D716" s="832" t="s">
        <v>1398</v>
      </c>
      <c r="E716" s="832" t="s">
        <v>3550</v>
      </c>
      <c r="F716" s="832" t="s">
        <v>3729</v>
      </c>
      <c r="G716" s="832" t="s">
        <v>3730</v>
      </c>
      <c r="H716" s="849">
        <v>3</v>
      </c>
      <c r="I716" s="849">
        <v>1182</v>
      </c>
      <c r="J716" s="832"/>
      <c r="K716" s="832">
        <v>394</v>
      </c>
      <c r="L716" s="849"/>
      <c r="M716" s="849"/>
      <c r="N716" s="832"/>
      <c r="O716" s="832"/>
      <c r="P716" s="849">
        <v>2</v>
      </c>
      <c r="Q716" s="849">
        <v>790</v>
      </c>
      <c r="R716" s="837"/>
      <c r="S716" s="850">
        <v>395</v>
      </c>
    </row>
    <row r="717" spans="1:19" ht="14.4" customHeight="1" x14ac:dyDescent="0.3">
      <c r="A717" s="831" t="s">
        <v>3565</v>
      </c>
      <c r="B717" s="832" t="s">
        <v>3566</v>
      </c>
      <c r="C717" s="832" t="s">
        <v>597</v>
      </c>
      <c r="D717" s="832" t="s">
        <v>1398</v>
      </c>
      <c r="E717" s="832" t="s">
        <v>3550</v>
      </c>
      <c r="F717" s="832" t="s">
        <v>3739</v>
      </c>
      <c r="G717" s="832" t="s">
        <v>3740</v>
      </c>
      <c r="H717" s="849">
        <v>9</v>
      </c>
      <c r="I717" s="849">
        <v>3348</v>
      </c>
      <c r="J717" s="832">
        <v>1.4959785522788205</v>
      </c>
      <c r="K717" s="832">
        <v>372</v>
      </c>
      <c r="L717" s="849">
        <v>6</v>
      </c>
      <c r="M717" s="849">
        <v>2238</v>
      </c>
      <c r="N717" s="832">
        <v>1</v>
      </c>
      <c r="O717" s="832">
        <v>373</v>
      </c>
      <c r="P717" s="849">
        <v>3</v>
      </c>
      <c r="Q717" s="849">
        <v>1122</v>
      </c>
      <c r="R717" s="837">
        <v>0.50134048257372654</v>
      </c>
      <c r="S717" s="850">
        <v>374</v>
      </c>
    </row>
    <row r="718" spans="1:19" ht="14.4" customHeight="1" x14ac:dyDescent="0.3">
      <c r="A718" s="831" t="s">
        <v>3565</v>
      </c>
      <c r="B718" s="832" t="s">
        <v>3566</v>
      </c>
      <c r="C718" s="832" t="s">
        <v>597</v>
      </c>
      <c r="D718" s="832" t="s">
        <v>1398</v>
      </c>
      <c r="E718" s="832" t="s">
        <v>3550</v>
      </c>
      <c r="F718" s="832" t="s">
        <v>3561</v>
      </c>
      <c r="G718" s="832" t="s">
        <v>3562</v>
      </c>
      <c r="H718" s="849"/>
      <c r="I718" s="849"/>
      <c r="J718" s="832"/>
      <c r="K718" s="832"/>
      <c r="L718" s="849">
        <v>3</v>
      </c>
      <c r="M718" s="849">
        <v>4011</v>
      </c>
      <c r="N718" s="832">
        <v>1</v>
      </c>
      <c r="O718" s="832">
        <v>1337</v>
      </c>
      <c r="P718" s="849"/>
      <c r="Q718" s="849"/>
      <c r="R718" s="837"/>
      <c r="S718" s="850"/>
    </row>
    <row r="719" spans="1:19" ht="14.4" customHeight="1" x14ac:dyDescent="0.3">
      <c r="A719" s="831" t="s">
        <v>3565</v>
      </c>
      <c r="B719" s="832" t="s">
        <v>3566</v>
      </c>
      <c r="C719" s="832" t="s">
        <v>597</v>
      </c>
      <c r="D719" s="832" t="s">
        <v>1398</v>
      </c>
      <c r="E719" s="832" t="s">
        <v>3550</v>
      </c>
      <c r="F719" s="832" t="s">
        <v>3563</v>
      </c>
      <c r="G719" s="832" t="s">
        <v>3564</v>
      </c>
      <c r="H719" s="849">
        <v>1</v>
      </c>
      <c r="I719" s="849">
        <v>362</v>
      </c>
      <c r="J719" s="832">
        <v>0.2</v>
      </c>
      <c r="K719" s="832">
        <v>362</v>
      </c>
      <c r="L719" s="849">
        <v>5</v>
      </c>
      <c r="M719" s="849">
        <v>1810</v>
      </c>
      <c r="N719" s="832">
        <v>1</v>
      </c>
      <c r="O719" s="832">
        <v>362</v>
      </c>
      <c r="P719" s="849">
        <v>1</v>
      </c>
      <c r="Q719" s="849">
        <v>363</v>
      </c>
      <c r="R719" s="837">
        <v>0.2005524861878453</v>
      </c>
      <c r="S719" s="850">
        <v>363</v>
      </c>
    </row>
    <row r="720" spans="1:19" ht="14.4" customHeight="1" x14ac:dyDescent="0.3">
      <c r="A720" s="831" t="s">
        <v>3565</v>
      </c>
      <c r="B720" s="832" t="s">
        <v>3566</v>
      </c>
      <c r="C720" s="832" t="s">
        <v>597</v>
      </c>
      <c r="D720" s="832" t="s">
        <v>1399</v>
      </c>
      <c r="E720" s="832" t="s">
        <v>3550</v>
      </c>
      <c r="F720" s="832" t="s">
        <v>3647</v>
      </c>
      <c r="G720" s="832" t="s">
        <v>3648</v>
      </c>
      <c r="H720" s="849">
        <v>22</v>
      </c>
      <c r="I720" s="849">
        <v>4510</v>
      </c>
      <c r="J720" s="832">
        <v>0.7857142857142857</v>
      </c>
      <c r="K720" s="832">
        <v>205</v>
      </c>
      <c r="L720" s="849">
        <v>28</v>
      </c>
      <c r="M720" s="849">
        <v>5740</v>
      </c>
      <c r="N720" s="832">
        <v>1</v>
      </c>
      <c r="O720" s="832">
        <v>205</v>
      </c>
      <c r="P720" s="849">
        <v>11</v>
      </c>
      <c r="Q720" s="849">
        <v>2266</v>
      </c>
      <c r="R720" s="837">
        <v>0.39477351916376308</v>
      </c>
      <c r="S720" s="850">
        <v>206</v>
      </c>
    </row>
    <row r="721" spans="1:19" ht="14.4" customHeight="1" x14ac:dyDescent="0.3">
      <c r="A721" s="831" t="s">
        <v>3565</v>
      </c>
      <c r="B721" s="832" t="s">
        <v>3566</v>
      </c>
      <c r="C721" s="832" t="s">
        <v>597</v>
      </c>
      <c r="D721" s="832" t="s">
        <v>1399</v>
      </c>
      <c r="E721" s="832" t="s">
        <v>3550</v>
      </c>
      <c r="F721" s="832" t="s">
        <v>3657</v>
      </c>
      <c r="G721" s="832" t="s">
        <v>3658</v>
      </c>
      <c r="H721" s="849">
        <v>20</v>
      </c>
      <c r="I721" s="849">
        <v>740</v>
      </c>
      <c r="J721" s="832">
        <v>0.95238095238095233</v>
      </c>
      <c r="K721" s="832">
        <v>37</v>
      </c>
      <c r="L721" s="849">
        <v>21</v>
      </c>
      <c r="M721" s="849">
        <v>777</v>
      </c>
      <c r="N721" s="832">
        <v>1</v>
      </c>
      <c r="O721" s="832">
        <v>37</v>
      </c>
      <c r="P721" s="849">
        <v>24</v>
      </c>
      <c r="Q721" s="849">
        <v>888</v>
      </c>
      <c r="R721" s="837">
        <v>1.1428571428571428</v>
      </c>
      <c r="S721" s="850">
        <v>37</v>
      </c>
    </row>
    <row r="722" spans="1:19" ht="14.4" customHeight="1" x14ac:dyDescent="0.3">
      <c r="A722" s="831" t="s">
        <v>3565</v>
      </c>
      <c r="B722" s="832" t="s">
        <v>3566</v>
      </c>
      <c r="C722" s="832" t="s">
        <v>597</v>
      </c>
      <c r="D722" s="832" t="s">
        <v>1399</v>
      </c>
      <c r="E722" s="832" t="s">
        <v>3550</v>
      </c>
      <c r="F722" s="832" t="s">
        <v>3551</v>
      </c>
      <c r="G722" s="832" t="s">
        <v>3552</v>
      </c>
      <c r="H722" s="849">
        <v>5</v>
      </c>
      <c r="I722" s="849">
        <v>1255</v>
      </c>
      <c r="J722" s="832">
        <v>0.38461538461538464</v>
      </c>
      <c r="K722" s="832">
        <v>251</v>
      </c>
      <c r="L722" s="849">
        <v>13</v>
      </c>
      <c r="M722" s="849">
        <v>3263</v>
      </c>
      <c r="N722" s="832">
        <v>1</v>
      </c>
      <c r="O722" s="832">
        <v>251</v>
      </c>
      <c r="P722" s="849">
        <v>4</v>
      </c>
      <c r="Q722" s="849">
        <v>1008</v>
      </c>
      <c r="R722" s="837">
        <v>0.30891817346000611</v>
      </c>
      <c r="S722" s="850">
        <v>252</v>
      </c>
    </row>
    <row r="723" spans="1:19" ht="14.4" customHeight="1" x14ac:dyDescent="0.3">
      <c r="A723" s="831" t="s">
        <v>3565</v>
      </c>
      <c r="B723" s="832" t="s">
        <v>3566</v>
      </c>
      <c r="C723" s="832" t="s">
        <v>597</v>
      </c>
      <c r="D723" s="832" t="s">
        <v>1399</v>
      </c>
      <c r="E723" s="832" t="s">
        <v>3550</v>
      </c>
      <c r="F723" s="832" t="s">
        <v>3665</v>
      </c>
      <c r="G723" s="832" t="s">
        <v>3666</v>
      </c>
      <c r="H723" s="849">
        <v>69</v>
      </c>
      <c r="I723" s="849">
        <v>8694</v>
      </c>
      <c r="J723" s="832">
        <v>0.7752808988764045</v>
      </c>
      <c r="K723" s="832">
        <v>126</v>
      </c>
      <c r="L723" s="849">
        <v>89</v>
      </c>
      <c r="M723" s="849">
        <v>11214</v>
      </c>
      <c r="N723" s="832">
        <v>1</v>
      </c>
      <c r="O723" s="832">
        <v>126</v>
      </c>
      <c r="P723" s="849">
        <v>74</v>
      </c>
      <c r="Q723" s="849">
        <v>9398</v>
      </c>
      <c r="R723" s="837">
        <v>0.83805956839664708</v>
      </c>
      <c r="S723" s="850">
        <v>127</v>
      </c>
    </row>
    <row r="724" spans="1:19" ht="14.4" customHeight="1" x14ac:dyDescent="0.3">
      <c r="A724" s="831" t="s">
        <v>3565</v>
      </c>
      <c r="B724" s="832" t="s">
        <v>3566</v>
      </c>
      <c r="C724" s="832" t="s">
        <v>597</v>
      </c>
      <c r="D724" s="832" t="s">
        <v>1399</v>
      </c>
      <c r="E724" s="832" t="s">
        <v>3550</v>
      </c>
      <c r="F724" s="832" t="s">
        <v>3673</v>
      </c>
      <c r="G724" s="832" t="s">
        <v>3674</v>
      </c>
      <c r="H724" s="849">
        <v>1</v>
      </c>
      <c r="I724" s="849">
        <v>333</v>
      </c>
      <c r="J724" s="832"/>
      <c r="K724" s="832">
        <v>333</v>
      </c>
      <c r="L724" s="849"/>
      <c r="M724" s="849"/>
      <c r="N724" s="832"/>
      <c r="O724" s="832"/>
      <c r="P724" s="849"/>
      <c r="Q724" s="849"/>
      <c r="R724" s="837"/>
      <c r="S724" s="850"/>
    </row>
    <row r="725" spans="1:19" ht="14.4" customHeight="1" x14ac:dyDescent="0.3">
      <c r="A725" s="831" t="s">
        <v>3565</v>
      </c>
      <c r="B725" s="832" t="s">
        <v>3566</v>
      </c>
      <c r="C725" s="832" t="s">
        <v>597</v>
      </c>
      <c r="D725" s="832" t="s">
        <v>1399</v>
      </c>
      <c r="E725" s="832" t="s">
        <v>3550</v>
      </c>
      <c r="F725" s="832" t="s">
        <v>3677</v>
      </c>
      <c r="G725" s="832" t="s">
        <v>3678</v>
      </c>
      <c r="H725" s="849">
        <v>2</v>
      </c>
      <c r="I725" s="849">
        <v>702</v>
      </c>
      <c r="J725" s="832">
        <v>0.5</v>
      </c>
      <c r="K725" s="832">
        <v>351</v>
      </c>
      <c r="L725" s="849">
        <v>4</v>
      </c>
      <c r="M725" s="849">
        <v>1404</v>
      </c>
      <c r="N725" s="832">
        <v>1</v>
      </c>
      <c r="O725" s="832">
        <v>351</v>
      </c>
      <c r="P725" s="849">
        <v>3</v>
      </c>
      <c r="Q725" s="849">
        <v>1056</v>
      </c>
      <c r="R725" s="837">
        <v>0.75213675213675213</v>
      </c>
      <c r="S725" s="850">
        <v>352</v>
      </c>
    </row>
    <row r="726" spans="1:19" ht="14.4" customHeight="1" x14ac:dyDescent="0.3">
      <c r="A726" s="831" t="s">
        <v>3565</v>
      </c>
      <c r="B726" s="832" t="s">
        <v>3566</v>
      </c>
      <c r="C726" s="832" t="s">
        <v>597</v>
      </c>
      <c r="D726" s="832" t="s">
        <v>1399</v>
      </c>
      <c r="E726" s="832" t="s">
        <v>3550</v>
      </c>
      <c r="F726" s="832" t="s">
        <v>3695</v>
      </c>
      <c r="G726" s="832" t="s">
        <v>3696</v>
      </c>
      <c r="H726" s="849">
        <v>42</v>
      </c>
      <c r="I726" s="849">
        <v>1400.01</v>
      </c>
      <c r="J726" s="832">
        <v>0.41176764705882352</v>
      </c>
      <c r="K726" s="832">
        <v>33.333571428571432</v>
      </c>
      <c r="L726" s="849">
        <v>102</v>
      </c>
      <c r="M726" s="849">
        <v>3400</v>
      </c>
      <c r="N726" s="832">
        <v>1</v>
      </c>
      <c r="O726" s="832">
        <v>33.333333333333336</v>
      </c>
      <c r="P726" s="849">
        <v>78</v>
      </c>
      <c r="Q726" s="849">
        <v>2600</v>
      </c>
      <c r="R726" s="837">
        <v>0.76470588235294112</v>
      </c>
      <c r="S726" s="850">
        <v>33.333333333333336</v>
      </c>
    </row>
    <row r="727" spans="1:19" ht="14.4" customHeight="1" x14ac:dyDescent="0.3">
      <c r="A727" s="831" t="s">
        <v>3565</v>
      </c>
      <c r="B727" s="832" t="s">
        <v>3566</v>
      </c>
      <c r="C727" s="832" t="s">
        <v>597</v>
      </c>
      <c r="D727" s="832" t="s">
        <v>1399</v>
      </c>
      <c r="E727" s="832" t="s">
        <v>3550</v>
      </c>
      <c r="F727" s="832" t="s">
        <v>3697</v>
      </c>
      <c r="G727" s="832" t="s">
        <v>3698</v>
      </c>
      <c r="H727" s="849"/>
      <c r="I727" s="849"/>
      <c r="J727" s="832"/>
      <c r="K727" s="832"/>
      <c r="L727" s="849">
        <v>1</v>
      </c>
      <c r="M727" s="849">
        <v>308</v>
      </c>
      <c r="N727" s="832">
        <v>1</v>
      </c>
      <c r="O727" s="832">
        <v>308</v>
      </c>
      <c r="P727" s="849"/>
      <c r="Q727" s="849"/>
      <c r="R727" s="837"/>
      <c r="S727" s="850"/>
    </row>
    <row r="728" spans="1:19" ht="14.4" customHeight="1" x14ac:dyDescent="0.3">
      <c r="A728" s="831" t="s">
        <v>3565</v>
      </c>
      <c r="B728" s="832" t="s">
        <v>3566</v>
      </c>
      <c r="C728" s="832" t="s">
        <v>597</v>
      </c>
      <c r="D728" s="832" t="s">
        <v>1399</v>
      </c>
      <c r="E728" s="832" t="s">
        <v>3550</v>
      </c>
      <c r="F728" s="832" t="s">
        <v>3705</v>
      </c>
      <c r="G728" s="832" t="s">
        <v>3706</v>
      </c>
      <c r="H728" s="849">
        <v>3</v>
      </c>
      <c r="I728" s="849">
        <v>462</v>
      </c>
      <c r="J728" s="832"/>
      <c r="K728" s="832">
        <v>154</v>
      </c>
      <c r="L728" s="849"/>
      <c r="M728" s="849"/>
      <c r="N728" s="832"/>
      <c r="O728" s="832"/>
      <c r="P728" s="849">
        <v>1</v>
      </c>
      <c r="Q728" s="849">
        <v>155</v>
      </c>
      <c r="R728" s="837"/>
      <c r="S728" s="850">
        <v>155</v>
      </c>
    </row>
    <row r="729" spans="1:19" ht="14.4" customHeight="1" x14ac:dyDescent="0.3">
      <c r="A729" s="831" t="s">
        <v>3565</v>
      </c>
      <c r="B729" s="832" t="s">
        <v>3566</v>
      </c>
      <c r="C729" s="832" t="s">
        <v>597</v>
      </c>
      <c r="D729" s="832" t="s">
        <v>1399</v>
      </c>
      <c r="E729" s="832" t="s">
        <v>3550</v>
      </c>
      <c r="F729" s="832" t="s">
        <v>3713</v>
      </c>
      <c r="G729" s="832" t="s">
        <v>3714</v>
      </c>
      <c r="H729" s="849">
        <v>51</v>
      </c>
      <c r="I729" s="849">
        <v>48858</v>
      </c>
      <c r="J729" s="832">
        <v>0.85</v>
      </c>
      <c r="K729" s="832">
        <v>958</v>
      </c>
      <c r="L729" s="849">
        <v>60</v>
      </c>
      <c r="M729" s="849">
        <v>57480</v>
      </c>
      <c r="N729" s="832">
        <v>1</v>
      </c>
      <c r="O729" s="832">
        <v>958</v>
      </c>
      <c r="P729" s="849">
        <v>65</v>
      </c>
      <c r="Q729" s="849">
        <v>62335</v>
      </c>
      <c r="R729" s="837">
        <v>1.0844641614474599</v>
      </c>
      <c r="S729" s="850">
        <v>959</v>
      </c>
    </row>
    <row r="730" spans="1:19" ht="14.4" customHeight="1" x14ac:dyDescent="0.3">
      <c r="A730" s="831" t="s">
        <v>3565</v>
      </c>
      <c r="B730" s="832" t="s">
        <v>3566</v>
      </c>
      <c r="C730" s="832" t="s">
        <v>597</v>
      </c>
      <c r="D730" s="832" t="s">
        <v>1399</v>
      </c>
      <c r="E730" s="832" t="s">
        <v>3550</v>
      </c>
      <c r="F730" s="832" t="s">
        <v>3727</v>
      </c>
      <c r="G730" s="832" t="s">
        <v>3728</v>
      </c>
      <c r="H730" s="849"/>
      <c r="I730" s="849"/>
      <c r="J730" s="832"/>
      <c r="K730" s="832"/>
      <c r="L730" s="849"/>
      <c r="M730" s="849"/>
      <c r="N730" s="832"/>
      <c r="O730" s="832"/>
      <c r="P730" s="849">
        <v>1</v>
      </c>
      <c r="Q730" s="849">
        <v>161</v>
      </c>
      <c r="R730" s="837"/>
      <c r="S730" s="850">
        <v>161</v>
      </c>
    </row>
    <row r="731" spans="1:19" ht="14.4" customHeight="1" x14ac:dyDescent="0.3">
      <c r="A731" s="831" t="s">
        <v>3565</v>
      </c>
      <c r="B731" s="832" t="s">
        <v>3566</v>
      </c>
      <c r="C731" s="832" t="s">
        <v>597</v>
      </c>
      <c r="D731" s="832" t="s">
        <v>1399</v>
      </c>
      <c r="E731" s="832" t="s">
        <v>3550</v>
      </c>
      <c r="F731" s="832" t="s">
        <v>3729</v>
      </c>
      <c r="G731" s="832" t="s">
        <v>3730</v>
      </c>
      <c r="H731" s="849">
        <v>82</v>
      </c>
      <c r="I731" s="849">
        <v>32308</v>
      </c>
      <c r="J731" s="832">
        <v>0.77897528631705848</v>
      </c>
      <c r="K731" s="832">
        <v>394</v>
      </c>
      <c r="L731" s="849">
        <v>105</v>
      </c>
      <c r="M731" s="849">
        <v>41475</v>
      </c>
      <c r="N731" s="832">
        <v>1</v>
      </c>
      <c r="O731" s="832">
        <v>395</v>
      </c>
      <c r="P731" s="849">
        <v>74</v>
      </c>
      <c r="Q731" s="849">
        <v>29230</v>
      </c>
      <c r="R731" s="837">
        <v>0.70476190476190481</v>
      </c>
      <c r="S731" s="850">
        <v>395</v>
      </c>
    </row>
    <row r="732" spans="1:19" ht="14.4" customHeight="1" x14ac:dyDescent="0.3">
      <c r="A732" s="831" t="s">
        <v>3565</v>
      </c>
      <c r="B732" s="832" t="s">
        <v>3566</v>
      </c>
      <c r="C732" s="832" t="s">
        <v>597</v>
      </c>
      <c r="D732" s="832" t="s">
        <v>1399</v>
      </c>
      <c r="E732" s="832" t="s">
        <v>3550</v>
      </c>
      <c r="F732" s="832" t="s">
        <v>3739</v>
      </c>
      <c r="G732" s="832" t="s">
        <v>3740</v>
      </c>
      <c r="H732" s="849">
        <v>1</v>
      </c>
      <c r="I732" s="849">
        <v>372</v>
      </c>
      <c r="J732" s="832"/>
      <c r="K732" s="832">
        <v>372</v>
      </c>
      <c r="L732" s="849"/>
      <c r="M732" s="849"/>
      <c r="N732" s="832"/>
      <c r="O732" s="832"/>
      <c r="P732" s="849">
        <v>1</v>
      </c>
      <c r="Q732" s="849">
        <v>374</v>
      </c>
      <c r="R732" s="837"/>
      <c r="S732" s="850">
        <v>374</v>
      </c>
    </row>
    <row r="733" spans="1:19" ht="14.4" customHeight="1" x14ac:dyDescent="0.3">
      <c r="A733" s="831" t="s">
        <v>3565</v>
      </c>
      <c r="B733" s="832" t="s">
        <v>3566</v>
      </c>
      <c r="C733" s="832" t="s">
        <v>597</v>
      </c>
      <c r="D733" s="832" t="s">
        <v>1400</v>
      </c>
      <c r="E733" s="832" t="s">
        <v>3567</v>
      </c>
      <c r="F733" s="832" t="s">
        <v>3573</v>
      </c>
      <c r="G733" s="832" t="s">
        <v>682</v>
      </c>
      <c r="H733" s="849"/>
      <c r="I733" s="849"/>
      <c r="J733" s="832"/>
      <c r="K733" s="832"/>
      <c r="L733" s="849">
        <v>1.2</v>
      </c>
      <c r="M733" s="849">
        <v>69.72</v>
      </c>
      <c r="N733" s="832">
        <v>1</v>
      </c>
      <c r="O733" s="832">
        <v>58.1</v>
      </c>
      <c r="P733" s="849"/>
      <c r="Q733" s="849"/>
      <c r="R733" s="837"/>
      <c r="S733" s="850"/>
    </row>
    <row r="734" spans="1:19" ht="14.4" customHeight="1" x14ac:dyDescent="0.3">
      <c r="A734" s="831" t="s">
        <v>3565</v>
      </c>
      <c r="B734" s="832" t="s">
        <v>3566</v>
      </c>
      <c r="C734" s="832" t="s">
        <v>597</v>
      </c>
      <c r="D734" s="832" t="s">
        <v>1400</v>
      </c>
      <c r="E734" s="832" t="s">
        <v>3567</v>
      </c>
      <c r="F734" s="832" t="s">
        <v>3576</v>
      </c>
      <c r="G734" s="832" t="s">
        <v>1352</v>
      </c>
      <c r="H734" s="849"/>
      <c r="I734" s="849"/>
      <c r="J734" s="832"/>
      <c r="K734" s="832"/>
      <c r="L734" s="849">
        <v>0.2</v>
      </c>
      <c r="M734" s="849">
        <v>909.52</v>
      </c>
      <c r="N734" s="832">
        <v>1</v>
      </c>
      <c r="O734" s="832">
        <v>4547.5999999999995</v>
      </c>
      <c r="P734" s="849">
        <v>0.30000000000000004</v>
      </c>
      <c r="Q734" s="849">
        <v>1364.28</v>
      </c>
      <c r="R734" s="837">
        <v>1.5</v>
      </c>
      <c r="S734" s="850">
        <v>4547.5999999999995</v>
      </c>
    </row>
    <row r="735" spans="1:19" ht="14.4" customHeight="1" x14ac:dyDescent="0.3">
      <c r="A735" s="831" t="s">
        <v>3565</v>
      </c>
      <c r="B735" s="832" t="s">
        <v>3566</v>
      </c>
      <c r="C735" s="832" t="s">
        <v>597</v>
      </c>
      <c r="D735" s="832" t="s">
        <v>1400</v>
      </c>
      <c r="E735" s="832" t="s">
        <v>3547</v>
      </c>
      <c r="F735" s="832" t="s">
        <v>3602</v>
      </c>
      <c r="G735" s="832" t="s">
        <v>3603</v>
      </c>
      <c r="H735" s="849"/>
      <c r="I735" s="849"/>
      <c r="J735" s="832"/>
      <c r="K735" s="832"/>
      <c r="L735" s="849"/>
      <c r="M735" s="849"/>
      <c r="N735" s="832"/>
      <c r="O735" s="832"/>
      <c r="P735" s="849">
        <v>3</v>
      </c>
      <c r="Q735" s="849">
        <v>7875.33</v>
      </c>
      <c r="R735" s="837"/>
      <c r="S735" s="850">
        <v>2625.11</v>
      </c>
    </row>
    <row r="736" spans="1:19" ht="14.4" customHeight="1" x14ac:dyDescent="0.3">
      <c r="A736" s="831" t="s">
        <v>3565</v>
      </c>
      <c r="B736" s="832" t="s">
        <v>3566</v>
      </c>
      <c r="C736" s="832" t="s">
        <v>597</v>
      </c>
      <c r="D736" s="832" t="s">
        <v>1400</v>
      </c>
      <c r="E736" s="832" t="s">
        <v>3547</v>
      </c>
      <c r="F736" s="832" t="s">
        <v>3612</v>
      </c>
      <c r="G736" s="832" t="s">
        <v>3613</v>
      </c>
      <c r="H736" s="849"/>
      <c r="I736" s="849"/>
      <c r="J736" s="832"/>
      <c r="K736" s="832"/>
      <c r="L736" s="849">
        <v>1</v>
      </c>
      <c r="M736" s="849">
        <v>408.74</v>
      </c>
      <c r="N736" s="832">
        <v>1</v>
      </c>
      <c r="O736" s="832">
        <v>408.74</v>
      </c>
      <c r="P736" s="849">
        <v>1</v>
      </c>
      <c r="Q736" s="849">
        <v>408.74</v>
      </c>
      <c r="R736" s="837">
        <v>1</v>
      </c>
      <c r="S736" s="850">
        <v>408.74</v>
      </c>
    </row>
    <row r="737" spans="1:19" ht="14.4" customHeight="1" x14ac:dyDescent="0.3">
      <c r="A737" s="831" t="s">
        <v>3565</v>
      </c>
      <c r="B737" s="832" t="s">
        <v>3566</v>
      </c>
      <c r="C737" s="832" t="s">
        <v>597</v>
      </c>
      <c r="D737" s="832" t="s">
        <v>1400</v>
      </c>
      <c r="E737" s="832" t="s">
        <v>3547</v>
      </c>
      <c r="F737" s="832" t="s">
        <v>3548</v>
      </c>
      <c r="G737" s="832" t="s">
        <v>3549</v>
      </c>
      <c r="H737" s="849"/>
      <c r="I737" s="849"/>
      <c r="J737" s="832"/>
      <c r="K737" s="832"/>
      <c r="L737" s="849"/>
      <c r="M737" s="849"/>
      <c r="N737" s="832"/>
      <c r="O737" s="832"/>
      <c r="P737" s="849">
        <v>1</v>
      </c>
      <c r="Q737" s="849">
        <v>2170.0300000000002</v>
      </c>
      <c r="R737" s="837"/>
      <c r="S737" s="850">
        <v>2170.0300000000002</v>
      </c>
    </row>
    <row r="738" spans="1:19" ht="14.4" customHeight="1" x14ac:dyDescent="0.3">
      <c r="A738" s="831" t="s">
        <v>3565</v>
      </c>
      <c r="B738" s="832" t="s">
        <v>3566</v>
      </c>
      <c r="C738" s="832" t="s">
        <v>597</v>
      </c>
      <c r="D738" s="832" t="s">
        <v>1400</v>
      </c>
      <c r="E738" s="832" t="s">
        <v>3547</v>
      </c>
      <c r="F738" s="832" t="s">
        <v>3620</v>
      </c>
      <c r="G738" s="832" t="s">
        <v>3621</v>
      </c>
      <c r="H738" s="849"/>
      <c r="I738" s="849"/>
      <c r="J738" s="832"/>
      <c r="K738" s="832"/>
      <c r="L738" s="849"/>
      <c r="M738" s="849"/>
      <c r="N738" s="832"/>
      <c r="O738" s="832"/>
      <c r="P738" s="849">
        <v>1</v>
      </c>
      <c r="Q738" s="849">
        <v>740</v>
      </c>
      <c r="R738" s="837"/>
      <c r="S738" s="850">
        <v>740</v>
      </c>
    </row>
    <row r="739" spans="1:19" ht="14.4" customHeight="1" x14ac:dyDescent="0.3">
      <c r="A739" s="831" t="s">
        <v>3565</v>
      </c>
      <c r="B739" s="832" t="s">
        <v>3566</v>
      </c>
      <c r="C739" s="832" t="s">
        <v>597</v>
      </c>
      <c r="D739" s="832" t="s">
        <v>1400</v>
      </c>
      <c r="E739" s="832" t="s">
        <v>3547</v>
      </c>
      <c r="F739" s="832" t="s">
        <v>3624</v>
      </c>
      <c r="G739" s="832" t="s">
        <v>3625</v>
      </c>
      <c r="H739" s="849"/>
      <c r="I739" s="849"/>
      <c r="J739" s="832"/>
      <c r="K739" s="832"/>
      <c r="L739" s="849">
        <v>1</v>
      </c>
      <c r="M739" s="849">
        <v>1396.5</v>
      </c>
      <c r="N739" s="832">
        <v>1</v>
      </c>
      <c r="O739" s="832">
        <v>1396.5</v>
      </c>
      <c r="P739" s="849">
        <v>1</v>
      </c>
      <c r="Q739" s="849">
        <v>1396.5</v>
      </c>
      <c r="R739" s="837">
        <v>1</v>
      </c>
      <c r="S739" s="850">
        <v>1396.5</v>
      </c>
    </row>
    <row r="740" spans="1:19" ht="14.4" customHeight="1" x14ac:dyDescent="0.3">
      <c r="A740" s="831" t="s">
        <v>3565</v>
      </c>
      <c r="B740" s="832" t="s">
        <v>3566</v>
      </c>
      <c r="C740" s="832" t="s">
        <v>597</v>
      </c>
      <c r="D740" s="832" t="s">
        <v>1400</v>
      </c>
      <c r="E740" s="832" t="s">
        <v>3547</v>
      </c>
      <c r="F740" s="832" t="s">
        <v>3637</v>
      </c>
      <c r="G740" s="832" t="s">
        <v>3638</v>
      </c>
      <c r="H740" s="849"/>
      <c r="I740" s="849"/>
      <c r="J740" s="832"/>
      <c r="K740" s="832"/>
      <c r="L740" s="849">
        <v>2</v>
      </c>
      <c r="M740" s="849">
        <v>5263.2</v>
      </c>
      <c r="N740" s="832">
        <v>1</v>
      </c>
      <c r="O740" s="832">
        <v>2631.6</v>
      </c>
      <c r="P740" s="849"/>
      <c r="Q740" s="849"/>
      <c r="R740" s="837"/>
      <c r="S740" s="850"/>
    </row>
    <row r="741" spans="1:19" ht="14.4" customHeight="1" x14ac:dyDescent="0.3">
      <c r="A741" s="831" t="s">
        <v>3565</v>
      </c>
      <c r="B741" s="832" t="s">
        <v>3566</v>
      </c>
      <c r="C741" s="832" t="s">
        <v>597</v>
      </c>
      <c r="D741" s="832" t="s">
        <v>1400</v>
      </c>
      <c r="E741" s="832" t="s">
        <v>3550</v>
      </c>
      <c r="F741" s="832" t="s">
        <v>3647</v>
      </c>
      <c r="G741" s="832" t="s">
        <v>3648</v>
      </c>
      <c r="H741" s="849"/>
      <c r="I741" s="849"/>
      <c r="J741" s="832"/>
      <c r="K741" s="832"/>
      <c r="L741" s="849"/>
      <c r="M741" s="849"/>
      <c r="N741" s="832"/>
      <c r="O741" s="832"/>
      <c r="P741" s="849">
        <v>1</v>
      </c>
      <c r="Q741" s="849">
        <v>206</v>
      </c>
      <c r="R741" s="837"/>
      <c r="S741" s="850">
        <v>206</v>
      </c>
    </row>
    <row r="742" spans="1:19" ht="14.4" customHeight="1" x14ac:dyDescent="0.3">
      <c r="A742" s="831" t="s">
        <v>3565</v>
      </c>
      <c r="B742" s="832" t="s">
        <v>3566</v>
      </c>
      <c r="C742" s="832" t="s">
        <v>597</v>
      </c>
      <c r="D742" s="832" t="s">
        <v>1400</v>
      </c>
      <c r="E742" s="832" t="s">
        <v>3550</v>
      </c>
      <c r="F742" s="832" t="s">
        <v>3657</v>
      </c>
      <c r="G742" s="832" t="s">
        <v>3658</v>
      </c>
      <c r="H742" s="849"/>
      <c r="I742" s="849"/>
      <c r="J742" s="832"/>
      <c r="K742" s="832"/>
      <c r="L742" s="849">
        <v>58</v>
      </c>
      <c r="M742" s="849">
        <v>2146</v>
      </c>
      <c r="N742" s="832">
        <v>1</v>
      </c>
      <c r="O742" s="832">
        <v>37</v>
      </c>
      <c r="P742" s="849">
        <v>10</v>
      </c>
      <c r="Q742" s="849">
        <v>370</v>
      </c>
      <c r="R742" s="837">
        <v>0.17241379310344829</v>
      </c>
      <c r="S742" s="850">
        <v>37</v>
      </c>
    </row>
    <row r="743" spans="1:19" ht="14.4" customHeight="1" x14ac:dyDescent="0.3">
      <c r="A743" s="831" t="s">
        <v>3565</v>
      </c>
      <c r="B743" s="832" t="s">
        <v>3566</v>
      </c>
      <c r="C743" s="832" t="s">
        <v>597</v>
      </c>
      <c r="D743" s="832" t="s">
        <v>1400</v>
      </c>
      <c r="E743" s="832" t="s">
        <v>3550</v>
      </c>
      <c r="F743" s="832" t="s">
        <v>3659</v>
      </c>
      <c r="G743" s="832" t="s">
        <v>3660</v>
      </c>
      <c r="H743" s="849"/>
      <c r="I743" s="849"/>
      <c r="J743" s="832"/>
      <c r="K743" s="832"/>
      <c r="L743" s="849">
        <v>20</v>
      </c>
      <c r="M743" s="849">
        <v>200</v>
      </c>
      <c r="N743" s="832">
        <v>1</v>
      </c>
      <c r="O743" s="832">
        <v>10</v>
      </c>
      <c r="P743" s="849"/>
      <c r="Q743" s="849"/>
      <c r="R743" s="837"/>
      <c r="S743" s="850"/>
    </row>
    <row r="744" spans="1:19" ht="14.4" customHeight="1" x14ac:dyDescent="0.3">
      <c r="A744" s="831" t="s">
        <v>3565</v>
      </c>
      <c r="B744" s="832" t="s">
        <v>3566</v>
      </c>
      <c r="C744" s="832" t="s">
        <v>597</v>
      </c>
      <c r="D744" s="832" t="s">
        <v>1400</v>
      </c>
      <c r="E744" s="832" t="s">
        <v>3550</v>
      </c>
      <c r="F744" s="832" t="s">
        <v>3551</v>
      </c>
      <c r="G744" s="832" t="s">
        <v>3552</v>
      </c>
      <c r="H744" s="849"/>
      <c r="I744" s="849"/>
      <c r="J744" s="832"/>
      <c r="K744" s="832"/>
      <c r="L744" s="849">
        <v>12</v>
      </c>
      <c r="M744" s="849">
        <v>3012</v>
      </c>
      <c r="N744" s="832">
        <v>1</v>
      </c>
      <c r="O744" s="832">
        <v>251</v>
      </c>
      <c r="P744" s="849">
        <v>8</v>
      </c>
      <c r="Q744" s="849">
        <v>2016</v>
      </c>
      <c r="R744" s="837">
        <v>0.66932270916334657</v>
      </c>
      <c r="S744" s="850">
        <v>252</v>
      </c>
    </row>
    <row r="745" spans="1:19" ht="14.4" customHeight="1" x14ac:dyDescent="0.3">
      <c r="A745" s="831" t="s">
        <v>3565</v>
      </c>
      <c r="B745" s="832" t="s">
        <v>3566</v>
      </c>
      <c r="C745" s="832" t="s">
        <v>597</v>
      </c>
      <c r="D745" s="832" t="s">
        <v>1400</v>
      </c>
      <c r="E745" s="832" t="s">
        <v>3550</v>
      </c>
      <c r="F745" s="832" t="s">
        <v>3665</v>
      </c>
      <c r="G745" s="832" t="s">
        <v>3666</v>
      </c>
      <c r="H745" s="849"/>
      <c r="I745" s="849"/>
      <c r="J745" s="832"/>
      <c r="K745" s="832"/>
      <c r="L745" s="849">
        <v>24</v>
      </c>
      <c r="M745" s="849">
        <v>3024</v>
      </c>
      <c r="N745" s="832">
        <v>1</v>
      </c>
      <c r="O745" s="832">
        <v>126</v>
      </c>
      <c r="P745" s="849">
        <v>20</v>
      </c>
      <c r="Q745" s="849">
        <v>2540</v>
      </c>
      <c r="R745" s="837">
        <v>0.83994708994709</v>
      </c>
      <c r="S745" s="850">
        <v>127</v>
      </c>
    </row>
    <row r="746" spans="1:19" ht="14.4" customHeight="1" x14ac:dyDescent="0.3">
      <c r="A746" s="831" t="s">
        <v>3565</v>
      </c>
      <c r="B746" s="832" t="s">
        <v>3566</v>
      </c>
      <c r="C746" s="832" t="s">
        <v>597</v>
      </c>
      <c r="D746" s="832" t="s">
        <v>1400</v>
      </c>
      <c r="E746" s="832" t="s">
        <v>3550</v>
      </c>
      <c r="F746" s="832" t="s">
        <v>3667</v>
      </c>
      <c r="G746" s="832" t="s">
        <v>3668</v>
      </c>
      <c r="H746" s="849"/>
      <c r="I746" s="849"/>
      <c r="J746" s="832"/>
      <c r="K746" s="832"/>
      <c r="L746" s="849">
        <v>1</v>
      </c>
      <c r="M746" s="849">
        <v>311</v>
      </c>
      <c r="N746" s="832">
        <v>1</v>
      </c>
      <c r="O746" s="832">
        <v>311</v>
      </c>
      <c r="P746" s="849"/>
      <c r="Q746" s="849"/>
      <c r="R746" s="837"/>
      <c r="S746" s="850"/>
    </row>
    <row r="747" spans="1:19" ht="14.4" customHeight="1" x14ac:dyDescent="0.3">
      <c r="A747" s="831" t="s">
        <v>3565</v>
      </c>
      <c r="B747" s="832" t="s">
        <v>3566</v>
      </c>
      <c r="C747" s="832" t="s">
        <v>597</v>
      </c>
      <c r="D747" s="832" t="s">
        <v>1400</v>
      </c>
      <c r="E747" s="832" t="s">
        <v>3550</v>
      </c>
      <c r="F747" s="832" t="s">
        <v>3673</v>
      </c>
      <c r="G747" s="832" t="s">
        <v>3674</v>
      </c>
      <c r="H747" s="849"/>
      <c r="I747" s="849"/>
      <c r="J747" s="832"/>
      <c r="K747" s="832"/>
      <c r="L747" s="849"/>
      <c r="M747" s="849"/>
      <c r="N747" s="832"/>
      <c r="O747" s="832"/>
      <c r="P747" s="849">
        <v>2</v>
      </c>
      <c r="Q747" s="849">
        <v>668</v>
      </c>
      <c r="R747" s="837"/>
      <c r="S747" s="850">
        <v>334</v>
      </c>
    </row>
    <row r="748" spans="1:19" ht="14.4" customHeight="1" x14ac:dyDescent="0.3">
      <c r="A748" s="831" t="s">
        <v>3565</v>
      </c>
      <c r="B748" s="832" t="s">
        <v>3566</v>
      </c>
      <c r="C748" s="832" t="s">
        <v>597</v>
      </c>
      <c r="D748" s="832" t="s">
        <v>1400</v>
      </c>
      <c r="E748" s="832" t="s">
        <v>3550</v>
      </c>
      <c r="F748" s="832" t="s">
        <v>3689</v>
      </c>
      <c r="G748" s="832" t="s">
        <v>3690</v>
      </c>
      <c r="H748" s="849"/>
      <c r="I748" s="849"/>
      <c r="J748" s="832"/>
      <c r="K748" s="832"/>
      <c r="L748" s="849"/>
      <c r="M748" s="849"/>
      <c r="N748" s="832"/>
      <c r="O748" s="832"/>
      <c r="P748" s="849">
        <v>3</v>
      </c>
      <c r="Q748" s="849">
        <v>3546</v>
      </c>
      <c r="R748" s="837"/>
      <c r="S748" s="850">
        <v>1182</v>
      </c>
    </row>
    <row r="749" spans="1:19" ht="14.4" customHeight="1" x14ac:dyDescent="0.3">
      <c r="A749" s="831" t="s">
        <v>3565</v>
      </c>
      <c r="B749" s="832" t="s">
        <v>3566</v>
      </c>
      <c r="C749" s="832" t="s">
        <v>597</v>
      </c>
      <c r="D749" s="832" t="s">
        <v>1400</v>
      </c>
      <c r="E749" s="832" t="s">
        <v>3550</v>
      </c>
      <c r="F749" s="832" t="s">
        <v>3695</v>
      </c>
      <c r="G749" s="832" t="s">
        <v>3696</v>
      </c>
      <c r="H749" s="849"/>
      <c r="I749" s="849"/>
      <c r="J749" s="832"/>
      <c r="K749" s="832"/>
      <c r="L749" s="849">
        <v>52</v>
      </c>
      <c r="M749" s="849">
        <v>1733.33</v>
      </c>
      <c r="N749" s="832">
        <v>1</v>
      </c>
      <c r="O749" s="832">
        <v>33.333269230769233</v>
      </c>
      <c r="P749" s="849">
        <v>44</v>
      </c>
      <c r="Q749" s="849">
        <v>1466.6599999999999</v>
      </c>
      <c r="R749" s="837">
        <v>0.84615162721466763</v>
      </c>
      <c r="S749" s="850">
        <v>33.333181818181814</v>
      </c>
    </row>
    <row r="750" spans="1:19" ht="14.4" customHeight="1" x14ac:dyDescent="0.3">
      <c r="A750" s="831" t="s">
        <v>3565</v>
      </c>
      <c r="B750" s="832" t="s">
        <v>3566</v>
      </c>
      <c r="C750" s="832" t="s">
        <v>597</v>
      </c>
      <c r="D750" s="832" t="s">
        <v>1400</v>
      </c>
      <c r="E750" s="832" t="s">
        <v>3550</v>
      </c>
      <c r="F750" s="832" t="s">
        <v>3697</v>
      </c>
      <c r="G750" s="832" t="s">
        <v>3698</v>
      </c>
      <c r="H750" s="849"/>
      <c r="I750" s="849"/>
      <c r="J750" s="832"/>
      <c r="K750" s="832"/>
      <c r="L750" s="849">
        <v>7</v>
      </c>
      <c r="M750" s="849">
        <v>2156</v>
      </c>
      <c r="N750" s="832">
        <v>1</v>
      </c>
      <c r="O750" s="832">
        <v>308</v>
      </c>
      <c r="P750" s="849">
        <v>18</v>
      </c>
      <c r="Q750" s="849">
        <v>5544</v>
      </c>
      <c r="R750" s="837">
        <v>2.5714285714285716</v>
      </c>
      <c r="S750" s="850">
        <v>308</v>
      </c>
    </row>
    <row r="751" spans="1:19" ht="14.4" customHeight="1" x14ac:dyDescent="0.3">
      <c r="A751" s="831" t="s">
        <v>3565</v>
      </c>
      <c r="B751" s="832" t="s">
        <v>3566</v>
      </c>
      <c r="C751" s="832" t="s">
        <v>597</v>
      </c>
      <c r="D751" s="832" t="s">
        <v>1400</v>
      </c>
      <c r="E751" s="832" t="s">
        <v>3550</v>
      </c>
      <c r="F751" s="832" t="s">
        <v>3699</v>
      </c>
      <c r="G751" s="832" t="s">
        <v>3700</v>
      </c>
      <c r="H751" s="849"/>
      <c r="I751" s="849"/>
      <c r="J751" s="832"/>
      <c r="K751" s="832"/>
      <c r="L751" s="849">
        <v>2</v>
      </c>
      <c r="M751" s="849">
        <v>520</v>
      </c>
      <c r="N751" s="832">
        <v>1</v>
      </c>
      <c r="O751" s="832">
        <v>260</v>
      </c>
      <c r="P751" s="849">
        <v>3</v>
      </c>
      <c r="Q751" s="849">
        <v>783</v>
      </c>
      <c r="R751" s="837">
        <v>1.5057692307692307</v>
      </c>
      <c r="S751" s="850">
        <v>261</v>
      </c>
    </row>
    <row r="752" spans="1:19" ht="14.4" customHeight="1" x14ac:dyDescent="0.3">
      <c r="A752" s="831" t="s">
        <v>3565</v>
      </c>
      <c r="B752" s="832" t="s">
        <v>3566</v>
      </c>
      <c r="C752" s="832" t="s">
        <v>597</v>
      </c>
      <c r="D752" s="832" t="s">
        <v>1400</v>
      </c>
      <c r="E752" s="832" t="s">
        <v>3550</v>
      </c>
      <c r="F752" s="832" t="s">
        <v>3701</v>
      </c>
      <c r="G752" s="832" t="s">
        <v>3702</v>
      </c>
      <c r="H752" s="849"/>
      <c r="I752" s="849"/>
      <c r="J752" s="832"/>
      <c r="K752" s="832"/>
      <c r="L752" s="849"/>
      <c r="M752" s="849"/>
      <c r="N752" s="832"/>
      <c r="O752" s="832"/>
      <c r="P752" s="849">
        <v>5</v>
      </c>
      <c r="Q752" s="849">
        <v>185</v>
      </c>
      <c r="R752" s="837"/>
      <c r="S752" s="850">
        <v>37</v>
      </c>
    </row>
    <row r="753" spans="1:19" ht="14.4" customHeight="1" x14ac:dyDescent="0.3">
      <c r="A753" s="831" t="s">
        <v>3565</v>
      </c>
      <c r="B753" s="832" t="s">
        <v>3566</v>
      </c>
      <c r="C753" s="832" t="s">
        <v>597</v>
      </c>
      <c r="D753" s="832" t="s">
        <v>1400</v>
      </c>
      <c r="E753" s="832" t="s">
        <v>3550</v>
      </c>
      <c r="F753" s="832" t="s">
        <v>3705</v>
      </c>
      <c r="G753" s="832" t="s">
        <v>3706</v>
      </c>
      <c r="H753" s="849"/>
      <c r="I753" s="849"/>
      <c r="J753" s="832"/>
      <c r="K753" s="832"/>
      <c r="L753" s="849"/>
      <c r="M753" s="849"/>
      <c r="N753" s="832"/>
      <c r="O753" s="832"/>
      <c r="P753" s="849">
        <v>1</v>
      </c>
      <c r="Q753" s="849">
        <v>155</v>
      </c>
      <c r="R753" s="837"/>
      <c r="S753" s="850">
        <v>155</v>
      </c>
    </row>
    <row r="754" spans="1:19" ht="14.4" customHeight="1" x14ac:dyDescent="0.3">
      <c r="A754" s="831" t="s">
        <v>3565</v>
      </c>
      <c r="B754" s="832" t="s">
        <v>3566</v>
      </c>
      <c r="C754" s="832" t="s">
        <v>597</v>
      </c>
      <c r="D754" s="832" t="s">
        <v>1400</v>
      </c>
      <c r="E754" s="832" t="s">
        <v>3550</v>
      </c>
      <c r="F754" s="832" t="s">
        <v>3707</v>
      </c>
      <c r="G754" s="832" t="s">
        <v>3708</v>
      </c>
      <c r="H754" s="849"/>
      <c r="I754" s="849"/>
      <c r="J754" s="832"/>
      <c r="K754" s="832"/>
      <c r="L754" s="849">
        <v>5</v>
      </c>
      <c r="M754" s="849">
        <v>160</v>
      </c>
      <c r="N754" s="832">
        <v>1</v>
      </c>
      <c r="O754" s="832">
        <v>32</v>
      </c>
      <c r="P754" s="849"/>
      <c r="Q754" s="849"/>
      <c r="R754" s="837"/>
      <c r="S754" s="850"/>
    </row>
    <row r="755" spans="1:19" ht="14.4" customHeight="1" x14ac:dyDescent="0.3">
      <c r="A755" s="831" t="s">
        <v>3565</v>
      </c>
      <c r="B755" s="832" t="s">
        <v>3566</v>
      </c>
      <c r="C755" s="832" t="s">
        <v>597</v>
      </c>
      <c r="D755" s="832" t="s">
        <v>1400</v>
      </c>
      <c r="E755" s="832" t="s">
        <v>3550</v>
      </c>
      <c r="F755" s="832" t="s">
        <v>3555</v>
      </c>
      <c r="G755" s="832" t="s">
        <v>3556</v>
      </c>
      <c r="H755" s="849"/>
      <c r="I755" s="849"/>
      <c r="J755" s="832"/>
      <c r="K755" s="832"/>
      <c r="L755" s="849"/>
      <c r="M755" s="849"/>
      <c r="N755" s="832"/>
      <c r="O755" s="832"/>
      <c r="P755" s="849">
        <v>1</v>
      </c>
      <c r="Q755" s="849">
        <v>868</v>
      </c>
      <c r="R755" s="837"/>
      <c r="S755" s="850">
        <v>868</v>
      </c>
    </row>
    <row r="756" spans="1:19" ht="14.4" customHeight="1" x14ac:dyDescent="0.3">
      <c r="A756" s="831" t="s">
        <v>3565</v>
      </c>
      <c r="B756" s="832" t="s">
        <v>3566</v>
      </c>
      <c r="C756" s="832" t="s">
        <v>597</v>
      </c>
      <c r="D756" s="832" t="s">
        <v>1400</v>
      </c>
      <c r="E756" s="832" t="s">
        <v>3550</v>
      </c>
      <c r="F756" s="832" t="s">
        <v>3557</v>
      </c>
      <c r="G756" s="832" t="s">
        <v>3558</v>
      </c>
      <c r="H756" s="849"/>
      <c r="I756" s="849"/>
      <c r="J756" s="832"/>
      <c r="K756" s="832"/>
      <c r="L756" s="849">
        <v>4</v>
      </c>
      <c r="M756" s="849">
        <v>2368</v>
      </c>
      <c r="N756" s="832">
        <v>1</v>
      </c>
      <c r="O756" s="832">
        <v>592</v>
      </c>
      <c r="P756" s="849">
        <v>1</v>
      </c>
      <c r="Q756" s="849">
        <v>593</v>
      </c>
      <c r="R756" s="837">
        <v>0.25042229729729731</v>
      </c>
      <c r="S756" s="850">
        <v>593</v>
      </c>
    </row>
    <row r="757" spans="1:19" ht="14.4" customHeight="1" x14ac:dyDescent="0.3">
      <c r="A757" s="831" t="s">
        <v>3565</v>
      </c>
      <c r="B757" s="832" t="s">
        <v>3566</v>
      </c>
      <c r="C757" s="832" t="s">
        <v>597</v>
      </c>
      <c r="D757" s="832" t="s">
        <v>1400</v>
      </c>
      <c r="E757" s="832" t="s">
        <v>3550</v>
      </c>
      <c r="F757" s="832" t="s">
        <v>3559</v>
      </c>
      <c r="G757" s="832" t="s">
        <v>3560</v>
      </c>
      <c r="H757" s="849"/>
      <c r="I757" s="849"/>
      <c r="J757" s="832"/>
      <c r="K757" s="832"/>
      <c r="L757" s="849">
        <v>3</v>
      </c>
      <c r="M757" s="849">
        <v>2301</v>
      </c>
      <c r="N757" s="832">
        <v>1</v>
      </c>
      <c r="O757" s="832">
        <v>767</v>
      </c>
      <c r="P757" s="849">
        <v>1</v>
      </c>
      <c r="Q757" s="849">
        <v>768</v>
      </c>
      <c r="R757" s="837">
        <v>0.33376792698826596</v>
      </c>
      <c r="S757" s="850">
        <v>768</v>
      </c>
    </row>
    <row r="758" spans="1:19" ht="14.4" customHeight="1" x14ac:dyDescent="0.3">
      <c r="A758" s="831" t="s">
        <v>3565</v>
      </c>
      <c r="B758" s="832" t="s">
        <v>3566</v>
      </c>
      <c r="C758" s="832" t="s">
        <v>597</v>
      </c>
      <c r="D758" s="832" t="s">
        <v>1400</v>
      </c>
      <c r="E758" s="832" t="s">
        <v>3550</v>
      </c>
      <c r="F758" s="832" t="s">
        <v>3717</v>
      </c>
      <c r="G758" s="832" t="s">
        <v>3718</v>
      </c>
      <c r="H758" s="849"/>
      <c r="I758" s="849"/>
      <c r="J758" s="832"/>
      <c r="K758" s="832"/>
      <c r="L758" s="849">
        <v>6</v>
      </c>
      <c r="M758" s="849">
        <v>26412</v>
      </c>
      <c r="N758" s="832">
        <v>1</v>
      </c>
      <c r="O758" s="832">
        <v>4402</v>
      </c>
      <c r="P758" s="849">
        <v>4</v>
      </c>
      <c r="Q758" s="849">
        <v>17632</v>
      </c>
      <c r="R758" s="837">
        <v>0.66757534454036049</v>
      </c>
      <c r="S758" s="850">
        <v>4408</v>
      </c>
    </row>
    <row r="759" spans="1:19" ht="14.4" customHeight="1" x14ac:dyDescent="0.3">
      <c r="A759" s="831" t="s">
        <v>3565</v>
      </c>
      <c r="B759" s="832" t="s">
        <v>3566</v>
      </c>
      <c r="C759" s="832" t="s">
        <v>597</v>
      </c>
      <c r="D759" s="832" t="s">
        <v>1400</v>
      </c>
      <c r="E759" s="832" t="s">
        <v>3550</v>
      </c>
      <c r="F759" s="832" t="s">
        <v>3721</v>
      </c>
      <c r="G759" s="832" t="s">
        <v>3722</v>
      </c>
      <c r="H759" s="849"/>
      <c r="I759" s="849"/>
      <c r="J759" s="832"/>
      <c r="K759" s="832"/>
      <c r="L759" s="849">
        <v>54</v>
      </c>
      <c r="M759" s="849">
        <v>6264</v>
      </c>
      <c r="N759" s="832">
        <v>1</v>
      </c>
      <c r="O759" s="832">
        <v>116</v>
      </c>
      <c r="P759" s="849"/>
      <c r="Q759" s="849"/>
      <c r="R759" s="837"/>
      <c r="S759" s="850"/>
    </row>
    <row r="760" spans="1:19" ht="14.4" customHeight="1" x14ac:dyDescent="0.3">
      <c r="A760" s="831" t="s">
        <v>3565</v>
      </c>
      <c r="B760" s="832" t="s">
        <v>3566</v>
      </c>
      <c r="C760" s="832" t="s">
        <v>597</v>
      </c>
      <c r="D760" s="832" t="s">
        <v>1400</v>
      </c>
      <c r="E760" s="832" t="s">
        <v>3550</v>
      </c>
      <c r="F760" s="832" t="s">
        <v>3739</v>
      </c>
      <c r="G760" s="832" t="s">
        <v>3740</v>
      </c>
      <c r="H760" s="849"/>
      <c r="I760" s="849"/>
      <c r="J760" s="832"/>
      <c r="K760" s="832"/>
      <c r="L760" s="849">
        <v>3</v>
      </c>
      <c r="M760" s="849">
        <v>1119</v>
      </c>
      <c r="N760" s="832">
        <v>1</v>
      </c>
      <c r="O760" s="832">
        <v>373</v>
      </c>
      <c r="P760" s="849">
        <v>17</v>
      </c>
      <c r="Q760" s="849">
        <v>6358</v>
      </c>
      <c r="R760" s="837">
        <v>5.6818588025022345</v>
      </c>
      <c r="S760" s="850">
        <v>374</v>
      </c>
    </row>
    <row r="761" spans="1:19" ht="14.4" customHeight="1" x14ac:dyDescent="0.3">
      <c r="A761" s="831" t="s">
        <v>3565</v>
      </c>
      <c r="B761" s="832" t="s">
        <v>3566</v>
      </c>
      <c r="C761" s="832" t="s">
        <v>597</v>
      </c>
      <c r="D761" s="832" t="s">
        <v>1400</v>
      </c>
      <c r="E761" s="832" t="s">
        <v>3550</v>
      </c>
      <c r="F761" s="832" t="s">
        <v>3561</v>
      </c>
      <c r="G761" s="832" t="s">
        <v>3562</v>
      </c>
      <c r="H761" s="849"/>
      <c r="I761" s="849"/>
      <c r="J761" s="832"/>
      <c r="K761" s="832"/>
      <c r="L761" s="849">
        <v>13</v>
      </c>
      <c r="M761" s="849">
        <v>17381</v>
      </c>
      <c r="N761" s="832">
        <v>1</v>
      </c>
      <c r="O761" s="832">
        <v>1337</v>
      </c>
      <c r="P761" s="849">
        <v>10</v>
      </c>
      <c r="Q761" s="849">
        <v>13390</v>
      </c>
      <c r="R761" s="837">
        <v>0.77038145100972322</v>
      </c>
      <c r="S761" s="850">
        <v>1339</v>
      </c>
    </row>
    <row r="762" spans="1:19" ht="14.4" customHeight="1" x14ac:dyDescent="0.3">
      <c r="A762" s="831" t="s">
        <v>3565</v>
      </c>
      <c r="B762" s="832" t="s">
        <v>3566</v>
      </c>
      <c r="C762" s="832" t="s">
        <v>597</v>
      </c>
      <c r="D762" s="832" t="s">
        <v>1400</v>
      </c>
      <c r="E762" s="832" t="s">
        <v>3550</v>
      </c>
      <c r="F762" s="832" t="s">
        <v>3563</v>
      </c>
      <c r="G762" s="832" t="s">
        <v>3564</v>
      </c>
      <c r="H762" s="849"/>
      <c r="I762" s="849"/>
      <c r="J762" s="832"/>
      <c r="K762" s="832"/>
      <c r="L762" s="849">
        <v>3</v>
      </c>
      <c r="M762" s="849">
        <v>1086</v>
      </c>
      <c r="N762" s="832">
        <v>1</v>
      </c>
      <c r="O762" s="832">
        <v>362</v>
      </c>
      <c r="P762" s="849">
        <v>2</v>
      </c>
      <c r="Q762" s="849">
        <v>726</v>
      </c>
      <c r="R762" s="837">
        <v>0.66850828729281764</v>
      </c>
      <c r="S762" s="850">
        <v>363</v>
      </c>
    </row>
    <row r="763" spans="1:19" ht="14.4" customHeight="1" x14ac:dyDescent="0.3">
      <c r="A763" s="831" t="s">
        <v>3565</v>
      </c>
      <c r="B763" s="832" t="s">
        <v>3566</v>
      </c>
      <c r="C763" s="832" t="s">
        <v>597</v>
      </c>
      <c r="D763" s="832" t="s">
        <v>1400</v>
      </c>
      <c r="E763" s="832" t="s">
        <v>3550</v>
      </c>
      <c r="F763" s="832" t="s">
        <v>3743</v>
      </c>
      <c r="G763" s="832" t="s">
        <v>3744</v>
      </c>
      <c r="H763" s="849"/>
      <c r="I763" s="849"/>
      <c r="J763" s="832"/>
      <c r="K763" s="832"/>
      <c r="L763" s="849"/>
      <c r="M763" s="849"/>
      <c r="N763" s="832"/>
      <c r="O763" s="832"/>
      <c r="P763" s="849">
        <v>1</v>
      </c>
      <c r="Q763" s="849">
        <v>98</v>
      </c>
      <c r="R763" s="837"/>
      <c r="S763" s="850">
        <v>98</v>
      </c>
    </row>
    <row r="764" spans="1:19" ht="14.4" customHeight="1" x14ac:dyDescent="0.3">
      <c r="A764" s="831" t="s">
        <v>3565</v>
      </c>
      <c r="B764" s="832" t="s">
        <v>3566</v>
      </c>
      <c r="C764" s="832" t="s">
        <v>597</v>
      </c>
      <c r="D764" s="832" t="s">
        <v>1392</v>
      </c>
      <c r="E764" s="832" t="s">
        <v>3567</v>
      </c>
      <c r="F764" s="832" t="s">
        <v>3576</v>
      </c>
      <c r="G764" s="832" t="s">
        <v>1352</v>
      </c>
      <c r="H764" s="849"/>
      <c r="I764" s="849"/>
      <c r="J764" s="832"/>
      <c r="K764" s="832"/>
      <c r="L764" s="849">
        <v>0.5</v>
      </c>
      <c r="M764" s="849">
        <v>2273.8000000000002</v>
      </c>
      <c r="N764" s="832">
        <v>1</v>
      </c>
      <c r="O764" s="832">
        <v>4547.6000000000004</v>
      </c>
      <c r="P764" s="849">
        <v>1.8</v>
      </c>
      <c r="Q764" s="849">
        <v>8185.68</v>
      </c>
      <c r="R764" s="837">
        <v>3.5999999999999996</v>
      </c>
      <c r="S764" s="850">
        <v>4547.6000000000004</v>
      </c>
    </row>
    <row r="765" spans="1:19" ht="14.4" customHeight="1" x14ac:dyDescent="0.3">
      <c r="A765" s="831" t="s">
        <v>3565</v>
      </c>
      <c r="B765" s="832" t="s">
        <v>3566</v>
      </c>
      <c r="C765" s="832" t="s">
        <v>597</v>
      </c>
      <c r="D765" s="832" t="s">
        <v>1392</v>
      </c>
      <c r="E765" s="832" t="s">
        <v>3547</v>
      </c>
      <c r="F765" s="832" t="s">
        <v>3602</v>
      </c>
      <c r="G765" s="832" t="s">
        <v>3603</v>
      </c>
      <c r="H765" s="849"/>
      <c r="I765" s="849"/>
      <c r="J765" s="832"/>
      <c r="K765" s="832"/>
      <c r="L765" s="849"/>
      <c r="M765" s="849"/>
      <c r="N765" s="832"/>
      <c r="O765" s="832"/>
      <c r="P765" s="849">
        <v>7</v>
      </c>
      <c r="Q765" s="849">
        <v>18375.77</v>
      </c>
      <c r="R765" s="837"/>
      <c r="S765" s="850">
        <v>2625.11</v>
      </c>
    </row>
    <row r="766" spans="1:19" ht="14.4" customHeight="1" x14ac:dyDescent="0.3">
      <c r="A766" s="831" t="s">
        <v>3565</v>
      </c>
      <c r="B766" s="832" t="s">
        <v>3566</v>
      </c>
      <c r="C766" s="832" t="s">
        <v>597</v>
      </c>
      <c r="D766" s="832" t="s">
        <v>1392</v>
      </c>
      <c r="E766" s="832" t="s">
        <v>3547</v>
      </c>
      <c r="F766" s="832" t="s">
        <v>3612</v>
      </c>
      <c r="G766" s="832" t="s">
        <v>3613</v>
      </c>
      <c r="H766" s="849"/>
      <c r="I766" s="849"/>
      <c r="J766" s="832"/>
      <c r="K766" s="832"/>
      <c r="L766" s="849">
        <v>2</v>
      </c>
      <c r="M766" s="849">
        <v>817.48</v>
      </c>
      <c r="N766" s="832">
        <v>1</v>
      </c>
      <c r="O766" s="832">
        <v>408.74</v>
      </c>
      <c r="P766" s="849">
        <v>6</v>
      </c>
      <c r="Q766" s="849">
        <v>2452.44</v>
      </c>
      <c r="R766" s="837">
        <v>3</v>
      </c>
      <c r="S766" s="850">
        <v>408.74</v>
      </c>
    </row>
    <row r="767" spans="1:19" ht="14.4" customHeight="1" x14ac:dyDescent="0.3">
      <c r="A767" s="831" t="s">
        <v>3565</v>
      </c>
      <c r="B767" s="832" t="s">
        <v>3566</v>
      </c>
      <c r="C767" s="832" t="s">
        <v>597</v>
      </c>
      <c r="D767" s="832" t="s">
        <v>1392</v>
      </c>
      <c r="E767" s="832" t="s">
        <v>3547</v>
      </c>
      <c r="F767" s="832" t="s">
        <v>3618</v>
      </c>
      <c r="G767" s="832" t="s">
        <v>3619</v>
      </c>
      <c r="H767" s="849"/>
      <c r="I767" s="849"/>
      <c r="J767" s="832"/>
      <c r="K767" s="832"/>
      <c r="L767" s="849"/>
      <c r="M767" s="849"/>
      <c r="N767" s="832"/>
      <c r="O767" s="832"/>
      <c r="P767" s="849">
        <v>2</v>
      </c>
      <c r="Q767" s="849">
        <v>3330</v>
      </c>
      <c r="R767" s="837"/>
      <c r="S767" s="850">
        <v>1665</v>
      </c>
    </row>
    <row r="768" spans="1:19" ht="14.4" customHeight="1" x14ac:dyDescent="0.3">
      <c r="A768" s="831" t="s">
        <v>3565</v>
      </c>
      <c r="B768" s="832" t="s">
        <v>3566</v>
      </c>
      <c r="C768" s="832" t="s">
        <v>597</v>
      </c>
      <c r="D768" s="832" t="s">
        <v>1392</v>
      </c>
      <c r="E768" s="832" t="s">
        <v>3547</v>
      </c>
      <c r="F768" s="832" t="s">
        <v>3548</v>
      </c>
      <c r="G768" s="832" t="s">
        <v>3549</v>
      </c>
      <c r="H768" s="849"/>
      <c r="I768" s="849"/>
      <c r="J768" s="832"/>
      <c r="K768" s="832"/>
      <c r="L768" s="849"/>
      <c r="M768" s="849"/>
      <c r="N768" s="832"/>
      <c r="O768" s="832"/>
      <c r="P768" s="849">
        <v>2</v>
      </c>
      <c r="Q768" s="849">
        <v>4340.0600000000004</v>
      </c>
      <c r="R768" s="837"/>
      <c r="S768" s="850">
        <v>2170.0300000000002</v>
      </c>
    </row>
    <row r="769" spans="1:19" ht="14.4" customHeight="1" x14ac:dyDescent="0.3">
      <c r="A769" s="831" t="s">
        <v>3565</v>
      </c>
      <c r="B769" s="832" t="s">
        <v>3566</v>
      </c>
      <c r="C769" s="832" t="s">
        <v>597</v>
      </c>
      <c r="D769" s="832" t="s">
        <v>1392</v>
      </c>
      <c r="E769" s="832" t="s">
        <v>3547</v>
      </c>
      <c r="F769" s="832" t="s">
        <v>3624</v>
      </c>
      <c r="G769" s="832" t="s">
        <v>3625</v>
      </c>
      <c r="H769" s="849"/>
      <c r="I769" s="849"/>
      <c r="J769" s="832"/>
      <c r="K769" s="832"/>
      <c r="L769" s="849">
        <v>1</v>
      </c>
      <c r="M769" s="849">
        <v>1396.5</v>
      </c>
      <c r="N769" s="832">
        <v>1</v>
      </c>
      <c r="O769" s="832">
        <v>1396.5</v>
      </c>
      <c r="P769" s="849">
        <v>8</v>
      </c>
      <c r="Q769" s="849">
        <v>11172</v>
      </c>
      <c r="R769" s="837">
        <v>8</v>
      </c>
      <c r="S769" s="850">
        <v>1396.5</v>
      </c>
    </row>
    <row r="770" spans="1:19" ht="14.4" customHeight="1" x14ac:dyDescent="0.3">
      <c r="A770" s="831" t="s">
        <v>3565</v>
      </c>
      <c r="B770" s="832" t="s">
        <v>3566</v>
      </c>
      <c r="C770" s="832" t="s">
        <v>597</v>
      </c>
      <c r="D770" s="832" t="s">
        <v>1392</v>
      </c>
      <c r="E770" s="832" t="s">
        <v>3547</v>
      </c>
      <c r="F770" s="832" t="s">
        <v>3626</v>
      </c>
      <c r="G770" s="832" t="s">
        <v>3627</v>
      </c>
      <c r="H770" s="849"/>
      <c r="I770" s="849"/>
      <c r="J770" s="832"/>
      <c r="K770" s="832"/>
      <c r="L770" s="849"/>
      <c r="M770" s="849"/>
      <c r="N770" s="832"/>
      <c r="O770" s="832"/>
      <c r="P770" s="849">
        <v>3</v>
      </c>
      <c r="Q770" s="849">
        <v>4200</v>
      </c>
      <c r="R770" s="837"/>
      <c r="S770" s="850">
        <v>1400</v>
      </c>
    </row>
    <row r="771" spans="1:19" ht="14.4" customHeight="1" x14ac:dyDescent="0.3">
      <c r="A771" s="831" t="s">
        <v>3565</v>
      </c>
      <c r="B771" s="832" t="s">
        <v>3566</v>
      </c>
      <c r="C771" s="832" t="s">
        <v>597</v>
      </c>
      <c r="D771" s="832" t="s">
        <v>1392</v>
      </c>
      <c r="E771" s="832" t="s">
        <v>3547</v>
      </c>
      <c r="F771" s="832" t="s">
        <v>3637</v>
      </c>
      <c r="G771" s="832" t="s">
        <v>3638</v>
      </c>
      <c r="H771" s="849"/>
      <c r="I771" s="849"/>
      <c r="J771" s="832"/>
      <c r="K771" s="832"/>
      <c r="L771" s="849"/>
      <c r="M771" s="849"/>
      <c r="N771" s="832"/>
      <c r="O771" s="832"/>
      <c r="P771" s="849">
        <v>1</v>
      </c>
      <c r="Q771" s="849">
        <v>2631.6</v>
      </c>
      <c r="R771" s="837"/>
      <c r="S771" s="850">
        <v>2631.6</v>
      </c>
    </row>
    <row r="772" spans="1:19" ht="14.4" customHeight="1" x14ac:dyDescent="0.3">
      <c r="A772" s="831" t="s">
        <v>3565</v>
      </c>
      <c r="B772" s="832" t="s">
        <v>3566</v>
      </c>
      <c r="C772" s="832" t="s">
        <v>597</v>
      </c>
      <c r="D772" s="832" t="s">
        <v>1392</v>
      </c>
      <c r="E772" s="832" t="s">
        <v>3547</v>
      </c>
      <c r="F772" s="832" t="s">
        <v>3639</v>
      </c>
      <c r="G772" s="832" t="s">
        <v>3640</v>
      </c>
      <c r="H772" s="849"/>
      <c r="I772" s="849"/>
      <c r="J772" s="832"/>
      <c r="K772" s="832"/>
      <c r="L772" s="849">
        <v>3</v>
      </c>
      <c r="M772" s="849">
        <v>6600</v>
      </c>
      <c r="N772" s="832">
        <v>1</v>
      </c>
      <c r="O772" s="832">
        <v>2200</v>
      </c>
      <c r="P772" s="849"/>
      <c r="Q772" s="849"/>
      <c r="R772" s="837"/>
      <c r="S772" s="850"/>
    </row>
    <row r="773" spans="1:19" ht="14.4" customHeight="1" x14ac:dyDescent="0.3">
      <c r="A773" s="831" t="s">
        <v>3565</v>
      </c>
      <c r="B773" s="832" t="s">
        <v>3566</v>
      </c>
      <c r="C773" s="832" t="s">
        <v>597</v>
      </c>
      <c r="D773" s="832" t="s">
        <v>1392</v>
      </c>
      <c r="E773" s="832" t="s">
        <v>3550</v>
      </c>
      <c r="F773" s="832" t="s">
        <v>3647</v>
      </c>
      <c r="G773" s="832" t="s">
        <v>3648</v>
      </c>
      <c r="H773" s="849"/>
      <c r="I773" s="849"/>
      <c r="J773" s="832"/>
      <c r="K773" s="832"/>
      <c r="L773" s="849">
        <v>2</v>
      </c>
      <c r="M773" s="849">
        <v>410</v>
      </c>
      <c r="N773" s="832">
        <v>1</v>
      </c>
      <c r="O773" s="832">
        <v>205</v>
      </c>
      <c r="P773" s="849">
        <v>2</v>
      </c>
      <c r="Q773" s="849">
        <v>412</v>
      </c>
      <c r="R773" s="837">
        <v>1.0048780487804878</v>
      </c>
      <c r="S773" s="850">
        <v>206</v>
      </c>
    </row>
    <row r="774" spans="1:19" ht="14.4" customHeight="1" x14ac:dyDescent="0.3">
      <c r="A774" s="831" t="s">
        <v>3565</v>
      </c>
      <c r="B774" s="832" t="s">
        <v>3566</v>
      </c>
      <c r="C774" s="832" t="s">
        <v>597</v>
      </c>
      <c r="D774" s="832" t="s">
        <v>1392</v>
      </c>
      <c r="E774" s="832" t="s">
        <v>3550</v>
      </c>
      <c r="F774" s="832" t="s">
        <v>3657</v>
      </c>
      <c r="G774" s="832" t="s">
        <v>3658</v>
      </c>
      <c r="H774" s="849"/>
      <c r="I774" s="849"/>
      <c r="J774" s="832"/>
      <c r="K774" s="832"/>
      <c r="L774" s="849">
        <v>16</v>
      </c>
      <c r="M774" s="849">
        <v>592</v>
      </c>
      <c r="N774" s="832">
        <v>1</v>
      </c>
      <c r="O774" s="832">
        <v>37</v>
      </c>
      <c r="P774" s="849">
        <v>71</v>
      </c>
      <c r="Q774" s="849">
        <v>2627</v>
      </c>
      <c r="R774" s="837">
        <v>4.4375</v>
      </c>
      <c r="S774" s="850">
        <v>37</v>
      </c>
    </row>
    <row r="775" spans="1:19" ht="14.4" customHeight="1" x14ac:dyDescent="0.3">
      <c r="A775" s="831" t="s">
        <v>3565</v>
      </c>
      <c r="B775" s="832" t="s">
        <v>3566</v>
      </c>
      <c r="C775" s="832" t="s">
        <v>597</v>
      </c>
      <c r="D775" s="832" t="s">
        <v>1392</v>
      </c>
      <c r="E775" s="832" t="s">
        <v>3550</v>
      </c>
      <c r="F775" s="832" t="s">
        <v>3551</v>
      </c>
      <c r="G775" s="832" t="s">
        <v>3552</v>
      </c>
      <c r="H775" s="849"/>
      <c r="I775" s="849"/>
      <c r="J775" s="832"/>
      <c r="K775" s="832"/>
      <c r="L775" s="849">
        <v>14</v>
      </c>
      <c r="M775" s="849">
        <v>3514</v>
      </c>
      <c r="N775" s="832">
        <v>1</v>
      </c>
      <c r="O775" s="832">
        <v>251</v>
      </c>
      <c r="P775" s="849">
        <v>27</v>
      </c>
      <c r="Q775" s="849">
        <v>6804</v>
      </c>
      <c r="R775" s="837">
        <v>1.9362549800796813</v>
      </c>
      <c r="S775" s="850">
        <v>252</v>
      </c>
    </row>
    <row r="776" spans="1:19" ht="14.4" customHeight="1" x14ac:dyDescent="0.3">
      <c r="A776" s="831" t="s">
        <v>3565</v>
      </c>
      <c r="B776" s="832" t="s">
        <v>3566</v>
      </c>
      <c r="C776" s="832" t="s">
        <v>597</v>
      </c>
      <c r="D776" s="832" t="s">
        <v>1392</v>
      </c>
      <c r="E776" s="832" t="s">
        <v>3550</v>
      </c>
      <c r="F776" s="832" t="s">
        <v>3665</v>
      </c>
      <c r="G776" s="832" t="s">
        <v>3666</v>
      </c>
      <c r="H776" s="849"/>
      <c r="I776" s="849"/>
      <c r="J776" s="832"/>
      <c r="K776" s="832"/>
      <c r="L776" s="849">
        <v>32</v>
      </c>
      <c r="M776" s="849">
        <v>4032</v>
      </c>
      <c r="N776" s="832">
        <v>1</v>
      </c>
      <c r="O776" s="832">
        <v>126</v>
      </c>
      <c r="P776" s="849">
        <v>9</v>
      </c>
      <c r="Q776" s="849">
        <v>1143</v>
      </c>
      <c r="R776" s="837">
        <v>0.28348214285714285</v>
      </c>
      <c r="S776" s="850">
        <v>127</v>
      </c>
    </row>
    <row r="777" spans="1:19" ht="14.4" customHeight="1" x14ac:dyDescent="0.3">
      <c r="A777" s="831" t="s">
        <v>3565</v>
      </c>
      <c r="B777" s="832" t="s">
        <v>3566</v>
      </c>
      <c r="C777" s="832" t="s">
        <v>597</v>
      </c>
      <c r="D777" s="832" t="s">
        <v>1392</v>
      </c>
      <c r="E777" s="832" t="s">
        <v>3550</v>
      </c>
      <c r="F777" s="832" t="s">
        <v>3667</v>
      </c>
      <c r="G777" s="832" t="s">
        <v>3668</v>
      </c>
      <c r="H777" s="849"/>
      <c r="I777" s="849"/>
      <c r="J777" s="832"/>
      <c r="K777" s="832"/>
      <c r="L777" s="849">
        <v>3</v>
      </c>
      <c r="M777" s="849">
        <v>933</v>
      </c>
      <c r="N777" s="832">
        <v>1</v>
      </c>
      <c r="O777" s="832">
        <v>311</v>
      </c>
      <c r="P777" s="849">
        <v>6</v>
      </c>
      <c r="Q777" s="849">
        <v>1872</v>
      </c>
      <c r="R777" s="837">
        <v>2.0064308681672025</v>
      </c>
      <c r="S777" s="850">
        <v>312</v>
      </c>
    </row>
    <row r="778" spans="1:19" ht="14.4" customHeight="1" x14ac:dyDescent="0.3">
      <c r="A778" s="831" t="s">
        <v>3565</v>
      </c>
      <c r="B778" s="832" t="s">
        <v>3566</v>
      </c>
      <c r="C778" s="832" t="s">
        <v>597</v>
      </c>
      <c r="D778" s="832" t="s">
        <v>1392</v>
      </c>
      <c r="E778" s="832" t="s">
        <v>3550</v>
      </c>
      <c r="F778" s="832" t="s">
        <v>3673</v>
      </c>
      <c r="G778" s="832" t="s">
        <v>3674</v>
      </c>
      <c r="H778" s="849"/>
      <c r="I778" s="849"/>
      <c r="J778" s="832"/>
      <c r="K778" s="832"/>
      <c r="L778" s="849"/>
      <c r="M778" s="849"/>
      <c r="N778" s="832"/>
      <c r="O778" s="832"/>
      <c r="P778" s="849">
        <v>3</v>
      </c>
      <c r="Q778" s="849">
        <v>1002</v>
      </c>
      <c r="R778" s="837"/>
      <c r="S778" s="850">
        <v>334</v>
      </c>
    </row>
    <row r="779" spans="1:19" ht="14.4" customHeight="1" x14ac:dyDescent="0.3">
      <c r="A779" s="831" t="s">
        <v>3565</v>
      </c>
      <c r="B779" s="832" t="s">
        <v>3566</v>
      </c>
      <c r="C779" s="832" t="s">
        <v>597</v>
      </c>
      <c r="D779" s="832" t="s">
        <v>1392</v>
      </c>
      <c r="E779" s="832" t="s">
        <v>3550</v>
      </c>
      <c r="F779" s="832" t="s">
        <v>3687</v>
      </c>
      <c r="G779" s="832" t="s">
        <v>3688</v>
      </c>
      <c r="H779" s="849"/>
      <c r="I779" s="849"/>
      <c r="J779" s="832"/>
      <c r="K779" s="832"/>
      <c r="L779" s="849"/>
      <c r="M779" s="849"/>
      <c r="N779" s="832"/>
      <c r="O779" s="832"/>
      <c r="P779" s="849">
        <v>1</v>
      </c>
      <c r="Q779" s="849">
        <v>496</v>
      </c>
      <c r="R779" s="837"/>
      <c r="S779" s="850">
        <v>496</v>
      </c>
    </row>
    <row r="780" spans="1:19" ht="14.4" customHeight="1" x14ac:dyDescent="0.3">
      <c r="A780" s="831" t="s">
        <v>3565</v>
      </c>
      <c r="B780" s="832" t="s">
        <v>3566</v>
      </c>
      <c r="C780" s="832" t="s">
        <v>597</v>
      </c>
      <c r="D780" s="832" t="s">
        <v>1392</v>
      </c>
      <c r="E780" s="832" t="s">
        <v>3550</v>
      </c>
      <c r="F780" s="832" t="s">
        <v>3689</v>
      </c>
      <c r="G780" s="832" t="s">
        <v>3690</v>
      </c>
      <c r="H780" s="849"/>
      <c r="I780" s="849"/>
      <c r="J780" s="832"/>
      <c r="K780" s="832"/>
      <c r="L780" s="849"/>
      <c r="M780" s="849"/>
      <c r="N780" s="832"/>
      <c r="O780" s="832"/>
      <c r="P780" s="849">
        <v>5</v>
      </c>
      <c r="Q780" s="849">
        <v>5910</v>
      </c>
      <c r="R780" s="837"/>
      <c r="S780" s="850">
        <v>1182</v>
      </c>
    </row>
    <row r="781" spans="1:19" ht="14.4" customHeight="1" x14ac:dyDescent="0.3">
      <c r="A781" s="831" t="s">
        <v>3565</v>
      </c>
      <c r="B781" s="832" t="s">
        <v>3566</v>
      </c>
      <c r="C781" s="832" t="s">
        <v>597</v>
      </c>
      <c r="D781" s="832" t="s">
        <v>1392</v>
      </c>
      <c r="E781" s="832" t="s">
        <v>3550</v>
      </c>
      <c r="F781" s="832" t="s">
        <v>3691</v>
      </c>
      <c r="G781" s="832" t="s">
        <v>3692</v>
      </c>
      <c r="H781" s="849"/>
      <c r="I781" s="849"/>
      <c r="J781" s="832"/>
      <c r="K781" s="832"/>
      <c r="L781" s="849"/>
      <c r="M781" s="849"/>
      <c r="N781" s="832"/>
      <c r="O781" s="832"/>
      <c r="P781" s="849">
        <v>2</v>
      </c>
      <c r="Q781" s="849">
        <v>1420</v>
      </c>
      <c r="R781" s="837"/>
      <c r="S781" s="850">
        <v>710</v>
      </c>
    </row>
    <row r="782" spans="1:19" ht="14.4" customHeight="1" x14ac:dyDescent="0.3">
      <c r="A782" s="831" t="s">
        <v>3565</v>
      </c>
      <c r="B782" s="832" t="s">
        <v>3566</v>
      </c>
      <c r="C782" s="832" t="s">
        <v>597</v>
      </c>
      <c r="D782" s="832" t="s">
        <v>1392</v>
      </c>
      <c r="E782" s="832" t="s">
        <v>3550</v>
      </c>
      <c r="F782" s="832" t="s">
        <v>3695</v>
      </c>
      <c r="G782" s="832" t="s">
        <v>3696</v>
      </c>
      <c r="H782" s="849"/>
      <c r="I782" s="849"/>
      <c r="J782" s="832"/>
      <c r="K782" s="832"/>
      <c r="L782" s="849">
        <v>49</v>
      </c>
      <c r="M782" s="849">
        <v>1633.33</v>
      </c>
      <c r="N782" s="832">
        <v>1</v>
      </c>
      <c r="O782" s="832">
        <v>33.333265306122449</v>
      </c>
      <c r="P782" s="849">
        <v>51</v>
      </c>
      <c r="Q782" s="849">
        <v>1700</v>
      </c>
      <c r="R782" s="837">
        <v>1.0408184506498994</v>
      </c>
      <c r="S782" s="850">
        <v>33.333333333333336</v>
      </c>
    </row>
    <row r="783" spans="1:19" ht="14.4" customHeight="1" x14ac:dyDescent="0.3">
      <c r="A783" s="831" t="s">
        <v>3565</v>
      </c>
      <c r="B783" s="832" t="s">
        <v>3566</v>
      </c>
      <c r="C783" s="832" t="s">
        <v>597</v>
      </c>
      <c r="D783" s="832" t="s">
        <v>1392</v>
      </c>
      <c r="E783" s="832" t="s">
        <v>3550</v>
      </c>
      <c r="F783" s="832" t="s">
        <v>3697</v>
      </c>
      <c r="G783" s="832" t="s">
        <v>3698</v>
      </c>
      <c r="H783" s="849"/>
      <c r="I783" s="849"/>
      <c r="J783" s="832"/>
      <c r="K783" s="832"/>
      <c r="L783" s="849">
        <v>15</v>
      </c>
      <c r="M783" s="849">
        <v>4620</v>
      </c>
      <c r="N783" s="832">
        <v>1</v>
      </c>
      <c r="O783" s="832">
        <v>308</v>
      </c>
      <c r="P783" s="849">
        <v>46</v>
      </c>
      <c r="Q783" s="849">
        <v>14168</v>
      </c>
      <c r="R783" s="837">
        <v>3.0666666666666669</v>
      </c>
      <c r="S783" s="850">
        <v>308</v>
      </c>
    </row>
    <row r="784" spans="1:19" ht="14.4" customHeight="1" x14ac:dyDescent="0.3">
      <c r="A784" s="831" t="s">
        <v>3565</v>
      </c>
      <c r="B784" s="832" t="s">
        <v>3566</v>
      </c>
      <c r="C784" s="832" t="s">
        <v>597</v>
      </c>
      <c r="D784" s="832" t="s">
        <v>1392</v>
      </c>
      <c r="E784" s="832" t="s">
        <v>3550</v>
      </c>
      <c r="F784" s="832" t="s">
        <v>3699</v>
      </c>
      <c r="G784" s="832" t="s">
        <v>3700</v>
      </c>
      <c r="H784" s="849"/>
      <c r="I784" s="849"/>
      <c r="J784" s="832"/>
      <c r="K784" s="832"/>
      <c r="L784" s="849">
        <v>3</v>
      </c>
      <c r="M784" s="849">
        <v>780</v>
      </c>
      <c r="N784" s="832">
        <v>1</v>
      </c>
      <c r="O784" s="832">
        <v>260</v>
      </c>
      <c r="P784" s="849">
        <v>7</v>
      </c>
      <c r="Q784" s="849">
        <v>1827</v>
      </c>
      <c r="R784" s="837">
        <v>2.3423076923076924</v>
      </c>
      <c r="S784" s="850">
        <v>261</v>
      </c>
    </row>
    <row r="785" spans="1:19" ht="14.4" customHeight="1" x14ac:dyDescent="0.3">
      <c r="A785" s="831" t="s">
        <v>3565</v>
      </c>
      <c r="B785" s="832" t="s">
        <v>3566</v>
      </c>
      <c r="C785" s="832" t="s">
        <v>597</v>
      </c>
      <c r="D785" s="832" t="s">
        <v>1392</v>
      </c>
      <c r="E785" s="832" t="s">
        <v>3550</v>
      </c>
      <c r="F785" s="832" t="s">
        <v>3701</v>
      </c>
      <c r="G785" s="832" t="s">
        <v>3702</v>
      </c>
      <c r="H785" s="849"/>
      <c r="I785" s="849"/>
      <c r="J785" s="832"/>
      <c r="K785" s="832"/>
      <c r="L785" s="849"/>
      <c r="M785" s="849"/>
      <c r="N785" s="832"/>
      <c r="O785" s="832"/>
      <c r="P785" s="849">
        <v>7</v>
      </c>
      <c r="Q785" s="849">
        <v>259</v>
      </c>
      <c r="R785" s="837"/>
      <c r="S785" s="850">
        <v>37</v>
      </c>
    </row>
    <row r="786" spans="1:19" ht="14.4" customHeight="1" x14ac:dyDescent="0.3">
      <c r="A786" s="831" t="s">
        <v>3565</v>
      </c>
      <c r="B786" s="832" t="s">
        <v>3566</v>
      </c>
      <c r="C786" s="832" t="s">
        <v>597</v>
      </c>
      <c r="D786" s="832" t="s">
        <v>1392</v>
      </c>
      <c r="E786" s="832" t="s">
        <v>3550</v>
      </c>
      <c r="F786" s="832" t="s">
        <v>3703</v>
      </c>
      <c r="G786" s="832" t="s">
        <v>3704</v>
      </c>
      <c r="H786" s="849"/>
      <c r="I786" s="849"/>
      <c r="J786" s="832"/>
      <c r="K786" s="832"/>
      <c r="L786" s="849"/>
      <c r="M786" s="849"/>
      <c r="N786" s="832"/>
      <c r="O786" s="832"/>
      <c r="P786" s="849">
        <v>1</v>
      </c>
      <c r="Q786" s="849">
        <v>86</v>
      </c>
      <c r="R786" s="837"/>
      <c r="S786" s="850">
        <v>86</v>
      </c>
    </row>
    <row r="787" spans="1:19" ht="14.4" customHeight="1" x14ac:dyDescent="0.3">
      <c r="A787" s="831" t="s">
        <v>3565</v>
      </c>
      <c r="B787" s="832" t="s">
        <v>3566</v>
      </c>
      <c r="C787" s="832" t="s">
        <v>597</v>
      </c>
      <c r="D787" s="832" t="s">
        <v>1392</v>
      </c>
      <c r="E787" s="832" t="s">
        <v>3550</v>
      </c>
      <c r="F787" s="832" t="s">
        <v>3705</v>
      </c>
      <c r="G787" s="832" t="s">
        <v>3706</v>
      </c>
      <c r="H787" s="849"/>
      <c r="I787" s="849"/>
      <c r="J787" s="832"/>
      <c r="K787" s="832"/>
      <c r="L787" s="849">
        <v>5</v>
      </c>
      <c r="M787" s="849">
        <v>770</v>
      </c>
      <c r="N787" s="832">
        <v>1</v>
      </c>
      <c r="O787" s="832">
        <v>154</v>
      </c>
      <c r="P787" s="849">
        <v>3</v>
      </c>
      <c r="Q787" s="849">
        <v>465</v>
      </c>
      <c r="R787" s="837">
        <v>0.60389610389610393</v>
      </c>
      <c r="S787" s="850">
        <v>155</v>
      </c>
    </row>
    <row r="788" spans="1:19" ht="14.4" customHeight="1" x14ac:dyDescent="0.3">
      <c r="A788" s="831" t="s">
        <v>3565</v>
      </c>
      <c r="B788" s="832" t="s">
        <v>3566</v>
      </c>
      <c r="C788" s="832" t="s">
        <v>597</v>
      </c>
      <c r="D788" s="832" t="s">
        <v>1392</v>
      </c>
      <c r="E788" s="832" t="s">
        <v>3550</v>
      </c>
      <c r="F788" s="832" t="s">
        <v>3711</v>
      </c>
      <c r="G788" s="832" t="s">
        <v>3712</v>
      </c>
      <c r="H788" s="849"/>
      <c r="I788" s="849"/>
      <c r="J788" s="832"/>
      <c r="K788" s="832"/>
      <c r="L788" s="849"/>
      <c r="M788" s="849"/>
      <c r="N788" s="832"/>
      <c r="O788" s="832"/>
      <c r="P788" s="849">
        <v>1</v>
      </c>
      <c r="Q788" s="849">
        <v>74</v>
      </c>
      <c r="R788" s="837"/>
      <c r="S788" s="850">
        <v>74</v>
      </c>
    </row>
    <row r="789" spans="1:19" ht="14.4" customHeight="1" x14ac:dyDescent="0.3">
      <c r="A789" s="831" t="s">
        <v>3565</v>
      </c>
      <c r="B789" s="832" t="s">
        <v>3566</v>
      </c>
      <c r="C789" s="832" t="s">
        <v>597</v>
      </c>
      <c r="D789" s="832" t="s">
        <v>1392</v>
      </c>
      <c r="E789" s="832" t="s">
        <v>3550</v>
      </c>
      <c r="F789" s="832" t="s">
        <v>3713</v>
      </c>
      <c r="G789" s="832" t="s">
        <v>3714</v>
      </c>
      <c r="H789" s="849"/>
      <c r="I789" s="849"/>
      <c r="J789" s="832"/>
      <c r="K789" s="832"/>
      <c r="L789" s="849">
        <v>6</v>
      </c>
      <c r="M789" s="849">
        <v>5748</v>
      </c>
      <c r="N789" s="832">
        <v>1</v>
      </c>
      <c r="O789" s="832">
        <v>958</v>
      </c>
      <c r="P789" s="849"/>
      <c r="Q789" s="849"/>
      <c r="R789" s="837"/>
      <c r="S789" s="850"/>
    </row>
    <row r="790" spans="1:19" ht="14.4" customHeight="1" x14ac:dyDescent="0.3">
      <c r="A790" s="831" t="s">
        <v>3565</v>
      </c>
      <c r="B790" s="832" t="s">
        <v>3566</v>
      </c>
      <c r="C790" s="832" t="s">
        <v>597</v>
      </c>
      <c r="D790" s="832" t="s">
        <v>1392</v>
      </c>
      <c r="E790" s="832" t="s">
        <v>3550</v>
      </c>
      <c r="F790" s="832" t="s">
        <v>3557</v>
      </c>
      <c r="G790" s="832" t="s">
        <v>3558</v>
      </c>
      <c r="H790" s="849"/>
      <c r="I790" s="849"/>
      <c r="J790" s="832"/>
      <c r="K790" s="832"/>
      <c r="L790" s="849">
        <v>1</v>
      </c>
      <c r="M790" s="849">
        <v>592</v>
      </c>
      <c r="N790" s="832">
        <v>1</v>
      </c>
      <c r="O790" s="832">
        <v>592</v>
      </c>
      <c r="P790" s="849">
        <v>10</v>
      </c>
      <c r="Q790" s="849">
        <v>5930</v>
      </c>
      <c r="R790" s="837">
        <v>10.016891891891891</v>
      </c>
      <c r="S790" s="850">
        <v>593</v>
      </c>
    </row>
    <row r="791" spans="1:19" ht="14.4" customHeight="1" x14ac:dyDescent="0.3">
      <c r="A791" s="831" t="s">
        <v>3565</v>
      </c>
      <c r="B791" s="832" t="s">
        <v>3566</v>
      </c>
      <c r="C791" s="832" t="s">
        <v>597</v>
      </c>
      <c r="D791" s="832" t="s">
        <v>1392</v>
      </c>
      <c r="E791" s="832" t="s">
        <v>3550</v>
      </c>
      <c r="F791" s="832" t="s">
        <v>3559</v>
      </c>
      <c r="G791" s="832" t="s">
        <v>3560</v>
      </c>
      <c r="H791" s="849"/>
      <c r="I791" s="849"/>
      <c r="J791" s="832"/>
      <c r="K791" s="832"/>
      <c r="L791" s="849">
        <v>5</v>
      </c>
      <c r="M791" s="849">
        <v>3835</v>
      </c>
      <c r="N791" s="832">
        <v>1</v>
      </c>
      <c r="O791" s="832">
        <v>767</v>
      </c>
      <c r="P791" s="849">
        <v>20</v>
      </c>
      <c r="Q791" s="849">
        <v>15360</v>
      </c>
      <c r="R791" s="837">
        <v>4.005215123859192</v>
      </c>
      <c r="S791" s="850">
        <v>768</v>
      </c>
    </row>
    <row r="792" spans="1:19" ht="14.4" customHeight="1" x14ac:dyDescent="0.3">
      <c r="A792" s="831" t="s">
        <v>3565</v>
      </c>
      <c r="B792" s="832" t="s">
        <v>3566</v>
      </c>
      <c r="C792" s="832" t="s">
        <v>597</v>
      </c>
      <c r="D792" s="832" t="s">
        <v>1392</v>
      </c>
      <c r="E792" s="832" t="s">
        <v>3550</v>
      </c>
      <c r="F792" s="832" t="s">
        <v>3717</v>
      </c>
      <c r="G792" s="832" t="s">
        <v>3718</v>
      </c>
      <c r="H792" s="849"/>
      <c r="I792" s="849"/>
      <c r="J792" s="832"/>
      <c r="K792" s="832"/>
      <c r="L792" s="849">
        <v>3</v>
      </c>
      <c r="M792" s="849">
        <v>13206</v>
      </c>
      <c r="N792" s="832">
        <v>1</v>
      </c>
      <c r="O792" s="832">
        <v>4402</v>
      </c>
      <c r="P792" s="849">
        <v>14</v>
      </c>
      <c r="Q792" s="849">
        <v>61712</v>
      </c>
      <c r="R792" s="837">
        <v>4.673027411782523</v>
      </c>
      <c r="S792" s="850">
        <v>4408</v>
      </c>
    </row>
    <row r="793" spans="1:19" ht="14.4" customHeight="1" x14ac:dyDescent="0.3">
      <c r="A793" s="831" t="s">
        <v>3565</v>
      </c>
      <c r="B793" s="832" t="s">
        <v>3566</v>
      </c>
      <c r="C793" s="832" t="s">
        <v>597</v>
      </c>
      <c r="D793" s="832" t="s">
        <v>1392</v>
      </c>
      <c r="E793" s="832" t="s">
        <v>3550</v>
      </c>
      <c r="F793" s="832" t="s">
        <v>3721</v>
      </c>
      <c r="G793" s="832" t="s">
        <v>3722</v>
      </c>
      <c r="H793" s="849"/>
      <c r="I793" s="849"/>
      <c r="J793" s="832"/>
      <c r="K793" s="832"/>
      <c r="L793" s="849">
        <v>24</v>
      </c>
      <c r="M793" s="849">
        <v>2784</v>
      </c>
      <c r="N793" s="832">
        <v>1</v>
      </c>
      <c r="O793" s="832">
        <v>116</v>
      </c>
      <c r="P793" s="849">
        <v>14</v>
      </c>
      <c r="Q793" s="849">
        <v>1624</v>
      </c>
      <c r="R793" s="837">
        <v>0.58333333333333337</v>
      </c>
      <c r="S793" s="850">
        <v>116</v>
      </c>
    </row>
    <row r="794" spans="1:19" ht="14.4" customHeight="1" x14ac:dyDescent="0.3">
      <c r="A794" s="831" t="s">
        <v>3565</v>
      </c>
      <c r="B794" s="832" t="s">
        <v>3566</v>
      </c>
      <c r="C794" s="832" t="s">
        <v>597</v>
      </c>
      <c r="D794" s="832" t="s">
        <v>1392</v>
      </c>
      <c r="E794" s="832" t="s">
        <v>3550</v>
      </c>
      <c r="F794" s="832" t="s">
        <v>3727</v>
      </c>
      <c r="G794" s="832" t="s">
        <v>3728</v>
      </c>
      <c r="H794" s="849"/>
      <c r="I794" s="849"/>
      <c r="J794" s="832"/>
      <c r="K794" s="832"/>
      <c r="L794" s="849">
        <v>1</v>
      </c>
      <c r="M794" s="849">
        <v>160</v>
      </c>
      <c r="N794" s="832">
        <v>1</v>
      </c>
      <c r="O794" s="832">
        <v>160</v>
      </c>
      <c r="P794" s="849"/>
      <c r="Q794" s="849"/>
      <c r="R794" s="837"/>
      <c r="S794" s="850"/>
    </row>
    <row r="795" spans="1:19" ht="14.4" customHeight="1" x14ac:dyDescent="0.3">
      <c r="A795" s="831" t="s">
        <v>3565</v>
      </c>
      <c r="B795" s="832" t="s">
        <v>3566</v>
      </c>
      <c r="C795" s="832" t="s">
        <v>597</v>
      </c>
      <c r="D795" s="832" t="s">
        <v>1392</v>
      </c>
      <c r="E795" s="832" t="s">
        <v>3550</v>
      </c>
      <c r="F795" s="832" t="s">
        <v>3729</v>
      </c>
      <c r="G795" s="832" t="s">
        <v>3730</v>
      </c>
      <c r="H795" s="849"/>
      <c r="I795" s="849"/>
      <c r="J795" s="832"/>
      <c r="K795" s="832"/>
      <c r="L795" s="849">
        <v>10</v>
      </c>
      <c r="M795" s="849">
        <v>3950</v>
      </c>
      <c r="N795" s="832">
        <v>1</v>
      </c>
      <c r="O795" s="832">
        <v>395</v>
      </c>
      <c r="P795" s="849">
        <v>2</v>
      </c>
      <c r="Q795" s="849">
        <v>790</v>
      </c>
      <c r="R795" s="837">
        <v>0.2</v>
      </c>
      <c r="S795" s="850">
        <v>395</v>
      </c>
    </row>
    <row r="796" spans="1:19" ht="14.4" customHeight="1" x14ac:dyDescent="0.3">
      <c r="A796" s="831" t="s">
        <v>3565</v>
      </c>
      <c r="B796" s="832" t="s">
        <v>3566</v>
      </c>
      <c r="C796" s="832" t="s">
        <v>597</v>
      </c>
      <c r="D796" s="832" t="s">
        <v>1392</v>
      </c>
      <c r="E796" s="832" t="s">
        <v>3550</v>
      </c>
      <c r="F796" s="832" t="s">
        <v>3739</v>
      </c>
      <c r="G796" s="832" t="s">
        <v>3740</v>
      </c>
      <c r="H796" s="849"/>
      <c r="I796" s="849"/>
      <c r="J796" s="832"/>
      <c r="K796" s="832"/>
      <c r="L796" s="849">
        <v>3</v>
      </c>
      <c r="M796" s="849">
        <v>1119</v>
      </c>
      <c r="N796" s="832">
        <v>1</v>
      </c>
      <c r="O796" s="832">
        <v>373</v>
      </c>
      <c r="P796" s="849">
        <v>15</v>
      </c>
      <c r="Q796" s="849">
        <v>5610</v>
      </c>
      <c r="R796" s="837">
        <v>5.0134048257372656</v>
      </c>
      <c r="S796" s="850">
        <v>374</v>
      </c>
    </row>
    <row r="797" spans="1:19" ht="14.4" customHeight="1" x14ac:dyDescent="0.3">
      <c r="A797" s="831" t="s">
        <v>3565</v>
      </c>
      <c r="B797" s="832" t="s">
        <v>3566</v>
      </c>
      <c r="C797" s="832" t="s">
        <v>597</v>
      </c>
      <c r="D797" s="832" t="s">
        <v>1392</v>
      </c>
      <c r="E797" s="832" t="s">
        <v>3550</v>
      </c>
      <c r="F797" s="832" t="s">
        <v>3561</v>
      </c>
      <c r="G797" s="832" t="s">
        <v>3562</v>
      </c>
      <c r="H797" s="849"/>
      <c r="I797" s="849"/>
      <c r="J797" s="832"/>
      <c r="K797" s="832"/>
      <c r="L797" s="849">
        <v>2</v>
      </c>
      <c r="M797" s="849">
        <v>2674</v>
      </c>
      <c r="N797" s="832">
        <v>1</v>
      </c>
      <c r="O797" s="832">
        <v>1337</v>
      </c>
      <c r="P797" s="849">
        <v>3</v>
      </c>
      <c r="Q797" s="849">
        <v>4017</v>
      </c>
      <c r="R797" s="837">
        <v>1.5022438294689604</v>
      </c>
      <c r="S797" s="850">
        <v>1339</v>
      </c>
    </row>
    <row r="798" spans="1:19" ht="14.4" customHeight="1" x14ac:dyDescent="0.3">
      <c r="A798" s="831" t="s">
        <v>3565</v>
      </c>
      <c r="B798" s="832" t="s">
        <v>3566</v>
      </c>
      <c r="C798" s="832" t="s">
        <v>597</v>
      </c>
      <c r="D798" s="832" t="s">
        <v>1392</v>
      </c>
      <c r="E798" s="832" t="s">
        <v>3550</v>
      </c>
      <c r="F798" s="832" t="s">
        <v>3563</v>
      </c>
      <c r="G798" s="832" t="s">
        <v>3564</v>
      </c>
      <c r="H798" s="849"/>
      <c r="I798" s="849"/>
      <c r="J798" s="832"/>
      <c r="K798" s="832"/>
      <c r="L798" s="849">
        <v>3</v>
      </c>
      <c r="M798" s="849">
        <v>1086</v>
      </c>
      <c r="N798" s="832">
        <v>1</v>
      </c>
      <c r="O798" s="832">
        <v>362</v>
      </c>
      <c r="P798" s="849">
        <v>1</v>
      </c>
      <c r="Q798" s="849">
        <v>363</v>
      </c>
      <c r="R798" s="837">
        <v>0.33425414364640882</v>
      </c>
      <c r="S798" s="850">
        <v>363</v>
      </c>
    </row>
    <row r="799" spans="1:19" ht="14.4" customHeight="1" x14ac:dyDescent="0.3">
      <c r="A799" s="831" t="s">
        <v>3565</v>
      </c>
      <c r="B799" s="832" t="s">
        <v>3566</v>
      </c>
      <c r="C799" s="832" t="s">
        <v>597</v>
      </c>
      <c r="D799" s="832" t="s">
        <v>1391</v>
      </c>
      <c r="E799" s="832" t="s">
        <v>3550</v>
      </c>
      <c r="F799" s="832" t="s">
        <v>3657</v>
      </c>
      <c r="G799" s="832" t="s">
        <v>3658</v>
      </c>
      <c r="H799" s="849"/>
      <c r="I799" s="849"/>
      <c r="J799" s="832"/>
      <c r="K799" s="832"/>
      <c r="L799" s="849"/>
      <c r="M799" s="849"/>
      <c r="N799" s="832"/>
      <c r="O799" s="832"/>
      <c r="P799" s="849">
        <v>9</v>
      </c>
      <c r="Q799" s="849">
        <v>333</v>
      </c>
      <c r="R799" s="837"/>
      <c r="S799" s="850">
        <v>37</v>
      </c>
    </row>
    <row r="800" spans="1:19" ht="14.4" customHeight="1" x14ac:dyDescent="0.3">
      <c r="A800" s="831" t="s">
        <v>3565</v>
      </c>
      <c r="B800" s="832" t="s">
        <v>3566</v>
      </c>
      <c r="C800" s="832" t="s">
        <v>597</v>
      </c>
      <c r="D800" s="832" t="s">
        <v>1391</v>
      </c>
      <c r="E800" s="832" t="s">
        <v>3550</v>
      </c>
      <c r="F800" s="832" t="s">
        <v>3551</v>
      </c>
      <c r="G800" s="832" t="s">
        <v>3552</v>
      </c>
      <c r="H800" s="849"/>
      <c r="I800" s="849"/>
      <c r="J800" s="832"/>
      <c r="K800" s="832"/>
      <c r="L800" s="849"/>
      <c r="M800" s="849"/>
      <c r="N800" s="832"/>
      <c r="O800" s="832"/>
      <c r="P800" s="849">
        <v>44</v>
      </c>
      <c r="Q800" s="849">
        <v>11088</v>
      </c>
      <c r="R800" s="837"/>
      <c r="S800" s="850">
        <v>252</v>
      </c>
    </row>
    <row r="801" spans="1:19" ht="14.4" customHeight="1" x14ac:dyDescent="0.3">
      <c r="A801" s="831" t="s">
        <v>3565</v>
      </c>
      <c r="B801" s="832" t="s">
        <v>3566</v>
      </c>
      <c r="C801" s="832" t="s">
        <v>597</v>
      </c>
      <c r="D801" s="832" t="s">
        <v>1391</v>
      </c>
      <c r="E801" s="832" t="s">
        <v>3550</v>
      </c>
      <c r="F801" s="832" t="s">
        <v>3665</v>
      </c>
      <c r="G801" s="832" t="s">
        <v>3666</v>
      </c>
      <c r="H801" s="849"/>
      <c r="I801" s="849"/>
      <c r="J801" s="832"/>
      <c r="K801" s="832"/>
      <c r="L801" s="849"/>
      <c r="M801" s="849"/>
      <c r="N801" s="832"/>
      <c r="O801" s="832"/>
      <c r="P801" s="849">
        <v>2</v>
      </c>
      <c r="Q801" s="849">
        <v>254</v>
      </c>
      <c r="R801" s="837"/>
      <c r="S801" s="850">
        <v>127</v>
      </c>
    </row>
    <row r="802" spans="1:19" ht="14.4" customHeight="1" x14ac:dyDescent="0.3">
      <c r="A802" s="831" t="s">
        <v>3565</v>
      </c>
      <c r="B802" s="832" t="s">
        <v>3566</v>
      </c>
      <c r="C802" s="832" t="s">
        <v>597</v>
      </c>
      <c r="D802" s="832" t="s">
        <v>1391</v>
      </c>
      <c r="E802" s="832" t="s">
        <v>3550</v>
      </c>
      <c r="F802" s="832" t="s">
        <v>3667</v>
      </c>
      <c r="G802" s="832" t="s">
        <v>3668</v>
      </c>
      <c r="H802" s="849"/>
      <c r="I802" s="849"/>
      <c r="J802" s="832"/>
      <c r="K802" s="832"/>
      <c r="L802" s="849"/>
      <c r="M802" s="849"/>
      <c r="N802" s="832"/>
      <c r="O802" s="832"/>
      <c r="P802" s="849">
        <v>1</v>
      </c>
      <c r="Q802" s="849">
        <v>312</v>
      </c>
      <c r="R802" s="837"/>
      <c r="S802" s="850">
        <v>312</v>
      </c>
    </row>
    <row r="803" spans="1:19" ht="14.4" customHeight="1" x14ac:dyDescent="0.3">
      <c r="A803" s="831" t="s">
        <v>3565</v>
      </c>
      <c r="B803" s="832" t="s">
        <v>3566</v>
      </c>
      <c r="C803" s="832" t="s">
        <v>597</v>
      </c>
      <c r="D803" s="832" t="s">
        <v>1391</v>
      </c>
      <c r="E803" s="832" t="s">
        <v>3550</v>
      </c>
      <c r="F803" s="832" t="s">
        <v>3673</v>
      </c>
      <c r="G803" s="832" t="s">
        <v>3674</v>
      </c>
      <c r="H803" s="849"/>
      <c r="I803" s="849"/>
      <c r="J803" s="832"/>
      <c r="K803" s="832"/>
      <c r="L803" s="849"/>
      <c r="M803" s="849"/>
      <c r="N803" s="832"/>
      <c r="O803" s="832"/>
      <c r="P803" s="849">
        <v>1</v>
      </c>
      <c r="Q803" s="849">
        <v>334</v>
      </c>
      <c r="R803" s="837"/>
      <c r="S803" s="850">
        <v>334</v>
      </c>
    </row>
    <row r="804" spans="1:19" ht="14.4" customHeight="1" x14ac:dyDescent="0.3">
      <c r="A804" s="831" t="s">
        <v>3565</v>
      </c>
      <c r="B804" s="832" t="s">
        <v>3566</v>
      </c>
      <c r="C804" s="832" t="s">
        <v>597</v>
      </c>
      <c r="D804" s="832" t="s">
        <v>1391</v>
      </c>
      <c r="E804" s="832" t="s">
        <v>3550</v>
      </c>
      <c r="F804" s="832" t="s">
        <v>3695</v>
      </c>
      <c r="G804" s="832" t="s">
        <v>3696</v>
      </c>
      <c r="H804" s="849"/>
      <c r="I804" s="849"/>
      <c r="J804" s="832"/>
      <c r="K804" s="832"/>
      <c r="L804" s="849"/>
      <c r="M804" s="849"/>
      <c r="N804" s="832"/>
      <c r="O804" s="832"/>
      <c r="P804" s="849">
        <v>51</v>
      </c>
      <c r="Q804" s="849">
        <v>1700.0100000000002</v>
      </c>
      <c r="R804" s="837"/>
      <c r="S804" s="850">
        <v>33.333529411764708</v>
      </c>
    </row>
    <row r="805" spans="1:19" ht="14.4" customHeight="1" x14ac:dyDescent="0.3">
      <c r="A805" s="831" t="s">
        <v>3565</v>
      </c>
      <c r="B805" s="832" t="s">
        <v>3566</v>
      </c>
      <c r="C805" s="832" t="s">
        <v>597</v>
      </c>
      <c r="D805" s="832" t="s">
        <v>1391</v>
      </c>
      <c r="E805" s="832" t="s">
        <v>3550</v>
      </c>
      <c r="F805" s="832" t="s">
        <v>3697</v>
      </c>
      <c r="G805" s="832" t="s">
        <v>3698</v>
      </c>
      <c r="H805" s="849"/>
      <c r="I805" s="849"/>
      <c r="J805" s="832"/>
      <c r="K805" s="832"/>
      <c r="L805" s="849"/>
      <c r="M805" s="849"/>
      <c r="N805" s="832"/>
      <c r="O805" s="832"/>
      <c r="P805" s="849">
        <v>27</v>
      </c>
      <c r="Q805" s="849">
        <v>8316</v>
      </c>
      <c r="R805" s="837"/>
      <c r="S805" s="850">
        <v>308</v>
      </c>
    </row>
    <row r="806" spans="1:19" ht="14.4" customHeight="1" x14ac:dyDescent="0.3">
      <c r="A806" s="831" t="s">
        <v>3565</v>
      </c>
      <c r="B806" s="832" t="s">
        <v>3566</v>
      </c>
      <c r="C806" s="832" t="s">
        <v>597</v>
      </c>
      <c r="D806" s="832" t="s">
        <v>1391</v>
      </c>
      <c r="E806" s="832" t="s">
        <v>3550</v>
      </c>
      <c r="F806" s="832" t="s">
        <v>3705</v>
      </c>
      <c r="G806" s="832" t="s">
        <v>3706</v>
      </c>
      <c r="H806" s="849"/>
      <c r="I806" s="849"/>
      <c r="J806" s="832"/>
      <c r="K806" s="832"/>
      <c r="L806" s="849"/>
      <c r="M806" s="849"/>
      <c r="N806" s="832"/>
      <c r="O806" s="832"/>
      <c r="P806" s="849">
        <v>1</v>
      </c>
      <c r="Q806" s="849">
        <v>155</v>
      </c>
      <c r="R806" s="837"/>
      <c r="S806" s="850">
        <v>155</v>
      </c>
    </row>
    <row r="807" spans="1:19" ht="14.4" customHeight="1" x14ac:dyDescent="0.3">
      <c r="A807" s="831" t="s">
        <v>3565</v>
      </c>
      <c r="B807" s="832" t="s">
        <v>3566</v>
      </c>
      <c r="C807" s="832" t="s">
        <v>597</v>
      </c>
      <c r="D807" s="832" t="s">
        <v>1391</v>
      </c>
      <c r="E807" s="832" t="s">
        <v>3550</v>
      </c>
      <c r="F807" s="832" t="s">
        <v>3557</v>
      </c>
      <c r="G807" s="832" t="s">
        <v>3558</v>
      </c>
      <c r="H807" s="849"/>
      <c r="I807" s="849"/>
      <c r="J807" s="832"/>
      <c r="K807" s="832"/>
      <c r="L807" s="849"/>
      <c r="M807" s="849"/>
      <c r="N807" s="832"/>
      <c r="O807" s="832"/>
      <c r="P807" s="849">
        <v>4</v>
      </c>
      <c r="Q807" s="849">
        <v>2372</v>
      </c>
      <c r="R807" s="837"/>
      <c r="S807" s="850">
        <v>593</v>
      </c>
    </row>
    <row r="808" spans="1:19" ht="14.4" customHeight="1" x14ac:dyDescent="0.3">
      <c r="A808" s="831" t="s">
        <v>3565</v>
      </c>
      <c r="B808" s="832" t="s">
        <v>3566</v>
      </c>
      <c r="C808" s="832" t="s">
        <v>597</v>
      </c>
      <c r="D808" s="832" t="s">
        <v>1391</v>
      </c>
      <c r="E808" s="832" t="s">
        <v>3550</v>
      </c>
      <c r="F808" s="832" t="s">
        <v>3717</v>
      </c>
      <c r="G808" s="832" t="s">
        <v>3718</v>
      </c>
      <c r="H808" s="849"/>
      <c r="I808" s="849"/>
      <c r="J808" s="832"/>
      <c r="K808" s="832"/>
      <c r="L808" s="849"/>
      <c r="M808" s="849"/>
      <c r="N808" s="832"/>
      <c r="O808" s="832"/>
      <c r="P808" s="849">
        <v>10</v>
      </c>
      <c r="Q808" s="849">
        <v>44080</v>
      </c>
      <c r="R808" s="837"/>
      <c r="S808" s="850">
        <v>4408</v>
      </c>
    </row>
    <row r="809" spans="1:19" ht="14.4" customHeight="1" x14ac:dyDescent="0.3">
      <c r="A809" s="831" t="s">
        <v>3565</v>
      </c>
      <c r="B809" s="832" t="s">
        <v>3566</v>
      </c>
      <c r="C809" s="832" t="s">
        <v>597</v>
      </c>
      <c r="D809" s="832" t="s">
        <v>1391</v>
      </c>
      <c r="E809" s="832" t="s">
        <v>3550</v>
      </c>
      <c r="F809" s="832" t="s">
        <v>3721</v>
      </c>
      <c r="G809" s="832" t="s">
        <v>3722</v>
      </c>
      <c r="H809" s="849"/>
      <c r="I809" s="849"/>
      <c r="J809" s="832"/>
      <c r="K809" s="832"/>
      <c r="L809" s="849"/>
      <c r="M809" s="849"/>
      <c r="N809" s="832"/>
      <c r="O809" s="832"/>
      <c r="P809" s="849">
        <v>43</v>
      </c>
      <c r="Q809" s="849">
        <v>4988</v>
      </c>
      <c r="R809" s="837"/>
      <c r="S809" s="850">
        <v>116</v>
      </c>
    </row>
    <row r="810" spans="1:19" ht="14.4" customHeight="1" x14ac:dyDescent="0.3">
      <c r="A810" s="831" t="s">
        <v>3565</v>
      </c>
      <c r="B810" s="832" t="s">
        <v>3566</v>
      </c>
      <c r="C810" s="832" t="s">
        <v>597</v>
      </c>
      <c r="D810" s="832" t="s">
        <v>1391</v>
      </c>
      <c r="E810" s="832" t="s">
        <v>3550</v>
      </c>
      <c r="F810" s="832" t="s">
        <v>3739</v>
      </c>
      <c r="G810" s="832" t="s">
        <v>3740</v>
      </c>
      <c r="H810" s="849"/>
      <c r="I810" s="849"/>
      <c r="J810" s="832"/>
      <c r="K810" s="832"/>
      <c r="L810" s="849"/>
      <c r="M810" s="849"/>
      <c r="N810" s="832"/>
      <c r="O810" s="832"/>
      <c r="P810" s="849">
        <v>5</v>
      </c>
      <c r="Q810" s="849">
        <v>1870</v>
      </c>
      <c r="R810" s="837"/>
      <c r="S810" s="850">
        <v>374</v>
      </c>
    </row>
    <row r="811" spans="1:19" ht="14.4" customHeight="1" x14ac:dyDescent="0.3">
      <c r="A811" s="831" t="s">
        <v>3565</v>
      </c>
      <c r="B811" s="832" t="s">
        <v>3566</v>
      </c>
      <c r="C811" s="832" t="s">
        <v>597</v>
      </c>
      <c r="D811" s="832" t="s">
        <v>1391</v>
      </c>
      <c r="E811" s="832" t="s">
        <v>3550</v>
      </c>
      <c r="F811" s="832" t="s">
        <v>3561</v>
      </c>
      <c r="G811" s="832" t="s">
        <v>3562</v>
      </c>
      <c r="H811" s="849"/>
      <c r="I811" s="849"/>
      <c r="J811" s="832"/>
      <c r="K811" s="832"/>
      <c r="L811" s="849"/>
      <c r="M811" s="849"/>
      <c r="N811" s="832"/>
      <c r="O811" s="832"/>
      <c r="P811" s="849">
        <v>3</v>
      </c>
      <c r="Q811" s="849">
        <v>4017</v>
      </c>
      <c r="R811" s="837"/>
      <c r="S811" s="850">
        <v>1339</v>
      </c>
    </row>
    <row r="812" spans="1:19" ht="14.4" customHeight="1" x14ac:dyDescent="0.3">
      <c r="A812" s="831" t="s">
        <v>3565</v>
      </c>
      <c r="B812" s="832" t="s">
        <v>3566</v>
      </c>
      <c r="C812" s="832" t="s">
        <v>597</v>
      </c>
      <c r="D812" s="832" t="s">
        <v>1391</v>
      </c>
      <c r="E812" s="832" t="s">
        <v>3550</v>
      </c>
      <c r="F812" s="832" t="s">
        <v>3563</v>
      </c>
      <c r="G812" s="832" t="s">
        <v>3564</v>
      </c>
      <c r="H812" s="849"/>
      <c r="I812" s="849"/>
      <c r="J812" s="832"/>
      <c r="K812" s="832"/>
      <c r="L812" s="849"/>
      <c r="M812" s="849"/>
      <c r="N812" s="832"/>
      <c r="O812" s="832"/>
      <c r="P812" s="849">
        <v>1</v>
      </c>
      <c r="Q812" s="849">
        <v>363</v>
      </c>
      <c r="R812" s="837"/>
      <c r="S812" s="850">
        <v>363</v>
      </c>
    </row>
    <row r="813" spans="1:19" ht="14.4" customHeight="1" x14ac:dyDescent="0.3">
      <c r="A813" s="831" t="s">
        <v>3565</v>
      </c>
      <c r="B813" s="832" t="s">
        <v>3566</v>
      </c>
      <c r="C813" s="832" t="s">
        <v>597</v>
      </c>
      <c r="D813" s="832" t="s">
        <v>1396</v>
      </c>
      <c r="E813" s="832" t="s">
        <v>3550</v>
      </c>
      <c r="F813" s="832" t="s">
        <v>3647</v>
      </c>
      <c r="G813" s="832" t="s">
        <v>3648</v>
      </c>
      <c r="H813" s="849"/>
      <c r="I813" s="849"/>
      <c r="J813" s="832"/>
      <c r="K813" s="832"/>
      <c r="L813" s="849"/>
      <c r="M813" s="849"/>
      <c r="N813" s="832"/>
      <c r="O813" s="832"/>
      <c r="P813" s="849">
        <v>1</v>
      </c>
      <c r="Q813" s="849">
        <v>206</v>
      </c>
      <c r="R813" s="837"/>
      <c r="S813" s="850">
        <v>206</v>
      </c>
    </row>
    <row r="814" spans="1:19" ht="14.4" customHeight="1" x14ac:dyDescent="0.3">
      <c r="A814" s="831" t="s">
        <v>3565</v>
      </c>
      <c r="B814" s="832" t="s">
        <v>3566</v>
      </c>
      <c r="C814" s="832" t="s">
        <v>597</v>
      </c>
      <c r="D814" s="832" t="s">
        <v>1396</v>
      </c>
      <c r="E814" s="832" t="s">
        <v>3550</v>
      </c>
      <c r="F814" s="832" t="s">
        <v>3551</v>
      </c>
      <c r="G814" s="832" t="s">
        <v>3552</v>
      </c>
      <c r="H814" s="849"/>
      <c r="I814" s="849"/>
      <c r="J814" s="832"/>
      <c r="K814" s="832"/>
      <c r="L814" s="849"/>
      <c r="M814" s="849"/>
      <c r="N814" s="832"/>
      <c r="O814" s="832"/>
      <c r="P814" s="849">
        <v>9</v>
      </c>
      <c r="Q814" s="849">
        <v>2268</v>
      </c>
      <c r="R814" s="837"/>
      <c r="S814" s="850">
        <v>252</v>
      </c>
    </row>
    <row r="815" spans="1:19" ht="14.4" customHeight="1" x14ac:dyDescent="0.3">
      <c r="A815" s="831" t="s">
        <v>3565</v>
      </c>
      <c r="B815" s="832" t="s">
        <v>3566</v>
      </c>
      <c r="C815" s="832" t="s">
        <v>597</v>
      </c>
      <c r="D815" s="832" t="s">
        <v>1396</v>
      </c>
      <c r="E815" s="832" t="s">
        <v>3550</v>
      </c>
      <c r="F815" s="832" t="s">
        <v>3665</v>
      </c>
      <c r="G815" s="832" t="s">
        <v>3666</v>
      </c>
      <c r="H815" s="849"/>
      <c r="I815" s="849"/>
      <c r="J815" s="832"/>
      <c r="K815" s="832"/>
      <c r="L815" s="849"/>
      <c r="M815" s="849"/>
      <c r="N815" s="832"/>
      <c r="O815" s="832"/>
      <c r="P815" s="849">
        <v>1</v>
      </c>
      <c r="Q815" s="849">
        <v>127</v>
      </c>
      <c r="R815" s="837"/>
      <c r="S815" s="850">
        <v>127</v>
      </c>
    </row>
    <row r="816" spans="1:19" ht="14.4" customHeight="1" x14ac:dyDescent="0.3">
      <c r="A816" s="831" t="s">
        <v>3565</v>
      </c>
      <c r="B816" s="832" t="s">
        <v>3566</v>
      </c>
      <c r="C816" s="832" t="s">
        <v>597</v>
      </c>
      <c r="D816" s="832" t="s">
        <v>1396</v>
      </c>
      <c r="E816" s="832" t="s">
        <v>3550</v>
      </c>
      <c r="F816" s="832" t="s">
        <v>3695</v>
      </c>
      <c r="G816" s="832" t="s">
        <v>3696</v>
      </c>
      <c r="H816" s="849"/>
      <c r="I816" s="849"/>
      <c r="J816" s="832"/>
      <c r="K816" s="832"/>
      <c r="L816" s="849"/>
      <c r="M816" s="849"/>
      <c r="N816" s="832"/>
      <c r="O816" s="832"/>
      <c r="P816" s="849">
        <v>11</v>
      </c>
      <c r="Q816" s="849">
        <v>366.66</v>
      </c>
      <c r="R816" s="837"/>
      <c r="S816" s="850">
        <v>33.332727272727276</v>
      </c>
    </row>
    <row r="817" spans="1:19" ht="14.4" customHeight="1" x14ac:dyDescent="0.3">
      <c r="A817" s="831" t="s">
        <v>3565</v>
      </c>
      <c r="B817" s="832" t="s">
        <v>3566</v>
      </c>
      <c r="C817" s="832" t="s">
        <v>597</v>
      </c>
      <c r="D817" s="832" t="s">
        <v>1396</v>
      </c>
      <c r="E817" s="832" t="s">
        <v>3550</v>
      </c>
      <c r="F817" s="832" t="s">
        <v>3697</v>
      </c>
      <c r="G817" s="832" t="s">
        <v>3698</v>
      </c>
      <c r="H817" s="849"/>
      <c r="I817" s="849"/>
      <c r="J817" s="832"/>
      <c r="K817" s="832"/>
      <c r="L817" s="849"/>
      <c r="M817" s="849"/>
      <c r="N817" s="832"/>
      <c r="O817" s="832"/>
      <c r="P817" s="849">
        <v>4</v>
      </c>
      <c r="Q817" s="849">
        <v>1232</v>
      </c>
      <c r="R817" s="837"/>
      <c r="S817" s="850">
        <v>308</v>
      </c>
    </row>
    <row r="818" spans="1:19" ht="14.4" customHeight="1" x14ac:dyDescent="0.3">
      <c r="A818" s="831" t="s">
        <v>3565</v>
      </c>
      <c r="B818" s="832" t="s">
        <v>3566</v>
      </c>
      <c r="C818" s="832" t="s">
        <v>597</v>
      </c>
      <c r="D818" s="832" t="s">
        <v>1396</v>
      </c>
      <c r="E818" s="832" t="s">
        <v>3550</v>
      </c>
      <c r="F818" s="832" t="s">
        <v>3739</v>
      </c>
      <c r="G818" s="832" t="s">
        <v>3740</v>
      </c>
      <c r="H818" s="849"/>
      <c r="I818" s="849"/>
      <c r="J818" s="832"/>
      <c r="K818" s="832"/>
      <c r="L818" s="849"/>
      <c r="M818" s="849"/>
      <c r="N818" s="832"/>
      <c r="O818" s="832"/>
      <c r="P818" s="849">
        <v>1</v>
      </c>
      <c r="Q818" s="849">
        <v>374</v>
      </c>
      <c r="R818" s="837"/>
      <c r="S818" s="850">
        <v>374</v>
      </c>
    </row>
    <row r="819" spans="1:19" ht="14.4" customHeight="1" x14ac:dyDescent="0.3">
      <c r="A819" s="831" t="s">
        <v>3565</v>
      </c>
      <c r="B819" s="832" t="s">
        <v>3566</v>
      </c>
      <c r="C819" s="832" t="s">
        <v>3024</v>
      </c>
      <c r="D819" s="832" t="s">
        <v>3539</v>
      </c>
      <c r="E819" s="832" t="s">
        <v>3550</v>
      </c>
      <c r="F819" s="832" t="s">
        <v>3657</v>
      </c>
      <c r="G819" s="832" t="s">
        <v>3658</v>
      </c>
      <c r="H819" s="849">
        <v>1</v>
      </c>
      <c r="I819" s="849">
        <v>37</v>
      </c>
      <c r="J819" s="832">
        <v>7.1428571428571425E-2</v>
      </c>
      <c r="K819" s="832">
        <v>37</v>
      </c>
      <c r="L819" s="849">
        <v>14</v>
      </c>
      <c r="M819" s="849">
        <v>518</v>
      </c>
      <c r="N819" s="832">
        <v>1</v>
      </c>
      <c r="O819" s="832">
        <v>37</v>
      </c>
      <c r="P819" s="849">
        <v>1</v>
      </c>
      <c r="Q819" s="849">
        <v>37</v>
      </c>
      <c r="R819" s="837">
        <v>7.1428571428571425E-2</v>
      </c>
      <c r="S819" s="850">
        <v>37</v>
      </c>
    </row>
    <row r="820" spans="1:19" ht="14.4" customHeight="1" x14ac:dyDescent="0.3">
      <c r="A820" s="831" t="s">
        <v>3565</v>
      </c>
      <c r="B820" s="832" t="s">
        <v>3566</v>
      </c>
      <c r="C820" s="832" t="s">
        <v>3024</v>
      </c>
      <c r="D820" s="832" t="s">
        <v>3539</v>
      </c>
      <c r="E820" s="832" t="s">
        <v>3550</v>
      </c>
      <c r="F820" s="832" t="s">
        <v>3659</v>
      </c>
      <c r="G820" s="832" t="s">
        <v>3660</v>
      </c>
      <c r="H820" s="849">
        <v>12</v>
      </c>
      <c r="I820" s="849">
        <v>120</v>
      </c>
      <c r="J820" s="832">
        <v>6</v>
      </c>
      <c r="K820" s="832">
        <v>10</v>
      </c>
      <c r="L820" s="849">
        <v>2</v>
      </c>
      <c r="M820" s="849">
        <v>20</v>
      </c>
      <c r="N820" s="832">
        <v>1</v>
      </c>
      <c r="O820" s="832">
        <v>10</v>
      </c>
      <c r="P820" s="849">
        <v>13</v>
      </c>
      <c r="Q820" s="849">
        <v>130</v>
      </c>
      <c r="R820" s="837">
        <v>6.5</v>
      </c>
      <c r="S820" s="850">
        <v>10</v>
      </c>
    </row>
    <row r="821" spans="1:19" ht="14.4" customHeight="1" x14ac:dyDescent="0.3">
      <c r="A821" s="831" t="s">
        <v>3565</v>
      </c>
      <c r="B821" s="832" t="s">
        <v>3566</v>
      </c>
      <c r="C821" s="832" t="s">
        <v>3024</v>
      </c>
      <c r="D821" s="832" t="s">
        <v>3539</v>
      </c>
      <c r="E821" s="832" t="s">
        <v>3550</v>
      </c>
      <c r="F821" s="832" t="s">
        <v>3551</v>
      </c>
      <c r="G821" s="832" t="s">
        <v>3552</v>
      </c>
      <c r="H821" s="849">
        <v>5</v>
      </c>
      <c r="I821" s="849">
        <v>1255</v>
      </c>
      <c r="J821" s="832">
        <v>1</v>
      </c>
      <c r="K821" s="832">
        <v>251</v>
      </c>
      <c r="L821" s="849">
        <v>5</v>
      </c>
      <c r="M821" s="849">
        <v>1255</v>
      </c>
      <c r="N821" s="832">
        <v>1</v>
      </c>
      <c r="O821" s="832">
        <v>251</v>
      </c>
      <c r="P821" s="849">
        <v>1</v>
      </c>
      <c r="Q821" s="849">
        <v>252</v>
      </c>
      <c r="R821" s="837">
        <v>0.20079681274900399</v>
      </c>
      <c r="S821" s="850">
        <v>252</v>
      </c>
    </row>
    <row r="822" spans="1:19" ht="14.4" customHeight="1" x14ac:dyDescent="0.3">
      <c r="A822" s="831" t="s">
        <v>3565</v>
      </c>
      <c r="B822" s="832" t="s">
        <v>3566</v>
      </c>
      <c r="C822" s="832" t="s">
        <v>3024</v>
      </c>
      <c r="D822" s="832" t="s">
        <v>3539</v>
      </c>
      <c r="E822" s="832" t="s">
        <v>3550</v>
      </c>
      <c r="F822" s="832" t="s">
        <v>3665</v>
      </c>
      <c r="G822" s="832" t="s">
        <v>3666</v>
      </c>
      <c r="H822" s="849">
        <v>13</v>
      </c>
      <c r="I822" s="849">
        <v>1638</v>
      </c>
      <c r="J822" s="832">
        <v>6.5</v>
      </c>
      <c r="K822" s="832">
        <v>126</v>
      </c>
      <c r="L822" s="849">
        <v>2</v>
      </c>
      <c r="M822" s="849">
        <v>252</v>
      </c>
      <c r="N822" s="832">
        <v>1</v>
      </c>
      <c r="O822" s="832">
        <v>126</v>
      </c>
      <c r="P822" s="849">
        <v>17</v>
      </c>
      <c r="Q822" s="849">
        <v>2159</v>
      </c>
      <c r="R822" s="837">
        <v>8.5674603174603181</v>
      </c>
      <c r="S822" s="850">
        <v>127</v>
      </c>
    </row>
    <row r="823" spans="1:19" ht="14.4" customHeight="1" x14ac:dyDescent="0.3">
      <c r="A823" s="831" t="s">
        <v>3565</v>
      </c>
      <c r="B823" s="832" t="s">
        <v>3566</v>
      </c>
      <c r="C823" s="832" t="s">
        <v>3024</v>
      </c>
      <c r="D823" s="832" t="s">
        <v>3539</v>
      </c>
      <c r="E823" s="832" t="s">
        <v>3550</v>
      </c>
      <c r="F823" s="832" t="s">
        <v>3695</v>
      </c>
      <c r="G823" s="832" t="s">
        <v>3696</v>
      </c>
      <c r="H823" s="849">
        <v>12</v>
      </c>
      <c r="I823" s="849">
        <v>399.99</v>
      </c>
      <c r="J823" s="832">
        <v>1.7143408194753986</v>
      </c>
      <c r="K823" s="832">
        <v>33.332500000000003</v>
      </c>
      <c r="L823" s="849">
        <v>7</v>
      </c>
      <c r="M823" s="849">
        <v>233.32</v>
      </c>
      <c r="N823" s="832">
        <v>1</v>
      </c>
      <c r="O823" s="832">
        <v>33.331428571428567</v>
      </c>
      <c r="P823" s="849">
        <v>20</v>
      </c>
      <c r="Q823" s="849">
        <v>666.67</v>
      </c>
      <c r="R823" s="837">
        <v>2.8573204183096177</v>
      </c>
      <c r="S823" s="850">
        <v>33.333500000000001</v>
      </c>
    </row>
    <row r="824" spans="1:19" ht="14.4" customHeight="1" x14ac:dyDescent="0.3">
      <c r="A824" s="831" t="s">
        <v>3565</v>
      </c>
      <c r="B824" s="832" t="s">
        <v>3566</v>
      </c>
      <c r="C824" s="832" t="s">
        <v>3024</v>
      </c>
      <c r="D824" s="832" t="s">
        <v>3539</v>
      </c>
      <c r="E824" s="832" t="s">
        <v>3550</v>
      </c>
      <c r="F824" s="832" t="s">
        <v>3555</v>
      </c>
      <c r="G824" s="832" t="s">
        <v>3556</v>
      </c>
      <c r="H824" s="849"/>
      <c r="I824" s="849"/>
      <c r="J824" s="832"/>
      <c r="K824" s="832"/>
      <c r="L824" s="849"/>
      <c r="M824" s="849"/>
      <c r="N824" s="832"/>
      <c r="O824" s="832"/>
      <c r="P824" s="849">
        <v>1</v>
      </c>
      <c r="Q824" s="849">
        <v>868</v>
      </c>
      <c r="R824" s="837"/>
      <c r="S824" s="850">
        <v>868</v>
      </c>
    </row>
    <row r="825" spans="1:19" ht="14.4" customHeight="1" x14ac:dyDescent="0.3">
      <c r="A825" s="831" t="s">
        <v>3565</v>
      </c>
      <c r="B825" s="832" t="s">
        <v>3566</v>
      </c>
      <c r="C825" s="832" t="s">
        <v>3024</v>
      </c>
      <c r="D825" s="832" t="s">
        <v>3539</v>
      </c>
      <c r="E825" s="832" t="s">
        <v>3550</v>
      </c>
      <c r="F825" s="832" t="s">
        <v>3557</v>
      </c>
      <c r="G825" s="832" t="s">
        <v>3558</v>
      </c>
      <c r="H825" s="849">
        <v>7</v>
      </c>
      <c r="I825" s="849">
        <v>4137</v>
      </c>
      <c r="J825" s="832">
        <v>1.1646959459459461</v>
      </c>
      <c r="K825" s="832">
        <v>591</v>
      </c>
      <c r="L825" s="849">
        <v>6</v>
      </c>
      <c r="M825" s="849">
        <v>3552</v>
      </c>
      <c r="N825" s="832">
        <v>1</v>
      </c>
      <c r="O825" s="832">
        <v>592</v>
      </c>
      <c r="P825" s="849">
        <v>6</v>
      </c>
      <c r="Q825" s="849">
        <v>3558</v>
      </c>
      <c r="R825" s="837">
        <v>1.0016891891891893</v>
      </c>
      <c r="S825" s="850">
        <v>593</v>
      </c>
    </row>
    <row r="826" spans="1:19" ht="14.4" customHeight="1" x14ac:dyDescent="0.3">
      <c r="A826" s="831" t="s">
        <v>3565</v>
      </c>
      <c r="B826" s="832" t="s">
        <v>3566</v>
      </c>
      <c r="C826" s="832" t="s">
        <v>3024</v>
      </c>
      <c r="D826" s="832" t="s">
        <v>3539</v>
      </c>
      <c r="E826" s="832" t="s">
        <v>3550</v>
      </c>
      <c r="F826" s="832" t="s">
        <v>3559</v>
      </c>
      <c r="G826" s="832" t="s">
        <v>3560</v>
      </c>
      <c r="H826" s="849"/>
      <c r="I826" s="849"/>
      <c r="J826" s="832"/>
      <c r="K826" s="832"/>
      <c r="L826" s="849">
        <v>1</v>
      </c>
      <c r="M826" s="849">
        <v>767</v>
      </c>
      <c r="N826" s="832">
        <v>1</v>
      </c>
      <c r="O826" s="832">
        <v>767</v>
      </c>
      <c r="P826" s="849"/>
      <c r="Q826" s="849"/>
      <c r="R826" s="837"/>
      <c r="S826" s="850"/>
    </row>
    <row r="827" spans="1:19" ht="14.4" customHeight="1" x14ac:dyDescent="0.3">
      <c r="A827" s="831" t="s">
        <v>3565</v>
      </c>
      <c r="B827" s="832" t="s">
        <v>3566</v>
      </c>
      <c r="C827" s="832" t="s">
        <v>3024</v>
      </c>
      <c r="D827" s="832" t="s">
        <v>3539</v>
      </c>
      <c r="E827" s="832" t="s">
        <v>3550</v>
      </c>
      <c r="F827" s="832" t="s">
        <v>3733</v>
      </c>
      <c r="G827" s="832" t="s">
        <v>3734</v>
      </c>
      <c r="H827" s="849">
        <v>1</v>
      </c>
      <c r="I827" s="849">
        <v>43</v>
      </c>
      <c r="J827" s="832"/>
      <c r="K827" s="832">
        <v>43</v>
      </c>
      <c r="L827" s="849"/>
      <c r="M827" s="849"/>
      <c r="N827" s="832"/>
      <c r="O827" s="832"/>
      <c r="P827" s="849"/>
      <c r="Q827" s="849"/>
      <c r="R827" s="837"/>
      <c r="S827" s="850"/>
    </row>
    <row r="828" spans="1:19" ht="14.4" customHeight="1" x14ac:dyDescent="0.3">
      <c r="A828" s="831" t="s">
        <v>3565</v>
      </c>
      <c r="B828" s="832" t="s">
        <v>3566</v>
      </c>
      <c r="C828" s="832" t="s">
        <v>3024</v>
      </c>
      <c r="D828" s="832" t="s">
        <v>3539</v>
      </c>
      <c r="E828" s="832" t="s">
        <v>3550</v>
      </c>
      <c r="F828" s="832" t="s">
        <v>3561</v>
      </c>
      <c r="G828" s="832" t="s">
        <v>3562</v>
      </c>
      <c r="H828" s="849">
        <v>14</v>
      </c>
      <c r="I828" s="849">
        <v>19810</v>
      </c>
      <c r="J828" s="832">
        <v>1.2347294938917976</v>
      </c>
      <c r="K828" s="832">
        <v>1415</v>
      </c>
      <c r="L828" s="849">
        <v>12</v>
      </c>
      <c r="M828" s="849">
        <v>16044</v>
      </c>
      <c r="N828" s="832">
        <v>1</v>
      </c>
      <c r="O828" s="832">
        <v>1337</v>
      </c>
      <c r="P828" s="849">
        <v>11</v>
      </c>
      <c r="Q828" s="849">
        <v>14729</v>
      </c>
      <c r="R828" s="837">
        <v>0.9180378957865869</v>
      </c>
      <c r="S828" s="850">
        <v>1339</v>
      </c>
    </row>
    <row r="829" spans="1:19" ht="14.4" customHeight="1" x14ac:dyDescent="0.3">
      <c r="A829" s="831" t="s">
        <v>3565</v>
      </c>
      <c r="B829" s="832" t="s">
        <v>3566</v>
      </c>
      <c r="C829" s="832" t="s">
        <v>3024</v>
      </c>
      <c r="D829" s="832" t="s">
        <v>3539</v>
      </c>
      <c r="E829" s="832" t="s">
        <v>3550</v>
      </c>
      <c r="F829" s="832" t="s">
        <v>3563</v>
      </c>
      <c r="G829" s="832" t="s">
        <v>3564</v>
      </c>
      <c r="H829" s="849">
        <v>3</v>
      </c>
      <c r="I829" s="849">
        <v>1086</v>
      </c>
      <c r="J829" s="832">
        <v>3</v>
      </c>
      <c r="K829" s="832">
        <v>362</v>
      </c>
      <c r="L829" s="849">
        <v>1</v>
      </c>
      <c r="M829" s="849">
        <v>362</v>
      </c>
      <c r="N829" s="832">
        <v>1</v>
      </c>
      <c r="O829" s="832">
        <v>362</v>
      </c>
      <c r="P829" s="849">
        <v>1</v>
      </c>
      <c r="Q829" s="849">
        <v>363</v>
      </c>
      <c r="R829" s="837">
        <v>1.0027624309392265</v>
      </c>
      <c r="S829" s="850">
        <v>363</v>
      </c>
    </row>
    <row r="830" spans="1:19" ht="14.4" customHeight="1" x14ac:dyDescent="0.3">
      <c r="A830" s="831" t="s">
        <v>3565</v>
      </c>
      <c r="B830" s="832" t="s">
        <v>3566</v>
      </c>
      <c r="C830" s="832" t="s">
        <v>3024</v>
      </c>
      <c r="D830" s="832" t="s">
        <v>1377</v>
      </c>
      <c r="E830" s="832" t="s">
        <v>3567</v>
      </c>
      <c r="F830" s="832" t="s">
        <v>3568</v>
      </c>
      <c r="G830" s="832" t="s">
        <v>3569</v>
      </c>
      <c r="H830" s="849">
        <v>0.2</v>
      </c>
      <c r="I830" s="849">
        <v>30.21</v>
      </c>
      <c r="J830" s="832">
        <v>2.0006622516556294</v>
      </c>
      <c r="K830" s="832">
        <v>151.04999999999998</v>
      </c>
      <c r="L830" s="849">
        <v>0.1</v>
      </c>
      <c r="M830" s="849">
        <v>15.1</v>
      </c>
      <c r="N830" s="832">
        <v>1</v>
      </c>
      <c r="O830" s="832">
        <v>151</v>
      </c>
      <c r="P830" s="849"/>
      <c r="Q830" s="849"/>
      <c r="R830" s="837"/>
      <c r="S830" s="850"/>
    </row>
    <row r="831" spans="1:19" ht="14.4" customHeight="1" x14ac:dyDescent="0.3">
      <c r="A831" s="831" t="s">
        <v>3565</v>
      </c>
      <c r="B831" s="832" t="s">
        <v>3566</v>
      </c>
      <c r="C831" s="832" t="s">
        <v>3024</v>
      </c>
      <c r="D831" s="832" t="s">
        <v>1377</v>
      </c>
      <c r="E831" s="832" t="s">
        <v>3567</v>
      </c>
      <c r="F831" s="832" t="s">
        <v>3573</v>
      </c>
      <c r="G831" s="832" t="s">
        <v>682</v>
      </c>
      <c r="H831" s="849">
        <v>0.2</v>
      </c>
      <c r="I831" s="849">
        <v>10.76</v>
      </c>
      <c r="J831" s="832"/>
      <c r="K831" s="832">
        <v>53.8</v>
      </c>
      <c r="L831" s="849"/>
      <c r="M831" s="849"/>
      <c r="N831" s="832"/>
      <c r="O831" s="832"/>
      <c r="P831" s="849"/>
      <c r="Q831" s="849"/>
      <c r="R831" s="837"/>
      <c r="S831" s="850"/>
    </row>
    <row r="832" spans="1:19" ht="14.4" customHeight="1" x14ac:dyDescent="0.3">
      <c r="A832" s="831" t="s">
        <v>3565</v>
      </c>
      <c r="B832" s="832" t="s">
        <v>3566</v>
      </c>
      <c r="C832" s="832" t="s">
        <v>3024</v>
      </c>
      <c r="D832" s="832" t="s">
        <v>1377</v>
      </c>
      <c r="E832" s="832" t="s">
        <v>3567</v>
      </c>
      <c r="F832" s="832" t="s">
        <v>3751</v>
      </c>
      <c r="G832" s="832" t="s">
        <v>1284</v>
      </c>
      <c r="H832" s="849"/>
      <c r="I832" s="849"/>
      <c r="J832" s="832"/>
      <c r="K832" s="832"/>
      <c r="L832" s="849"/>
      <c r="M832" s="849"/>
      <c r="N832" s="832"/>
      <c r="O832" s="832"/>
      <c r="P832" s="849">
        <v>0.2</v>
      </c>
      <c r="Q832" s="849">
        <v>15.37</v>
      </c>
      <c r="R832" s="837"/>
      <c r="S832" s="850">
        <v>76.849999999999994</v>
      </c>
    </row>
    <row r="833" spans="1:19" ht="14.4" customHeight="1" x14ac:dyDescent="0.3">
      <c r="A833" s="831" t="s">
        <v>3565</v>
      </c>
      <c r="B833" s="832" t="s">
        <v>3566</v>
      </c>
      <c r="C833" s="832" t="s">
        <v>3024</v>
      </c>
      <c r="D833" s="832" t="s">
        <v>1377</v>
      </c>
      <c r="E833" s="832" t="s">
        <v>3567</v>
      </c>
      <c r="F833" s="832" t="s">
        <v>3576</v>
      </c>
      <c r="G833" s="832" t="s">
        <v>1352</v>
      </c>
      <c r="H833" s="849">
        <v>0.1</v>
      </c>
      <c r="I833" s="849">
        <v>442.7</v>
      </c>
      <c r="J833" s="832">
        <v>0.97348051719588358</v>
      </c>
      <c r="K833" s="832">
        <v>4427</v>
      </c>
      <c r="L833" s="849">
        <v>0.1</v>
      </c>
      <c r="M833" s="849">
        <v>454.76</v>
      </c>
      <c r="N833" s="832">
        <v>1</v>
      </c>
      <c r="O833" s="832">
        <v>4547.5999999999995</v>
      </c>
      <c r="P833" s="849"/>
      <c r="Q833" s="849"/>
      <c r="R833" s="837"/>
      <c r="S833" s="850"/>
    </row>
    <row r="834" spans="1:19" ht="14.4" customHeight="1" x14ac:dyDescent="0.3">
      <c r="A834" s="831" t="s">
        <v>3565</v>
      </c>
      <c r="B834" s="832" t="s">
        <v>3566</v>
      </c>
      <c r="C834" s="832" t="s">
        <v>3024</v>
      </c>
      <c r="D834" s="832" t="s">
        <v>1377</v>
      </c>
      <c r="E834" s="832" t="s">
        <v>3567</v>
      </c>
      <c r="F834" s="832" t="s">
        <v>3593</v>
      </c>
      <c r="G834" s="832" t="s">
        <v>1071</v>
      </c>
      <c r="H834" s="849">
        <v>7</v>
      </c>
      <c r="I834" s="849">
        <v>20438.599999999999</v>
      </c>
      <c r="J834" s="832">
        <v>1.7499999999999998</v>
      </c>
      <c r="K834" s="832">
        <v>2919.7999999999997</v>
      </c>
      <c r="L834" s="849">
        <v>4</v>
      </c>
      <c r="M834" s="849">
        <v>11679.2</v>
      </c>
      <c r="N834" s="832">
        <v>1</v>
      </c>
      <c r="O834" s="832">
        <v>2919.8</v>
      </c>
      <c r="P834" s="849">
        <v>5</v>
      </c>
      <c r="Q834" s="849">
        <v>15755.350000000002</v>
      </c>
      <c r="R834" s="837">
        <v>1.3490093499554765</v>
      </c>
      <c r="S834" s="850">
        <v>3151.0700000000006</v>
      </c>
    </row>
    <row r="835" spans="1:19" ht="14.4" customHeight="1" x14ac:dyDescent="0.3">
      <c r="A835" s="831" t="s">
        <v>3565</v>
      </c>
      <c r="B835" s="832" t="s">
        <v>3566</v>
      </c>
      <c r="C835" s="832" t="s">
        <v>3024</v>
      </c>
      <c r="D835" s="832" t="s">
        <v>1377</v>
      </c>
      <c r="E835" s="832" t="s">
        <v>3547</v>
      </c>
      <c r="F835" s="832" t="s">
        <v>3600</v>
      </c>
      <c r="G835" s="832" t="s">
        <v>3601</v>
      </c>
      <c r="H835" s="849">
        <v>1</v>
      </c>
      <c r="I835" s="849">
        <v>1732.8</v>
      </c>
      <c r="J835" s="832"/>
      <c r="K835" s="832">
        <v>1732.8</v>
      </c>
      <c r="L835" s="849"/>
      <c r="M835" s="849"/>
      <c r="N835" s="832"/>
      <c r="O835" s="832"/>
      <c r="P835" s="849"/>
      <c r="Q835" s="849"/>
      <c r="R835" s="837"/>
      <c r="S835" s="850"/>
    </row>
    <row r="836" spans="1:19" ht="14.4" customHeight="1" x14ac:dyDescent="0.3">
      <c r="A836" s="831" t="s">
        <v>3565</v>
      </c>
      <c r="B836" s="832" t="s">
        <v>3566</v>
      </c>
      <c r="C836" s="832" t="s">
        <v>3024</v>
      </c>
      <c r="D836" s="832" t="s">
        <v>1377</v>
      </c>
      <c r="E836" s="832" t="s">
        <v>3547</v>
      </c>
      <c r="F836" s="832" t="s">
        <v>3602</v>
      </c>
      <c r="G836" s="832" t="s">
        <v>3603</v>
      </c>
      <c r="H836" s="849"/>
      <c r="I836" s="849"/>
      <c r="J836" s="832"/>
      <c r="K836" s="832"/>
      <c r="L836" s="849">
        <v>1</v>
      </c>
      <c r="M836" s="849">
        <v>2625.11</v>
      </c>
      <c r="N836" s="832">
        <v>1</v>
      </c>
      <c r="O836" s="832">
        <v>2625.11</v>
      </c>
      <c r="P836" s="849"/>
      <c r="Q836" s="849"/>
      <c r="R836" s="837"/>
      <c r="S836" s="850"/>
    </row>
    <row r="837" spans="1:19" ht="14.4" customHeight="1" x14ac:dyDescent="0.3">
      <c r="A837" s="831" t="s">
        <v>3565</v>
      </c>
      <c r="B837" s="832" t="s">
        <v>3566</v>
      </c>
      <c r="C837" s="832" t="s">
        <v>3024</v>
      </c>
      <c r="D837" s="832" t="s">
        <v>1377</v>
      </c>
      <c r="E837" s="832" t="s">
        <v>3547</v>
      </c>
      <c r="F837" s="832" t="s">
        <v>3614</v>
      </c>
      <c r="G837" s="832" t="s">
        <v>3615</v>
      </c>
      <c r="H837" s="849">
        <v>1</v>
      </c>
      <c r="I837" s="849">
        <v>202.4</v>
      </c>
      <c r="J837" s="832"/>
      <c r="K837" s="832">
        <v>202.4</v>
      </c>
      <c r="L837" s="849"/>
      <c r="M837" s="849"/>
      <c r="N837" s="832"/>
      <c r="O837" s="832"/>
      <c r="P837" s="849">
        <v>2</v>
      </c>
      <c r="Q837" s="849">
        <v>375.94</v>
      </c>
      <c r="R837" s="837"/>
      <c r="S837" s="850">
        <v>187.97</v>
      </c>
    </row>
    <row r="838" spans="1:19" ht="14.4" customHeight="1" x14ac:dyDescent="0.3">
      <c r="A838" s="831" t="s">
        <v>3565</v>
      </c>
      <c r="B838" s="832" t="s">
        <v>3566</v>
      </c>
      <c r="C838" s="832" t="s">
        <v>3024</v>
      </c>
      <c r="D838" s="832" t="s">
        <v>1377</v>
      </c>
      <c r="E838" s="832" t="s">
        <v>3547</v>
      </c>
      <c r="F838" s="832" t="s">
        <v>3624</v>
      </c>
      <c r="G838" s="832" t="s">
        <v>3625</v>
      </c>
      <c r="H838" s="849"/>
      <c r="I838" s="849"/>
      <c r="J838" s="832"/>
      <c r="K838" s="832"/>
      <c r="L838" s="849">
        <v>1</v>
      </c>
      <c r="M838" s="849">
        <v>1396.5</v>
      </c>
      <c r="N838" s="832">
        <v>1</v>
      </c>
      <c r="O838" s="832">
        <v>1396.5</v>
      </c>
      <c r="P838" s="849"/>
      <c r="Q838" s="849"/>
      <c r="R838" s="837"/>
      <c r="S838" s="850"/>
    </row>
    <row r="839" spans="1:19" ht="14.4" customHeight="1" x14ac:dyDescent="0.3">
      <c r="A839" s="831" t="s">
        <v>3565</v>
      </c>
      <c r="B839" s="832" t="s">
        <v>3566</v>
      </c>
      <c r="C839" s="832" t="s">
        <v>3024</v>
      </c>
      <c r="D839" s="832" t="s">
        <v>1377</v>
      </c>
      <c r="E839" s="832" t="s">
        <v>3547</v>
      </c>
      <c r="F839" s="832" t="s">
        <v>3635</v>
      </c>
      <c r="G839" s="832" t="s">
        <v>3636</v>
      </c>
      <c r="H839" s="849">
        <v>6</v>
      </c>
      <c r="I839" s="849">
        <v>7897.0800000000008</v>
      </c>
      <c r="J839" s="832">
        <v>1.5</v>
      </c>
      <c r="K839" s="832">
        <v>1316.18</v>
      </c>
      <c r="L839" s="849">
        <v>4</v>
      </c>
      <c r="M839" s="849">
        <v>5264.72</v>
      </c>
      <c r="N839" s="832">
        <v>1</v>
      </c>
      <c r="O839" s="832">
        <v>1316.18</v>
      </c>
      <c r="P839" s="849">
        <v>4</v>
      </c>
      <c r="Q839" s="849">
        <v>5264.72</v>
      </c>
      <c r="R839" s="837">
        <v>1</v>
      </c>
      <c r="S839" s="850">
        <v>1316.18</v>
      </c>
    </row>
    <row r="840" spans="1:19" ht="14.4" customHeight="1" x14ac:dyDescent="0.3">
      <c r="A840" s="831" t="s">
        <v>3565</v>
      </c>
      <c r="B840" s="832" t="s">
        <v>3566</v>
      </c>
      <c r="C840" s="832" t="s">
        <v>3024</v>
      </c>
      <c r="D840" s="832" t="s">
        <v>1377</v>
      </c>
      <c r="E840" s="832" t="s">
        <v>3547</v>
      </c>
      <c r="F840" s="832" t="s">
        <v>3637</v>
      </c>
      <c r="G840" s="832" t="s">
        <v>3638</v>
      </c>
      <c r="H840" s="849"/>
      <c r="I840" s="849"/>
      <c r="J840" s="832"/>
      <c r="K840" s="832"/>
      <c r="L840" s="849"/>
      <c r="M840" s="849"/>
      <c r="N840" s="832"/>
      <c r="O840" s="832"/>
      <c r="P840" s="849">
        <v>1</v>
      </c>
      <c r="Q840" s="849">
        <v>2631.6</v>
      </c>
      <c r="R840" s="837"/>
      <c r="S840" s="850">
        <v>2631.6</v>
      </c>
    </row>
    <row r="841" spans="1:19" ht="14.4" customHeight="1" x14ac:dyDescent="0.3">
      <c r="A841" s="831" t="s">
        <v>3565</v>
      </c>
      <c r="B841" s="832" t="s">
        <v>3566</v>
      </c>
      <c r="C841" s="832" t="s">
        <v>3024</v>
      </c>
      <c r="D841" s="832" t="s">
        <v>1377</v>
      </c>
      <c r="E841" s="832" t="s">
        <v>3547</v>
      </c>
      <c r="F841" s="832" t="s">
        <v>3639</v>
      </c>
      <c r="G841" s="832" t="s">
        <v>3640</v>
      </c>
      <c r="H841" s="849"/>
      <c r="I841" s="849"/>
      <c r="J841" s="832"/>
      <c r="K841" s="832"/>
      <c r="L841" s="849">
        <v>1</v>
      </c>
      <c r="M841" s="849">
        <v>2200</v>
      </c>
      <c r="N841" s="832">
        <v>1</v>
      </c>
      <c r="O841" s="832">
        <v>2200</v>
      </c>
      <c r="P841" s="849"/>
      <c r="Q841" s="849"/>
      <c r="R841" s="837"/>
      <c r="S841" s="850"/>
    </row>
    <row r="842" spans="1:19" ht="14.4" customHeight="1" x14ac:dyDescent="0.3">
      <c r="A842" s="831" t="s">
        <v>3565</v>
      </c>
      <c r="B842" s="832" t="s">
        <v>3566</v>
      </c>
      <c r="C842" s="832" t="s">
        <v>3024</v>
      </c>
      <c r="D842" s="832" t="s">
        <v>1377</v>
      </c>
      <c r="E842" s="832" t="s">
        <v>3550</v>
      </c>
      <c r="F842" s="832" t="s">
        <v>3647</v>
      </c>
      <c r="G842" s="832" t="s">
        <v>3648</v>
      </c>
      <c r="H842" s="849"/>
      <c r="I842" s="849"/>
      <c r="J842" s="832"/>
      <c r="K842" s="832"/>
      <c r="L842" s="849">
        <v>1</v>
      </c>
      <c r="M842" s="849">
        <v>205</v>
      </c>
      <c r="N842" s="832">
        <v>1</v>
      </c>
      <c r="O842" s="832">
        <v>205</v>
      </c>
      <c r="P842" s="849"/>
      <c r="Q842" s="849"/>
      <c r="R842" s="837"/>
      <c r="S842" s="850"/>
    </row>
    <row r="843" spans="1:19" ht="14.4" customHeight="1" x14ac:dyDescent="0.3">
      <c r="A843" s="831" t="s">
        <v>3565</v>
      </c>
      <c r="B843" s="832" t="s">
        <v>3566</v>
      </c>
      <c r="C843" s="832" t="s">
        <v>3024</v>
      </c>
      <c r="D843" s="832" t="s">
        <v>1377</v>
      </c>
      <c r="E843" s="832" t="s">
        <v>3550</v>
      </c>
      <c r="F843" s="832" t="s">
        <v>3657</v>
      </c>
      <c r="G843" s="832" t="s">
        <v>3658</v>
      </c>
      <c r="H843" s="849">
        <v>9</v>
      </c>
      <c r="I843" s="849">
        <v>333</v>
      </c>
      <c r="J843" s="832">
        <v>0.9</v>
      </c>
      <c r="K843" s="832">
        <v>37</v>
      </c>
      <c r="L843" s="849">
        <v>10</v>
      </c>
      <c r="M843" s="849">
        <v>370</v>
      </c>
      <c r="N843" s="832">
        <v>1</v>
      </c>
      <c r="O843" s="832">
        <v>37</v>
      </c>
      <c r="P843" s="849">
        <v>4</v>
      </c>
      <c r="Q843" s="849">
        <v>148</v>
      </c>
      <c r="R843" s="837">
        <v>0.4</v>
      </c>
      <c r="S843" s="850">
        <v>37</v>
      </c>
    </row>
    <row r="844" spans="1:19" ht="14.4" customHeight="1" x14ac:dyDescent="0.3">
      <c r="A844" s="831" t="s">
        <v>3565</v>
      </c>
      <c r="B844" s="832" t="s">
        <v>3566</v>
      </c>
      <c r="C844" s="832" t="s">
        <v>3024</v>
      </c>
      <c r="D844" s="832" t="s">
        <v>1377</v>
      </c>
      <c r="E844" s="832" t="s">
        <v>3550</v>
      </c>
      <c r="F844" s="832" t="s">
        <v>3659</v>
      </c>
      <c r="G844" s="832" t="s">
        <v>3660</v>
      </c>
      <c r="H844" s="849">
        <v>59</v>
      </c>
      <c r="I844" s="849">
        <v>590</v>
      </c>
      <c r="J844" s="832">
        <v>1.2553191489361701</v>
      </c>
      <c r="K844" s="832">
        <v>10</v>
      </c>
      <c r="L844" s="849">
        <v>47</v>
      </c>
      <c r="M844" s="849">
        <v>470</v>
      </c>
      <c r="N844" s="832">
        <v>1</v>
      </c>
      <c r="O844" s="832">
        <v>10</v>
      </c>
      <c r="P844" s="849">
        <v>53</v>
      </c>
      <c r="Q844" s="849">
        <v>530</v>
      </c>
      <c r="R844" s="837">
        <v>1.1276595744680851</v>
      </c>
      <c r="S844" s="850">
        <v>10</v>
      </c>
    </row>
    <row r="845" spans="1:19" ht="14.4" customHeight="1" x14ac:dyDescent="0.3">
      <c r="A845" s="831" t="s">
        <v>3565</v>
      </c>
      <c r="B845" s="832" t="s">
        <v>3566</v>
      </c>
      <c r="C845" s="832" t="s">
        <v>3024</v>
      </c>
      <c r="D845" s="832" t="s">
        <v>1377</v>
      </c>
      <c r="E845" s="832" t="s">
        <v>3550</v>
      </c>
      <c r="F845" s="832" t="s">
        <v>3551</v>
      </c>
      <c r="G845" s="832" t="s">
        <v>3552</v>
      </c>
      <c r="H845" s="849">
        <v>6</v>
      </c>
      <c r="I845" s="849">
        <v>1506</v>
      </c>
      <c r="J845" s="832">
        <v>1.5</v>
      </c>
      <c r="K845" s="832">
        <v>251</v>
      </c>
      <c r="L845" s="849">
        <v>4</v>
      </c>
      <c r="M845" s="849">
        <v>1004</v>
      </c>
      <c r="N845" s="832">
        <v>1</v>
      </c>
      <c r="O845" s="832">
        <v>251</v>
      </c>
      <c r="P845" s="849">
        <v>2</v>
      </c>
      <c r="Q845" s="849">
        <v>504</v>
      </c>
      <c r="R845" s="837">
        <v>0.50199203187250996</v>
      </c>
      <c r="S845" s="850">
        <v>252</v>
      </c>
    </row>
    <row r="846" spans="1:19" ht="14.4" customHeight="1" x14ac:dyDescent="0.3">
      <c r="A846" s="831" t="s">
        <v>3565</v>
      </c>
      <c r="B846" s="832" t="s">
        <v>3566</v>
      </c>
      <c r="C846" s="832" t="s">
        <v>3024</v>
      </c>
      <c r="D846" s="832" t="s">
        <v>1377</v>
      </c>
      <c r="E846" s="832" t="s">
        <v>3550</v>
      </c>
      <c r="F846" s="832" t="s">
        <v>3665</v>
      </c>
      <c r="G846" s="832" t="s">
        <v>3666</v>
      </c>
      <c r="H846" s="849">
        <v>113</v>
      </c>
      <c r="I846" s="849">
        <v>14238</v>
      </c>
      <c r="J846" s="832">
        <v>1.2696629213483146</v>
      </c>
      <c r="K846" s="832">
        <v>126</v>
      </c>
      <c r="L846" s="849">
        <v>89</v>
      </c>
      <c r="M846" s="849">
        <v>11214</v>
      </c>
      <c r="N846" s="832">
        <v>1</v>
      </c>
      <c r="O846" s="832">
        <v>126</v>
      </c>
      <c r="P846" s="849">
        <v>95</v>
      </c>
      <c r="Q846" s="849">
        <v>12065</v>
      </c>
      <c r="R846" s="837">
        <v>1.0758872837524522</v>
      </c>
      <c r="S846" s="850">
        <v>127</v>
      </c>
    </row>
    <row r="847" spans="1:19" ht="14.4" customHeight="1" x14ac:dyDescent="0.3">
      <c r="A847" s="831" t="s">
        <v>3565</v>
      </c>
      <c r="B847" s="832" t="s">
        <v>3566</v>
      </c>
      <c r="C847" s="832" t="s">
        <v>3024</v>
      </c>
      <c r="D847" s="832" t="s">
        <v>1377</v>
      </c>
      <c r="E847" s="832" t="s">
        <v>3550</v>
      </c>
      <c r="F847" s="832" t="s">
        <v>3553</v>
      </c>
      <c r="G847" s="832" t="s">
        <v>3554</v>
      </c>
      <c r="H847" s="849">
        <v>3</v>
      </c>
      <c r="I847" s="849">
        <v>594</v>
      </c>
      <c r="J847" s="832">
        <v>0.5</v>
      </c>
      <c r="K847" s="832">
        <v>198</v>
      </c>
      <c r="L847" s="849">
        <v>6</v>
      </c>
      <c r="M847" s="849">
        <v>1188</v>
      </c>
      <c r="N847" s="832">
        <v>1</v>
      </c>
      <c r="O847" s="832">
        <v>198</v>
      </c>
      <c r="P847" s="849">
        <v>5</v>
      </c>
      <c r="Q847" s="849">
        <v>995</v>
      </c>
      <c r="R847" s="837">
        <v>0.83754208754208759</v>
      </c>
      <c r="S847" s="850">
        <v>199</v>
      </c>
    </row>
    <row r="848" spans="1:19" ht="14.4" customHeight="1" x14ac:dyDescent="0.3">
      <c r="A848" s="831" t="s">
        <v>3565</v>
      </c>
      <c r="B848" s="832" t="s">
        <v>3566</v>
      </c>
      <c r="C848" s="832" t="s">
        <v>3024</v>
      </c>
      <c r="D848" s="832" t="s">
        <v>1377</v>
      </c>
      <c r="E848" s="832" t="s">
        <v>3550</v>
      </c>
      <c r="F848" s="832" t="s">
        <v>3673</v>
      </c>
      <c r="G848" s="832" t="s">
        <v>3674</v>
      </c>
      <c r="H848" s="849">
        <v>1</v>
      </c>
      <c r="I848" s="849">
        <v>333</v>
      </c>
      <c r="J848" s="832">
        <v>0.33333333333333331</v>
      </c>
      <c r="K848" s="832">
        <v>333</v>
      </c>
      <c r="L848" s="849">
        <v>3</v>
      </c>
      <c r="M848" s="849">
        <v>999</v>
      </c>
      <c r="N848" s="832">
        <v>1</v>
      </c>
      <c r="O848" s="832">
        <v>333</v>
      </c>
      <c r="P848" s="849">
        <v>2</v>
      </c>
      <c r="Q848" s="849">
        <v>668</v>
      </c>
      <c r="R848" s="837">
        <v>0.6686686686686687</v>
      </c>
      <c r="S848" s="850">
        <v>334</v>
      </c>
    </row>
    <row r="849" spans="1:19" ht="14.4" customHeight="1" x14ac:dyDescent="0.3">
      <c r="A849" s="831" t="s">
        <v>3565</v>
      </c>
      <c r="B849" s="832" t="s">
        <v>3566</v>
      </c>
      <c r="C849" s="832" t="s">
        <v>3024</v>
      </c>
      <c r="D849" s="832" t="s">
        <v>1377</v>
      </c>
      <c r="E849" s="832" t="s">
        <v>3550</v>
      </c>
      <c r="F849" s="832" t="s">
        <v>3675</v>
      </c>
      <c r="G849" s="832" t="s">
        <v>3676</v>
      </c>
      <c r="H849" s="849">
        <v>6</v>
      </c>
      <c r="I849" s="849">
        <v>996</v>
      </c>
      <c r="J849" s="832">
        <v>1.2</v>
      </c>
      <c r="K849" s="832">
        <v>166</v>
      </c>
      <c r="L849" s="849">
        <v>5</v>
      </c>
      <c r="M849" s="849">
        <v>830</v>
      </c>
      <c r="N849" s="832">
        <v>1</v>
      </c>
      <c r="O849" s="832">
        <v>166</v>
      </c>
      <c r="P849" s="849">
        <v>7</v>
      </c>
      <c r="Q849" s="849">
        <v>1162</v>
      </c>
      <c r="R849" s="837">
        <v>1.4</v>
      </c>
      <c r="S849" s="850">
        <v>166</v>
      </c>
    </row>
    <row r="850" spans="1:19" ht="14.4" customHeight="1" x14ac:dyDescent="0.3">
      <c r="A850" s="831" t="s">
        <v>3565</v>
      </c>
      <c r="B850" s="832" t="s">
        <v>3566</v>
      </c>
      <c r="C850" s="832" t="s">
        <v>3024</v>
      </c>
      <c r="D850" s="832" t="s">
        <v>1377</v>
      </c>
      <c r="E850" s="832" t="s">
        <v>3550</v>
      </c>
      <c r="F850" s="832" t="s">
        <v>3677</v>
      </c>
      <c r="G850" s="832" t="s">
        <v>3678</v>
      </c>
      <c r="H850" s="849">
        <v>2</v>
      </c>
      <c r="I850" s="849">
        <v>702</v>
      </c>
      <c r="J850" s="832">
        <v>0.66666666666666663</v>
      </c>
      <c r="K850" s="832">
        <v>351</v>
      </c>
      <c r="L850" s="849">
        <v>3</v>
      </c>
      <c r="M850" s="849">
        <v>1053</v>
      </c>
      <c r="N850" s="832">
        <v>1</v>
      </c>
      <c r="O850" s="832">
        <v>351</v>
      </c>
      <c r="P850" s="849"/>
      <c r="Q850" s="849"/>
      <c r="R850" s="837"/>
      <c r="S850" s="850"/>
    </row>
    <row r="851" spans="1:19" ht="14.4" customHeight="1" x14ac:dyDescent="0.3">
      <c r="A851" s="831" t="s">
        <v>3565</v>
      </c>
      <c r="B851" s="832" t="s">
        <v>3566</v>
      </c>
      <c r="C851" s="832" t="s">
        <v>3024</v>
      </c>
      <c r="D851" s="832" t="s">
        <v>1377</v>
      </c>
      <c r="E851" s="832" t="s">
        <v>3550</v>
      </c>
      <c r="F851" s="832" t="s">
        <v>3691</v>
      </c>
      <c r="G851" s="832" t="s">
        <v>3692</v>
      </c>
      <c r="H851" s="849"/>
      <c r="I851" s="849"/>
      <c r="J851" s="832"/>
      <c r="K851" s="832"/>
      <c r="L851" s="849">
        <v>1</v>
      </c>
      <c r="M851" s="849">
        <v>708</v>
      </c>
      <c r="N851" s="832">
        <v>1</v>
      </c>
      <c r="O851" s="832">
        <v>708</v>
      </c>
      <c r="P851" s="849"/>
      <c r="Q851" s="849"/>
      <c r="R851" s="837"/>
      <c r="S851" s="850"/>
    </row>
    <row r="852" spans="1:19" ht="14.4" customHeight="1" x14ac:dyDescent="0.3">
      <c r="A852" s="831" t="s">
        <v>3565</v>
      </c>
      <c r="B852" s="832" t="s">
        <v>3566</v>
      </c>
      <c r="C852" s="832" t="s">
        <v>3024</v>
      </c>
      <c r="D852" s="832" t="s">
        <v>1377</v>
      </c>
      <c r="E852" s="832" t="s">
        <v>3550</v>
      </c>
      <c r="F852" s="832" t="s">
        <v>3695</v>
      </c>
      <c r="G852" s="832" t="s">
        <v>3696</v>
      </c>
      <c r="H852" s="849">
        <v>58</v>
      </c>
      <c r="I852" s="849">
        <v>1933.3400000000001</v>
      </c>
      <c r="J852" s="832">
        <v>0.62366208814250423</v>
      </c>
      <c r="K852" s="832">
        <v>33.333448275862068</v>
      </c>
      <c r="L852" s="849">
        <v>93</v>
      </c>
      <c r="M852" s="849">
        <v>3099.9799999999996</v>
      </c>
      <c r="N852" s="832">
        <v>1</v>
      </c>
      <c r="O852" s="832">
        <v>33.333118279569888</v>
      </c>
      <c r="P852" s="849">
        <v>97</v>
      </c>
      <c r="Q852" s="849">
        <v>3233.3199999999997</v>
      </c>
      <c r="R852" s="837">
        <v>1.0430131807301983</v>
      </c>
      <c r="S852" s="850">
        <v>33.333195876288656</v>
      </c>
    </row>
    <row r="853" spans="1:19" ht="14.4" customHeight="1" x14ac:dyDescent="0.3">
      <c r="A853" s="831" t="s">
        <v>3565</v>
      </c>
      <c r="B853" s="832" t="s">
        <v>3566</v>
      </c>
      <c r="C853" s="832" t="s">
        <v>3024</v>
      </c>
      <c r="D853" s="832" t="s">
        <v>1377</v>
      </c>
      <c r="E853" s="832" t="s">
        <v>3550</v>
      </c>
      <c r="F853" s="832" t="s">
        <v>3697</v>
      </c>
      <c r="G853" s="832" t="s">
        <v>3698</v>
      </c>
      <c r="H853" s="849">
        <v>1</v>
      </c>
      <c r="I853" s="849">
        <v>307</v>
      </c>
      <c r="J853" s="832">
        <v>0.99675324675324672</v>
      </c>
      <c r="K853" s="832">
        <v>307</v>
      </c>
      <c r="L853" s="849">
        <v>1</v>
      </c>
      <c r="M853" s="849">
        <v>308</v>
      </c>
      <c r="N853" s="832">
        <v>1</v>
      </c>
      <c r="O853" s="832">
        <v>308</v>
      </c>
      <c r="P853" s="849">
        <v>1</v>
      </c>
      <c r="Q853" s="849">
        <v>308</v>
      </c>
      <c r="R853" s="837">
        <v>1</v>
      </c>
      <c r="S853" s="850">
        <v>308</v>
      </c>
    </row>
    <row r="854" spans="1:19" ht="14.4" customHeight="1" x14ac:dyDescent="0.3">
      <c r="A854" s="831" t="s">
        <v>3565</v>
      </c>
      <c r="B854" s="832" t="s">
        <v>3566</v>
      </c>
      <c r="C854" s="832" t="s">
        <v>3024</v>
      </c>
      <c r="D854" s="832" t="s">
        <v>1377</v>
      </c>
      <c r="E854" s="832" t="s">
        <v>3550</v>
      </c>
      <c r="F854" s="832" t="s">
        <v>3699</v>
      </c>
      <c r="G854" s="832" t="s">
        <v>3700</v>
      </c>
      <c r="H854" s="849">
        <v>1</v>
      </c>
      <c r="I854" s="849">
        <v>259</v>
      </c>
      <c r="J854" s="832">
        <v>0.99615384615384617</v>
      </c>
      <c r="K854" s="832">
        <v>259</v>
      </c>
      <c r="L854" s="849">
        <v>1</v>
      </c>
      <c r="M854" s="849">
        <v>260</v>
      </c>
      <c r="N854" s="832">
        <v>1</v>
      </c>
      <c r="O854" s="832">
        <v>260</v>
      </c>
      <c r="P854" s="849"/>
      <c r="Q854" s="849"/>
      <c r="R854" s="837"/>
      <c r="S854" s="850"/>
    </row>
    <row r="855" spans="1:19" ht="14.4" customHeight="1" x14ac:dyDescent="0.3">
      <c r="A855" s="831" t="s">
        <v>3565</v>
      </c>
      <c r="B855" s="832" t="s">
        <v>3566</v>
      </c>
      <c r="C855" s="832" t="s">
        <v>3024</v>
      </c>
      <c r="D855" s="832" t="s">
        <v>1377</v>
      </c>
      <c r="E855" s="832" t="s">
        <v>3550</v>
      </c>
      <c r="F855" s="832" t="s">
        <v>3703</v>
      </c>
      <c r="G855" s="832" t="s">
        <v>3704</v>
      </c>
      <c r="H855" s="849">
        <v>1</v>
      </c>
      <c r="I855" s="849">
        <v>86</v>
      </c>
      <c r="J855" s="832">
        <v>1</v>
      </c>
      <c r="K855" s="832">
        <v>86</v>
      </c>
      <c r="L855" s="849">
        <v>1</v>
      </c>
      <c r="M855" s="849">
        <v>86</v>
      </c>
      <c r="N855" s="832">
        <v>1</v>
      </c>
      <c r="O855" s="832">
        <v>86</v>
      </c>
      <c r="P855" s="849"/>
      <c r="Q855" s="849"/>
      <c r="R855" s="837"/>
      <c r="S855" s="850"/>
    </row>
    <row r="856" spans="1:19" ht="14.4" customHeight="1" x14ac:dyDescent="0.3">
      <c r="A856" s="831" t="s">
        <v>3565</v>
      </c>
      <c r="B856" s="832" t="s">
        <v>3566</v>
      </c>
      <c r="C856" s="832" t="s">
        <v>3024</v>
      </c>
      <c r="D856" s="832" t="s">
        <v>1377</v>
      </c>
      <c r="E856" s="832" t="s">
        <v>3550</v>
      </c>
      <c r="F856" s="832" t="s">
        <v>3705</v>
      </c>
      <c r="G856" s="832" t="s">
        <v>3706</v>
      </c>
      <c r="H856" s="849">
        <v>6</v>
      </c>
      <c r="I856" s="849">
        <v>924</v>
      </c>
      <c r="J856" s="832">
        <v>1</v>
      </c>
      <c r="K856" s="832">
        <v>154</v>
      </c>
      <c r="L856" s="849">
        <v>6</v>
      </c>
      <c r="M856" s="849">
        <v>924</v>
      </c>
      <c r="N856" s="832">
        <v>1</v>
      </c>
      <c r="O856" s="832">
        <v>154</v>
      </c>
      <c r="P856" s="849">
        <v>3</v>
      </c>
      <c r="Q856" s="849">
        <v>465</v>
      </c>
      <c r="R856" s="837">
        <v>0.50324675324675328</v>
      </c>
      <c r="S856" s="850">
        <v>155</v>
      </c>
    </row>
    <row r="857" spans="1:19" ht="14.4" customHeight="1" x14ac:dyDescent="0.3">
      <c r="A857" s="831" t="s">
        <v>3565</v>
      </c>
      <c r="B857" s="832" t="s">
        <v>3566</v>
      </c>
      <c r="C857" s="832" t="s">
        <v>3024</v>
      </c>
      <c r="D857" s="832" t="s">
        <v>1377</v>
      </c>
      <c r="E857" s="832" t="s">
        <v>3550</v>
      </c>
      <c r="F857" s="832" t="s">
        <v>3707</v>
      </c>
      <c r="G857" s="832" t="s">
        <v>3708</v>
      </c>
      <c r="H857" s="849">
        <v>5</v>
      </c>
      <c r="I857" s="849">
        <v>160</v>
      </c>
      <c r="J857" s="832">
        <v>2.5</v>
      </c>
      <c r="K857" s="832">
        <v>32</v>
      </c>
      <c r="L857" s="849">
        <v>2</v>
      </c>
      <c r="M857" s="849">
        <v>64</v>
      </c>
      <c r="N857" s="832">
        <v>1</v>
      </c>
      <c r="O857" s="832">
        <v>32</v>
      </c>
      <c r="P857" s="849">
        <v>4</v>
      </c>
      <c r="Q857" s="849">
        <v>128</v>
      </c>
      <c r="R857" s="837">
        <v>2</v>
      </c>
      <c r="S857" s="850">
        <v>32</v>
      </c>
    </row>
    <row r="858" spans="1:19" ht="14.4" customHeight="1" x14ac:dyDescent="0.3">
      <c r="A858" s="831" t="s">
        <v>3565</v>
      </c>
      <c r="B858" s="832" t="s">
        <v>3566</v>
      </c>
      <c r="C858" s="832" t="s">
        <v>3024</v>
      </c>
      <c r="D858" s="832" t="s">
        <v>1377</v>
      </c>
      <c r="E858" s="832" t="s">
        <v>3550</v>
      </c>
      <c r="F858" s="832" t="s">
        <v>3711</v>
      </c>
      <c r="G858" s="832" t="s">
        <v>3712</v>
      </c>
      <c r="H858" s="849">
        <v>6</v>
      </c>
      <c r="I858" s="849">
        <v>444</v>
      </c>
      <c r="J858" s="832">
        <v>1.5</v>
      </c>
      <c r="K858" s="832">
        <v>74</v>
      </c>
      <c r="L858" s="849">
        <v>4</v>
      </c>
      <c r="M858" s="849">
        <v>296</v>
      </c>
      <c r="N858" s="832">
        <v>1</v>
      </c>
      <c r="O858" s="832">
        <v>74</v>
      </c>
      <c r="P858" s="849">
        <v>1</v>
      </c>
      <c r="Q858" s="849">
        <v>74</v>
      </c>
      <c r="R858" s="837">
        <v>0.25</v>
      </c>
      <c r="S858" s="850">
        <v>74</v>
      </c>
    </row>
    <row r="859" spans="1:19" ht="14.4" customHeight="1" x14ac:dyDescent="0.3">
      <c r="A859" s="831" t="s">
        <v>3565</v>
      </c>
      <c r="B859" s="832" t="s">
        <v>3566</v>
      </c>
      <c r="C859" s="832" t="s">
        <v>3024</v>
      </c>
      <c r="D859" s="832" t="s">
        <v>1377</v>
      </c>
      <c r="E859" s="832" t="s">
        <v>3550</v>
      </c>
      <c r="F859" s="832" t="s">
        <v>3555</v>
      </c>
      <c r="G859" s="832" t="s">
        <v>3556</v>
      </c>
      <c r="H859" s="849">
        <v>1</v>
      </c>
      <c r="I859" s="849">
        <v>867</v>
      </c>
      <c r="J859" s="832">
        <v>0.99884792626728114</v>
      </c>
      <c r="K859" s="832">
        <v>867</v>
      </c>
      <c r="L859" s="849">
        <v>1</v>
      </c>
      <c r="M859" s="849">
        <v>868</v>
      </c>
      <c r="N859" s="832">
        <v>1</v>
      </c>
      <c r="O859" s="832">
        <v>868</v>
      </c>
      <c r="P859" s="849">
        <v>7</v>
      </c>
      <c r="Q859" s="849">
        <v>6076</v>
      </c>
      <c r="R859" s="837">
        <v>7</v>
      </c>
      <c r="S859" s="850">
        <v>868</v>
      </c>
    </row>
    <row r="860" spans="1:19" ht="14.4" customHeight="1" x14ac:dyDescent="0.3">
      <c r="A860" s="831" t="s">
        <v>3565</v>
      </c>
      <c r="B860" s="832" t="s">
        <v>3566</v>
      </c>
      <c r="C860" s="832" t="s">
        <v>3024</v>
      </c>
      <c r="D860" s="832" t="s">
        <v>1377</v>
      </c>
      <c r="E860" s="832" t="s">
        <v>3550</v>
      </c>
      <c r="F860" s="832" t="s">
        <v>3557</v>
      </c>
      <c r="G860" s="832" t="s">
        <v>3558</v>
      </c>
      <c r="H860" s="849">
        <v>30</v>
      </c>
      <c r="I860" s="849">
        <v>17730</v>
      </c>
      <c r="J860" s="832">
        <v>0.90755528255528251</v>
      </c>
      <c r="K860" s="832">
        <v>591</v>
      </c>
      <c r="L860" s="849">
        <v>33</v>
      </c>
      <c r="M860" s="849">
        <v>19536</v>
      </c>
      <c r="N860" s="832">
        <v>1</v>
      </c>
      <c r="O860" s="832">
        <v>592</v>
      </c>
      <c r="P860" s="849">
        <v>31</v>
      </c>
      <c r="Q860" s="849">
        <v>18383</v>
      </c>
      <c r="R860" s="837">
        <v>0.9409807534807535</v>
      </c>
      <c r="S860" s="850">
        <v>593</v>
      </c>
    </row>
    <row r="861" spans="1:19" ht="14.4" customHeight="1" x14ac:dyDescent="0.3">
      <c r="A861" s="831" t="s">
        <v>3565</v>
      </c>
      <c r="B861" s="832" t="s">
        <v>3566</v>
      </c>
      <c r="C861" s="832" t="s">
        <v>3024</v>
      </c>
      <c r="D861" s="832" t="s">
        <v>1377</v>
      </c>
      <c r="E861" s="832" t="s">
        <v>3550</v>
      </c>
      <c r="F861" s="832" t="s">
        <v>3559</v>
      </c>
      <c r="G861" s="832" t="s">
        <v>3560</v>
      </c>
      <c r="H861" s="849">
        <v>7</v>
      </c>
      <c r="I861" s="849">
        <v>5369</v>
      </c>
      <c r="J861" s="832">
        <v>1.4</v>
      </c>
      <c r="K861" s="832">
        <v>767</v>
      </c>
      <c r="L861" s="849">
        <v>5</v>
      </c>
      <c r="M861" s="849">
        <v>3835</v>
      </c>
      <c r="N861" s="832">
        <v>1</v>
      </c>
      <c r="O861" s="832">
        <v>767</v>
      </c>
      <c r="P861" s="849">
        <v>8</v>
      </c>
      <c r="Q861" s="849">
        <v>6144</v>
      </c>
      <c r="R861" s="837">
        <v>1.6020860495436766</v>
      </c>
      <c r="S861" s="850">
        <v>768</v>
      </c>
    </row>
    <row r="862" spans="1:19" ht="14.4" customHeight="1" x14ac:dyDescent="0.3">
      <c r="A862" s="831" t="s">
        <v>3565</v>
      </c>
      <c r="B862" s="832" t="s">
        <v>3566</v>
      </c>
      <c r="C862" s="832" t="s">
        <v>3024</v>
      </c>
      <c r="D862" s="832" t="s">
        <v>1377</v>
      </c>
      <c r="E862" s="832" t="s">
        <v>3550</v>
      </c>
      <c r="F862" s="832" t="s">
        <v>3727</v>
      </c>
      <c r="G862" s="832" t="s">
        <v>3728</v>
      </c>
      <c r="H862" s="849">
        <v>1</v>
      </c>
      <c r="I862" s="849">
        <v>160</v>
      </c>
      <c r="J862" s="832">
        <v>1</v>
      </c>
      <c r="K862" s="832">
        <v>160</v>
      </c>
      <c r="L862" s="849">
        <v>1</v>
      </c>
      <c r="M862" s="849">
        <v>160</v>
      </c>
      <c r="N862" s="832">
        <v>1</v>
      </c>
      <c r="O862" s="832">
        <v>160</v>
      </c>
      <c r="P862" s="849">
        <v>2</v>
      </c>
      <c r="Q862" s="849">
        <v>322</v>
      </c>
      <c r="R862" s="837">
        <v>2.0125000000000002</v>
      </c>
      <c r="S862" s="850">
        <v>161</v>
      </c>
    </row>
    <row r="863" spans="1:19" ht="14.4" customHeight="1" x14ac:dyDescent="0.3">
      <c r="A863" s="831" t="s">
        <v>3565</v>
      </c>
      <c r="B863" s="832" t="s">
        <v>3566</v>
      </c>
      <c r="C863" s="832" t="s">
        <v>3024</v>
      </c>
      <c r="D863" s="832" t="s">
        <v>1377</v>
      </c>
      <c r="E863" s="832" t="s">
        <v>3550</v>
      </c>
      <c r="F863" s="832" t="s">
        <v>3739</v>
      </c>
      <c r="G863" s="832" t="s">
        <v>3740</v>
      </c>
      <c r="H863" s="849">
        <v>1</v>
      </c>
      <c r="I863" s="849">
        <v>372</v>
      </c>
      <c r="J863" s="832"/>
      <c r="K863" s="832">
        <v>372</v>
      </c>
      <c r="L863" s="849"/>
      <c r="M863" s="849"/>
      <c r="N863" s="832"/>
      <c r="O863" s="832"/>
      <c r="P863" s="849"/>
      <c r="Q863" s="849"/>
      <c r="R863" s="837"/>
      <c r="S863" s="850"/>
    </row>
    <row r="864" spans="1:19" ht="14.4" customHeight="1" x14ac:dyDescent="0.3">
      <c r="A864" s="831" t="s">
        <v>3565</v>
      </c>
      <c r="B864" s="832" t="s">
        <v>3566</v>
      </c>
      <c r="C864" s="832" t="s">
        <v>3024</v>
      </c>
      <c r="D864" s="832" t="s">
        <v>1377</v>
      </c>
      <c r="E864" s="832" t="s">
        <v>3550</v>
      </c>
      <c r="F864" s="832" t="s">
        <v>3561</v>
      </c>
      <c r="G864" s="832" t="s">
        <v>3562</v>
      </c>
      <c r="H864" s="849">
        <v>73</v>
      </c>
      <c r="I864" s="849">
        <v>103295</v>
      </c>
      <c r="J864" s="832">
        <v>1.430718302446051</v>
      </c>
      <c r="K864" s="832">
        <v>1415</v>
      </c>
      <c r="L864" s="849">
        <v>54</v>
      </c>
      <c r="M864" s="849">
        <v>72198</v>
      </c>
      <c r="N864" s="832">
        <v>1</v>
      </c>
      <c r="O864" s="832">
        <v>1337</v>
      </c>
      <c r="P864" s="849">
        <v>57</v>
      </c>
      <c r="Q864" s="849">
        <v>76323</v>
      </c>
      <c r="R864" s="837">
        <v>1.0571345466633424</v>
      </c>
      <c r="S864" s="850">
        <v>1339</v>
      </c>
    </row>
    <row r="865" spans="1:19" ht="14.4" customHeight="1" x14ac:dyDescent="0.3">
      <c r="A865" s="831" t="s">
        <v>3565</v>
      </c>
      <c r="B865" s="832" t="s">
        <v>3566</v>
      </c>
      <c r="C865" s="832" t="s">
        <v>3024</v>
      </c>
      <c r="D865" s="832" t="s">
        <v>1377</v>
      </c>
      <c r="E865" s="832" t="s">
        <v>3550</v>
      </c>
      <c r="F865" s="832" t="s">
        <v>3563</v>
      </c>
      <c r="G865" s="832" t="s">
        <v>3564</v>
      </c>
      <c r="H865" s="849">
        <v>13</v>
      </c>
      <c r="I865" s="849">
        <v>4706</v>
      </c>
      <c r="J865" s="832">
        <v>3.25</v>
      </c>
      <c r="K865" s="832">
        <v>362</v>
      </c>
      <c r="L865" s="849">
        <v>4</v>
      </c>
      <c r="M865" s="849">
        <v>1448</v>
      </c>
      <c r="N865" s="832">
        <v>1</v>
      </c>
      <c r="O865" s="832">
        <v>362</v>
      </c>
      <c r="P865" s="849">
        <v>15</v>
      </c>
      <c r="Q865" s="849">
        <v>5445</v>
      </c>
      <c r="R865" s="837">
        <v>3.7603591160220993</v>
      </c>
      <c r="S865" s="850">
        <v>363</v>
      </c>
    </row>
    <row r="866" spans="1:19" ht="14.4" customHeight="1" x14ac:dyDescent="0.3">
      <c r="A866" s="831" t="s">
        <v>3565</v>
      </c>
      <c r="B866" s="832" t="s">
        <v>3566</v>
      </c>
      <c r="C866" s="832" t="s">
        <v>3024</v>
      </c>
      <c r="D866" s="832" t="s">
        <v>1381</v>
      </c>
      <c r="E866" s="832" t="s">
        <v>3567</v>
      </c>
      <c r="F866" s="832" t="s">
        <v>3576</v>
      </c>
      <c r="G866" s="832" t="s">
        <v>1352</v>
      </c>
      <c r="H866" s="849">
        <v>0.1</v>
      </c>
      <c r="I866" s="849">
        <v>454.76</v>
      </c>
      <c r="J866" s="832"/>
      <c r="K866" s="832">
        <v>4547.5999999999995</v>
      </c>
      <c r="L866" s="849"/>
      <c r="M866" s="849"/>
      <c r="N866" s="832"/>
      <c r="O866" s="832"/>
      <c r="P866" s="849"/>
      <c r="Q866" s="849"/>
      <c r="R866" s="837"/>
      <c r="S866" s="850"/>
    </row>
    <row r="867" spans="1:19" ht="14.4" customHeight="1" x14ac:dyDescent="0.3">
      <c r="A867" s="831" t="s">
        <v>3565</v>
      </c>
      <c r="B867" s="832" t="s">
        <v>3566</v>
      </c>
      <c r="C867" s="832" t="s">
        <v>3024</v>
      </c>
      <c r="D867" s="832" t="s">
        <v>1381</v>
      </c>
      <c r="E867" s="832" t="s">
        <v>3547</v>
      </c>
      <c r="F867" s="832" t="s">
        <v>3612</v>
      </c>
      <c r="G867" s="832" t="s">
        <v>3613</v>
      </c>
      <c r="H867" s="849">
        <v>1</v>
      </c>
      <c r="I867" s="849">
        <v>408.74</v>
      </c>
      <c r="J867" s="832">
        <v>1</v>
      </c>
      <c r="K867" s="832">
        <v>408.74</v>
      </c>
      <c r="L867" s="849">
        <v>1</v>
      </c>
      <c r="M867" s="849">
        <v>408.74</v>
      </c>
      <c r="N867" s="832">
        <v>1</v>
      </c>
      <c r="O867" s="832">
        <v>408.74</v>
      </c>
      <c r="P867" s="849"/>
      <c r="Q867" s="849"/>
      <c r="R867" s="837"/>
      <c r="S867" s="850"/>
    </row>
    <row r="868" spans="1:19" ht="14.4" customHeight="1" x14ac:dyDescent="0.3">
      <c r="A868" s="831" t="s">
        <v>3565</v>
      </c>
      <c r="B868" s="832" t="s">
        <v>3566</v>
      </c>
      <c r="C868" s="832" t="s">
        <v>3024</v>
      </c>
      <c r="D868" s="832" t="s">
        <v>1381</v>
      </c>
      <c r="E868" s="832" t="s">
        <v>3547</v>
      </c>
      <c r="F868" s="832" t="s">
        <v>3614</v>
      </c>
      <c r="G868" s="832" t="s">
        <v>3615</v>
      </c>
      <c r="H868" s="849">
        <v>1</v>
      </c>
      <c r="I868" s="849">
        <v>202.4</v>
      </c>
      <c r="J868" s="832"/>
      <c r="K868" s="832">
        <v>202.4</v>
      </c>
      <c r="L868" s="849"/>
      <c r="M868" s="849"/>
      <c r="N868" s="832"/>
      <c r="O868" s="832"/>
      <c r="P868" s="849"/>
      <c r="Q868" s="849"/>
      <c r="R868" s="837"/>
      <c r="S868" s="850"/>
    </row>
    <row r="869" spans="1:19" ht="14.4" customHeight="1" x14ac:dyDescent="0.3">
      <c r="A869" s="831" t="s">
        <v>3565</v>
      </c>
      <c r="B869" s="832" t="s">
        <v>3566</v>
      </c>
      <c r="C869" s="832" t="s">
        <v>3024</v>
      </c>
      <c r="D869" s="832" t="s">
        <v>1381</v>
      </c>
      <c r="E869" s="832" t="s">
        <v>3547</v>
      </c>
      <c r="F869" s="832" t="s">
        <v>3548</v>
      </c>
      <c r="G869" s="832" t="s">
        <v>3549</v>
      </c>
      <c r="H869" s="849"/>
      <c r="I869" s="849"/>
      <c r="J869" s="832"/>
      <c r="K869" s="832"/>
      <c r="L869" s="849">
        <v>1</v>
      </c>
      <c r="M869" s="849">
        <v>2436</v>
      </c>
      <c r="N869" s="832">
        <v>1</v>
      </c>
      <c r="O869" s="832">
        <v>2436</v>
      </c>
      <c r="P869" s="849"/>
      <c r="Q869" s="849"/>
      <c r="R869" s="837"/>
      <c r="S869" s="850"/>
    </row>
    <row r="870" spans="1:19" ht="14.4" customHeight="1" x14ac:dyDescent="0.3">
      <c r="A870" s="831" t="s">
        <v>3565</v>
      </c>
      <c r="B870" s="832" t="s">
        <v>3566</v>
      </c>
      <c r="C870" s="832" t="s">
        <v>3024</v>
      </c>
      <c r="D870" s="832" t="s">
        <v>1381</v>
      </c>
      <c r="E870" s="832" t="s">
        <v>3547</v>
      </c>
      <c r="F870" s="832" t="s">
        <v>3624</v>
      </c>
      <c r="G870" s="832" t="s">
        <v>3625</v>
      </c>
      <c r="H870" s="849">
        <v>1</v>
      </c>
      <c r="I870" s="849">
        <v>1396.5</v>
      </c>
      <c r="J870" s="832"/>
      <c r="K870" s="832">
        <v>1396.5</v>
      </c>
      <c r="L870" s="849"/>
      <c r="M870" s="849"/>
      <c r="N870" s="832"/>
      <c r="O870" s="832"/>
      <c r="P870" s="849"/>
      <c r="Q870" s="849"/>
      <c r="R870" s="837"/>
      <c r="S870" s="850"/>
    </row>
    <row r="871" spans="1:19" ht="14.4" customHeight="1" x14ac:dyDescent="0.3">
      <c r="A871" s="831" t="s">
        <v>3565</v>
      </c>
      <c r="B871" s="832" t="s">
        <v>3566</v>
      </c>
      <c r="C871" s="832" t="s">
        <v>3024</v>
      </c>
      <c r="D871" s="832" t="s">
        <v>1381</v>
      </c>
      <c r="E871" s="832" t="s">
        <v>3547</v>
      </c>
      <c r="F871" s="832" t="s">
        <v>3626</v>
      </c>
      <c r="G871" s="832" t="s">
        <v>3627</v>
      </c>
      <c r="H871" s="849">
        <v>1</v>
      </c>
      <c r="I871" s="849">
        <v>1697.56</v>
      </c>
      <c r="J871" s="832"/>
      <c r="K871" s="832">
        <v>1697.56</v>
      </c>
      <c r="L871" s="849"/>
      <c r="M871" s="849"/>
      <c r="N871" s="832"/>
      <c r="O871" s="832"/>
      <c r="P871" s="849"/>
      <c r="Q871" s="849"/>
      <c r="R871" s="837"/>
      <c r="S871" s="850"/>
    </row>
    <row r="872" spans="1:19" ht="14.4" customHeight="1" x14ac:dyDescent="0.3">
      <c r="A872" s="831" t="s">
        <v>3565</v>
      </c>
      <c r="B872" s="832" t="s">
        <v>3566</v>
      </c>
      <c r="C872" s="832" t="s">
        <v>3024</v>
      </c>
      <c r="D872" s="832" t="s">
        <v>1381</v>
      </c>
      <c r="E872" s="832" t="s">
        <v>3550</v>
      </c>
      <c r="F872" s="832" t="s">
        <v>3657</v>
      </c>
      <c r="G872" s="832" t="s">
        <v>3658</v>
      </c>
      <c r="H872" s="849">
        <v>4</v>
      </c>
      <c r="I872" s="849">
        <v>148</v>
      </c>
      <c r="J872" s="832">
        <v>0.8</v>
      </c>
      <c r="K872" s="832">
        <v>37</v>
      </c>
      <c r="L872" s="849">
        <v>5</v>
      </c>
      <c r="M872" s="849">
        <v>185</v>
      </c>
      <c r="N872" s="832">
        <v>1</v>
      </c>
      <c r="O872" s="832">
        <v>37</v>
      </c>
      <c r="P872" s="849">
        <v>3</v>
      </c>
      <c r="Q872" s="849">
        <v>111</v>
      </c>
      <c r="R872" s="837">
        <v>0.6</v>
      </c>
      <c r="S872" s="850">
        <v>37</v>
      </c>
    </row>
    <row r="873" spans="1:19" ht="14.4" customHeight="1" x14ac:dyDescent="0.3">
      <c r="A873" s="831" t="s">
        <v>3565</v>
      </c>
      <c r="B873" s="832" t="s">
        <v>3566</v>
      </c>
      <c r="C873" s="832" t="s">
        <v>3024</v>
      </c>
      <c r="D873" s="832" t="s">
        <v>1381</v>
      </c>
      <c r="E873" s="832" t="s">
        <v>3550</v>
      </c>
      <c r="F873" s="832" t="s">
        <v>3659</v>
      </c>
      <c r="G873" s="832" t="s">
        <v>3660</v>
      </c>
      <c r="H873" s="849">
        <v>22</v>
      </c>
      <c r="I873" s="849">
        <v>220</v>
      </c>
      <c r="J873" s="832">
        <v>1.1000000000000001</v>
      </c>
      <c r="K873" s="832">
        <v>10</v>
      </c>
      <c r="L873" s="849">
        <v>20</v>
      </c>
      <c r="M873" s="849">
        <v>200</v>
      </c>
      <c r="N873" s="832">
        <v>1</v>
      </c>
      <c r="O873" s="832">
        <v>10</v>
      </c>
      <c r="P873" s="849">
        <v>7</v>
      </c>
      <c r="Q873" s="849">
        <v>70</v>
      </c>
      <c r="R873" s="837">
        <v>0.35</v>
      </c>
      <c r="S873" s="850">
        <v>10</v>
      </c>
    </row>
    <row r="874" spans="1:19" ht="14.4" customHeight="1" x14ac:dyDescent="0.3">
      <c r="A874" s="831" t="s">
        <v>3565</v>
      </c>
      <c r="B874" s="832" t="s">
        <v>3566</v>
      </c>
      <c r="C874" s="832" t="s">
        <v>3024</v>
      </c>
      <c r="D874" s="832" t="s">
        <v>1381</v>
      </c>
      <c r="E874" s="832" t="s">
        <v>3550</v>
      </c>
      <c r="F874" s="832" t="s">
        <v>3551</v>
      </c>
      <c r="G874" s="832" t="s">
        <v>3552</v>
      </c>
      <c r="H874" s="849">
        <v>53</v>
      </c>
      <c r="I874" s="849">
        <v>13303</v>
      </c>
      <c r="J874" s="832">
        <v>1.2045454545454546</v>
      </c>
      <c r="K874" s="832">
        <v>251</v>
      </c>
      <c r="L874" s="849">
        <v>44</v>
      </c>
      <c r="M874" s="849">
        <v>11044</v>
      </c>
      <c r="N874" s="832">
        <v>1</v>
      </c>
      <c r="O874" s="832">
        <v>251</v>
      </c>
      <c r="P874" s="849">
        <v>9</v>
      </c>
      <c r="Q874" s="849">
        <v>2268</v>
      </c>
      <c r="R874" s="837">
        <v>0.20536037667511772</v>
      </c>
      <c r="S874" s="850">
        <v>252</v>
      </c>
    </row>
    <row r="875" spans="1:19" ht="14.4" customHeight="1" x14ac:dyDescent="0.3">
      <c r="A875" s="831" t="s">
        <v>3565</v>
      </c>
      <c r="B875" s="832" t="s">
        <v>3566</v>
      </c>
      <c r="C875" s="832" t="s">
        <v>3024</v>
      </c>
      <c r="D875" s="832" t="s">
        <v>1381</v>
      </c>
      <c r="E875" s="832" t="s">
        <v>3550</v>
      </c>
      <c r="F875" s="832" t="s">
        <v>3665</v>
      </c>
      <c r="G875" s="832" t="s">
        <v>3666</v>
      </c>
      <c r="H875" s="849"/>
      <c r="I875" s="849"/>
      <c r="J875" s="832"/>
      <c r="K875" s="832"/>
      <c r="L875" s="849">
        <v>4</v>
      </c>
      <c r="M875" s="849">
        <v>504</v>
      </c>
      <c r="N875" s="832">
        <v>1</v>
      </c>
      <c r="O875" s="832">
        <v>126</v>
      </c>
      <c r="P875" s="849"/>
      <c r="Q875" s="849"/>
      <c r="R875" s="837"/>
      <c r="S875" s="850"/>
    </row>
    <row r="876" spans="1:19" ht="14.4" customHeight="1" x14ac:dyDescent="0.3">
      <c r="A876" s="831" t="s">
        <v>3565</v>
      </c>
      <c r="B876" s="832" t="s">
        <v>3566</v>
      </c>
      <c r="C876" s="832" t="s">
        <v>3024</v>
      </c>
      <c r="D876" s="832" t="s">
        <v>1381</v>
      </c>
      <c r="E876" s="832" t="s">
        <v>3550</v>
      </c>
      <c r="F876" s="832" t="s">
        <v>3673</v>
      </c>
      <c r="G876" s="832" t="s">
        <v>3674</v>
      </c>
      <c r="H876" s="849">
        <v>1</v>
      </c>
      <c r="I876" s="849">
        <v>333</v>
      </c>
      <c r="J876" s="832">
        <v>1</v>
      </c>
      <c r="K876" s="832">
        <v>333</v>
      </c>
      <c r="L876" s="849">
        <v>1</v>
      </c>
      <c r="M876" s="849">
        <v>333</v>
      </c>
      <c r="N876" s="832">
        <v>1</v>
      </c>
      <c r="O876" s="832">
        <v>333</v>
      </c>
      <c r="P876" s="849"/>
      <c r="Q876" s="849"/>
      <c r="R876" s="837"/>
      <c r="S876" s="850"/>
    </row>
    <row r="877" spans="1:19" ht="14.4" customHeight="1" x14ac:dyDescent="0.3">
      <c r="A877" s="831" t="s">
        <v>3565</v>
      </c>
      <c r="B877" s="832" t="s">
        <v>3566</v>
      </c>
      <c r="C877" s="832" t="s">
        <v>3024</v>
      </c>
      <c r="D877" s="832" t="s">
        <v>1381</v>
      </c>
      <c r="E877" s="832" t="s">
        <v>3550</v>
      </c>
      <c r="F877" s="832" t="s">
        <v>3695</v>
      </c>
      <c r="G877" s="832" t="s">
        <v>3696</v>
      </c>
      <c r="H877" s="849">
        <v>33</v>
      </c>
      <c r="I877" s="849">
        <v>1100</v>
      </c>
      <c r="J877" s="832">
        <v>0.6875</v>
      </c>
      <c r="K877" s="832">
        <v>33.333333333333336</v>
      </c>
      <c r="L877" s="849">
        <v>48</v>
      </c>
      <c r="M877" s="849">
        <v>1600</v>
      </c>
      <c r="N877" s="832">
        <v>1</v>
      </c>
      <c r="O877" s="832">
        <v>33.333333333333336</v>
      </c>
      <c r="P877" s="849">
        <v>9</v>
      </c>
      <c r="Q877" s="849">
        <v>300</v>
      </c>
      <c r="R877" s="837">
        <v>0.1875</v>
      </c>
      <c r="S877" s="850">
        <v>33.333333333333336</v>
      </c>
    </row>
    <row r="878" spans="1:19" ht="14.4" customHeight="1" x14ac:dyDescent="0.3">
      <c r="A878" s="831" t="s">
        <v>3565</v>
      </c>
      <c r="B878" s="832" t="s">
        <v>3566</v>
      </c>
      <c r="C878" s="832" t="s">
        <v>3024</v>
      </c>
      <c r="D878" s="832" t="s">
        <v>1381</v>
      </c>
      <c r="E878" s="832" t="s">
        <v>3550</v>
      </c>
      <c r="F878" s="832" t="s">
        <v>3697</v>
      </c>
      <c r="G878" s="832" t="s">
        <v>3698</v>
      </c>
      <c r="H878" s="849">
        <v>1</v>
      </c>
      <c r="I878" s="849">
        <v>307</v>
      </c>
      <c r="J878" s="832"/>
      <c r="K878" s="832">
        <v>307</v>
      </c>
      <c r="L878" s="849"/>
      <c r="M878" s="849"/>
      <c r="N878" s="832"/>
      <c r="O878" s="832"/>
      <c r="P878" s="849"/>
      <c r="Q878" s="849"/>
      <c r="R878" s="837"/>
      <c r="S878" s="850"/>
    </row>
    <row r="879" spans="1:19" ht="14.4" customHeight="1" x14ac:dyDescent="0.3">
      <c r="A879" s="831" t="s">
        <v>3565</v>
      </c>
      <c r="B879" s="832" t="s">
        <v>3566</v>
      </c>
      <c r="C879" s="832" t="s">
        <v>3024</v>
      </c>
      <c r="D879" s="832" t="s">
        <v>1381</v>
      </c>
      <c r="E879" s="832" t="s">
        <v>3550</v>
      </c>
      <c r="F879" s="832" t="s">
        <v>3699</v>
      </c>
      <c r="G879" s="832" t="s">
        <v>3700</v>
      </c>
      <c r="H879" s="849">
        <v>1</v>
      </c>
      <c r="I879" s="849">
        <v>259</v>
      </c>
      <c r="J879" s="832"/>
      <c r="K879" s="832">
        <v>259</v>
      </c>
      <c r="L879" s="849"/>
      <c r="M879" s="849"/>
      <c r="N879" s="832"/>
      <c r="O879" s="832"/>
      <c r="P879" s="849"/>
      <c r="Q879" s="849"/>
      <c r="R879" s="837"/>
      <c r="S879" s="850"/>
    </row>
    <row r="880" spans="1:19" ht="14.4" customHeight="1" x14ac:dyDescent="0.3">
      <c r="A880" s="831" t="s">
        <v>3565</v>
      </c>
      <c r="B880" s="832" t="s">
        <v>3566</v>
      </c>
      <c r="C880" s="832" t="s">
        <v>3024</v>
      </c>
      <c r="D880" s="832" t="s">
        <v>1381</v>
      </c>
      <c r="E880" s="832" t="s">
        <v>3550</v>
      </c>
      <c r="F880" s="832" t="s">
        <v>3555</v>
      </c>
      <c r="G880" s="832" t="s">
        <v>3556</v>
      </c>
      <c r="H880" s="849"/>
      <c r="I880" s="849"/>
      <c r="J880" s="832"/>
      <c r="K880" s="832"/>
      <c r="L880" s="849">
        <v>1</v>
      </c>
      <c r="M880" s="849">
        <v>868</v>
      </c>
      <c r="N880" s="832">
        <v>1</v>
      </c>
      <c r="O880" s="832">
        <v>868</v>
      </c>
      <c r="P880" s="849"/>
      <c r="Q880" s="849"/>
      <c r="R880" s="837"/>
      <c r="S880" s="850"/>
    </row>
    <row r="881" spans="1:19" ht="14.4" customHeight="1" x14ac:dyDescent="0.3">
      <c r="A881" s="831" t="s">
        <v>3565</v>
      </c>
      <c r="B881" s="832" t="s">
        <v>3566</v>
      </c>
      <c r="C881" s="832" t="s">
        <v>3024</v>
      </c>
      <c r="D881" s="832" t="s">
        <v>1381</v>
      </c>
      <c r="E881" s="832" t="s">
        <v>3550</v>
      </c>
      <c r="F881" s="832" t="s">
        <v>3557</v>
      </c>
      <c r="G881" s="832" t="s">
        <v>3558</v>
      </c>
      <c r="H881" s="849">
        <v>23</v>
      </c>
      <c r="I881" s="849">
        <v>13593</v>
      </c>
      <c r="J881" s="832">
        <v>1.9134290540540539</v>
      </c>
      <c r="K881" s="832">
        <v>591</v>
      </c>
      <c r="L881" s="849">
        <v>12</v>
      </c>
      <c r="M881" s="849">
        <v>7104</v>
      </c>
      <c r="N881" s="832">
        <v>1</v>
      </c>
      <c r="O881" s="832">
        <v>592</v>
      </c>
      <c r="P881" s="849">
        <v>2</v>
      </c>
      <c r="Q881" s="849">
        <v>1186</v>
      </c>
      <c r="R881" s="837">
        <v>0.1669481981981982</v>
      </c>
      <c r="S881" s="850">
        <v>593</v>
      </c>
    </row>
    <row r="882" spans="1:19" ht="14.4" customHeight="1" x14ac:dyDescent="0.3">
      <c r="A882" s="831" t="s">
        <v>3565</v>
      </c>
      <c r="B882" s="832" t="s">
        <v>3566</v>
      </c>
      <c r="C882" s="832" t="s">
        <v>3024</v>
      </c>
      <c r="D882" s="832" t="s">
        <v>1381</v>
      </c>
      <c r="E882" s="832" t="s">
        <v>3550</v>
      </c>
      <c r="F882" s="832" t="s">
        <v>3559</v>
      </c>
      <c r="G882" s="832" t="s">
        <v>3560</v>
      </c>
      <c r="H882" s="849">
        <v>1</v>
      </c>
      <c r="I882" s="849">
        <v>767</v>
      </c>
      <c r="J882" s="832">
        <v>1</v>
      </c>
      <c r="K882" s="832">
        <v>767</v>
      </c>
      <c r="L882" s="849">
        <v>1</v>
      </c>
      <c r="M882" s="849">
        <v>767</v>
      </c>
      <c r="N882" s="832">
        <v>1</v>
      </c>
      <c r="O882" s="832">
        <v>767</v>
      </c>
      <c r="P882" s="849"/>
      <c r="Q882" s="849"/>
      <c r="R882" s="837"/>
      <c r="S882" s="850"/>
    </row>
    <row r="883" spans="1:19" ht="14.4" customHeight="1" x14ac:dyDescent="0.3">
      <c r="A883" s="831" t="s">
        <v>3565</v>
      </c>
      <c r="B883" s="832" t="s">
        <v>3566</v>
      </c>
      <c r="C883" s="832" t="s">
        <v>3024</v>
      </c>
      <c r="D883" s="832" t="s">
        <v>1381</v>
      </c>
      <c r="E883" s="832" t="s">
        <v>3550</v>
      </c>
      <c r="F883" s="832" t="s">
        <v>3561</v>
      </c>
      <c r="G883" s="832" t="s">
        <v>3562</v>
      </c>
      <c r="H883" s="849">
        <v>29</v>
      </c>
      <c r="I883" s="849">
        <v>41035</v>
      </c>
      <c r="J883" s="832">
        <v>0.85255131721100308</v>
      </c>
      <c r="K883" s="832">
        <v>1415</v>
      </c>
      <c r="L883" s="849">
        <v>36</v>
      </c>
      <c r="M883" s="849">
        <v>48132</v>
      </c>
      <c r="N883" s="832">
        <v>1</v>
      </c>
      <c r="O883" s="832">
        <v>1337</v>
      </c>
      <c r="P883" s="849">
        <v>6</v>
      </c>
      <c r="Q883" s="849">
        <v>8034</v>
      </c>
      <c r="R883" s="837">
        <v>0.1669159810521067</v>
      </c>
      <c r="S883" s="850">
        <v>1339</v>
      </c>
    </row>
    <row r="884" spans="1:19" ht="14.4" customHeight="1" x14ac:dyDescent="0.3">
      <c r="A884" s="831" t="s">
        <v>3565</v>
      </c>
      <c r="B884" s="832" t="s">
        <v>3566</v>
      </c>
      <c r="C884" s="832" t="s">
        <v>3024</v>
      </c>
      <c r="D884" s="832" t="s">
        <v>1381</v>
      </c>
      <c r="E884" s="832" t="s">
        <v>3550</v>
      </c>
      <c r="F884" s="832" t="s">
        <v>3563</v>
      </c>
      <c r="G884" s="832" t="s">
        <v>3564</v>
      </c>
      <c r="H884" s="849">
        <v>7</v>
      </c>
      <c r="I884" s="849">
        <v>2534</v>
      </c>
      <c r="J884" s="832">
        <v>1.75</v>
      </c>
      <c r="K884" s="832">
        <v>362</v>
      </c>
      <c r="L884" s="849">
        <v>4</v>
      </c>
      <c r="M884" s="849">
        <v>1448</v>
      </c>
      <c r="N884" s="832">
        <v>1</v>
      </c>
      <c r="O884" s="832">
        <v>362</v>
      </c>
      <c r="P884" s="849"/>
      <c r="Q884" s="849"/>
      <c r="R884" s="837"/>
      <c r="S884" s="850"/>
    </row>
    <row r="885" spans="1:19" ht="14.4" customHeight="1" x14ac:dyDescent="0.3">
      <c r="A885" s="831" t="s">
        <v>3565</v>
      </c>
      <c r="B885" s="832" t="s">
        <v>3566</v>
      </c>
      <c r="C885" s="832" t="s">
        <v>3024</v>
      </c>
      <c r="D885" s="832" t="s">
        <v>1382</v>
      </c>
      <c r="E885" s="832" t="s">
        <v>3567</v>
      </c>
      <c r="F885" s="832" t="s">
        <v>3568</v>
      </c>
      <c r="G885" s="832" t="s">
        <v>3569</v>
      </c>
      <c r="H885" s="849">
        <v>0.1</v>
      </c>
      <c r="I885" s="849">
        <v>15.1</v>
      </c>
      <c r="J885" s="832"/>
      <c r="K885" s="832">
        <v>151</v>
      </c>
      <c r="L885" s="849"/>
      <c r="M885" s="849"/>
      <c r="N885" s="832"/>
      <c r="O885" s="832"/>
      <c r="P885" s="849"/>
      <c r="Q885" s="849"/>
      <c r="R885" s="837"/>
      <c r="S885" s="850"/>
    </row>
    <row r="886" spans="1:19" ht="14.4" customHeight="1" x14ac:dyDescent="0.3">
      <c r="A886" s="831" t="s">
        <v>3565</v>
      </c>
      <c r="B886" s="832" t="s">
        <v>3566</v>
      </c>
      <c r="C886" s="832" t="s">
        <v>3024</v>
      </c>
      <c r="D886" s="832" t="s">
        <v>1382</v>
      </c>
      <c r="E886" s="832" t="s">
        <v>3567</v>
      </c>
      <c r="F886" s="832" t="s">
        <v>3576</v>
      </c>
      <c r="G886" s="832" t="s">
        <v>1352</v>
      </c>
      <c r="H886" s="849">
        <v>0.1</v>
      </c>
      <c r="I886" s="849">
        <v>442.7</v>
      </c>
      <c r="J886" s="832"/>
      <c r="K886" s="832">
        <v>4427</v>
      </c>
      <c r="L886" s="849"/>
      <c r="M886" s="849"/>
      <c r="N886" s="832"/>
      <c r="O886" s="832"/>
      <c r="P886" s="849"/>
      <c r="Q886" s="849"/>
      <c r="R886" s="837"/>
      <c r="S886" s="850"/>
    </row>
    <row r="887" spans="1:19" ht="14.4" customHeight="1" x14ac:dyDescent="0.3">
      <c r="A887" s="831" t="s">
        <v>3565</v>
      </c>
      <c r="B887" s="832" t="s">
        <v>3566</v>
      </c>
      <c r="C887" s="832" t="s">
        <v>3024</v>
      </c>
      <c r="D887" s="832" t="s">
        <v>1382</v>
      </c>
      <c r="E887" s="832" t="s">
        <v>3547</v>
      </c>
      <c r="F887" s="832" t="s">
        <v>3612</v>
      </c>
      <c r="G887" s="832" t="s">
        <v>3613</v>
      </c>
      <c r="H887" s="849">
        <v>1</v>
      </c>
      <c r="I887" s="849">
        <v>408.74</v>
      </c>
      <c r="J887" s="832"/>
      <c r="K887" s="832">
        <v>408.74</v>
      </c>
      <c r="L887" s="849"/>
      <c r="M887" s="849"/>
      <c r="N887" s="832"/>
      <c r="O887" s="832"/>
      <c r="P887" s="849"/>
      <c r="Q887" s="849"/>
      <c r="R887" s="837"/>
      <c r="S887" s="850"/>
    </row>
    <row r="888" spans="1:19" ht="14.4" customHeight="1" x14ac:dyDescent="0.3">
      <c r="A888" s="831" t="s">
        <v>3565</v>
      </c>
      <c r="B888" s="832" t="s">
        <v>3566</v>
      </c>
      <c r="C888" s="832" t="s">
        <v>3024</v>
      </c>
      <c r="D888" s="832" t="s">
        <v>1382</v>
      </c>
      <c r="E888" s="832" t="s">
        <v>3547</v>
      </c>
      <c r="F888" s="832" t="s">
        <v>3618</v>
      </c>
      <c r="G888" s="832" t="s">
        <v>3619</v>
      </c>
      <c r="H888" s="849">
        <v>1</v>
      </c>
      <c r="I888" s="849">
        <v>1665</v>
      </c>
      <c r="J888" s="832"/>
      <c r="K888" s="832">
        <v>1665</v>
      </c>
      <c r="L888" s="849"/>
      <c r="M888" s="849"/>
      <c r="N888" s="832"/>
      <c r="O888" s="832"/>
      <c r="P888" s="849"/>
      <c r="Q888" s="849"/>
      <c r="R888" s="837"/>
      <c r="S888" s="850"/>
    </row>
    <row r="889" spans="1:19" ht="14.4" customHeight="1" x14ac:dyDescent="0.3">
      <c r="A889" s="831" t="s">
        <v>3565</v>
      </c>
      <c r="B889" s="832" t="s">
        <v>3566</v>
      </c>
      <c r="C889" s="832" t="s">
        <v>3024</v>
      </c>
      <c r="D889" s="832" t="s">
        <v>1382</v>
      </c>
      <c r="E889" s="832" t="s">
        <v>3547</v>
      </c>
      <c r="F889" s="832" t="s">
        <v>3620</v>
      </c>
      <c r="G889" s="832" t="s">
        <v>3621</v>
      </c>
      <c r="H889" s="849">
        <v>0</v>
      </c>
      <c r="I889" s="849">
        <v>0.74</v>
      </c>
      <c r="J889" s="832"/>
      <c r="K889" s="832"/>
      <c r="L889" s="849"/>
      <c r="M889" s="849"/>
      <c r="N889" s="832"/>
      <c r="O889" s="832"/>
      <c r="P889" s="849"/>
      <c r="Q889" s="849"/>
      <c r="R889" s="837"/>
      <c r="S889" s="850"/>
    </row>
    <row r="890" spans="1:19" ht="14.4" customHeight="1" x14ac:dyDescent="0.3">
      <c r="A890" s="831" t="s">
        <v>3565</v>
      </c>
      <c r="B890" s="832" t="s">
        <v>3566</v>
      </c>
      <c r="C890" s="832" t="s">
        <v>3024</v>
      </c>
      <c r="D890" s="832" t="s">
        <v>1382</v>
      </c>
      <c r="E890" s="832" t="s">
        <v>3547</v>
      </c>
      <c r="F890" s="832" t="s">
        <v>3624</v>
      </c>
      <c r="G890" s="832" t="s">
        <v>3625</v>
      </c>
      <c r="H890" s="849">
        <v>1</v>
      </c>
      <c r="I890" s="849">
        <v>1396.5</v>
      </c>
      <c r="J890" s="832"/>
      <c r="K890" s="832">
        <v>1396.5</v>
      </c>
      <c r="L890" s="849"/>
      <c r="M890" s="849"/>
      <c r="N890" s="832"/>
      <c r="O890" s="832"/>
      <c r="P890" s="849"/>
      <c r="Q890" s="849"/>
      <c r="R890" s="837"/>
      <c r="S890" s="850"/>
    </row>
    <row r="891" spans="1:19" ht="14.4" customHeight="1" x14ac:dyDescent="0.3">
      <c r="A891" s="831" t="s">
        <v>3565</v>
      </c>
      <c r="B891" s="832" t="s">
        <v>3566</v>
      </c>
      <c r="C891" s="832" t="s">
        <v>3024</v>
      </c>
      <c r="D891" s="832" t="s">
        <v>1382</v>
      </c>
      <c r="E891" s="832" t="s">
        <v>3550</v>
      </c>
      <c r="F891" s="832" t="s">
        <v>3657</v>
      </c>
      <c r="G891" s="832" t="s">
        <v>3658</v>
      </c>
      <c r="H891" s="849">
        <v>2</v>
      </c>
      <c r="I891" s="849">
        <v>74</v>
      </c>
      <c r="J891" s="832"/>
      <c r="K891" s="832">
        <v>37</v>
      </c>
      <c r="L891" s="849"/>
      <c r="M891" s="849"/>
      <c r="N891" s="832"/>
      <c r="O891" s="832"/>
      <c r="P891" s="849"/>
      <c r="Q891" s="849"/>
      <c r="R891" s="837"/>
      <c r="S891" s="850"/>
    </row>
    <row r="892" spans="1:19" ht="14.4" customHeight="1" x14ac:dyDescent="0.3">
      <c r="A892" s="831" t="s">
        <v>3565</v>
      </c>
      <c r="B892" s="832" t="s">
        <v>3566</v>
      </c>
      <c r="C892" s="832" t="s">
        <v>3024</v>
      </c>
      <c r="D892" s="832" t="s">
        <v>1382</v>
      </c>
      <c r="E892" s="832" t="s">
        <v>3550</v>
      </c>
      <c r="F892" s="832" t="s">
        <v>3659</v>
      </c>
      <c r="G892" s="832" t="s">
        <v>3660</v>
      </c>
      <c r="H892" s="849">
        <v>5</v>
      </c>
      <c r="I892" s="849">
        <v>50</v>
      </c>
      <c r="J892" s="832"/>
      <c r="K892" s="832">
        <v>10</v>
      </c>
      <c r="L892" s="849"/>
      <c r="M892" s="849"/>
      <c r="N892" s="832"/>
      <c r="O892" s="832"/>
      <c r="P892" s="849"/>
      <c r="Q892" s="849"/>
      <c r="R892" s="837"/>
      <c r="S892" s="850"/>
    </row>
    <row r="893" spans="1:19" ht="14.4" customHeight="1" x14ac:dyDescent="0.3">
      <c r="A893" s="831" t="s">
        <v>3565</v>
      </c>
      <c r="B893" s="832" t="s">
        <v>3566</v>
      </c>
      <c r="C893" s="832" t="s">
        <v>3024</v>
      </c>
      <c r="D893" s="832" t="s">
        <v>1382</v>
      </c>
      <c r="E893" s="832" t="s">
        <v>3550</v>
      </c>
      <c r="F893" s="832" t="s">
        <v>3551</v>
      </c>
      <c r="G893" s="832" t="s">
        <v>3552</v>
      </c>
      <c r="H893" s="849">
        <v>10</v>
      </c>
      <c r="I893" s="849">
        <v>2510</v>
      </c>
      <c r="J893" s="832">
        <v>1.6666666666666667</v>
      </c>
      <c r="K893" s="832">
        <v>251</v>
      </c>
      <c r="L893" s="849">
        <v>6</v>
      </c>
      <c r="M893" s="849">
        <v>1506</v>
      </c>
      <c r="N893" s="832">
        <v>1</v>
      </c>
      <c r="O893" s="832">
        <v>251</v>
      </c>
      <c r="P893" s="849"/>
      <c r="Q893" s="849"/>
      <c r="R893" s="837"/>
      <c r="S893" s="850"/>
    </row>
    <row r="894" spans="1:19" ht="14.4" customHeight="1" x14ac:dyDescent="0.3">
      <c r="A894" s="831" t="s">
        <v>3565</v>
      </c>
      <c r="B894" s="832" t="s">
        <v>3566</v>
      </c>
      <c r="C894" s="832" t="s">
        <v>3024</v>
      </c>
      <c r="D894" s="832" t="s">
        <v>1382</v>
      </c>
      <c r="E894" s="832" t="s">
        <v>3550</v>
      </c>
      <c r="F894" s="832" t="s">
        <v>3553</v>
      </c>
      <c r="G894" s="832" t="s">
        <v>3554</v>
      </c>
      <c r="H894" s="849">
        <v>1</v>
      </c>
      <c r="I894" s="849">
        <v>198</v>
      </c>
      <c r="J894" s="832"/>
      <c r="K894" s="832">
        <v>198</v>
      </c>
      <c r="L894" s="849"/>
      <c r="M894" s="849"/>
      <c r="N894" s="832"/>
      <c r="O894" s="832"/>
      <c r="P894" s="849"/>
      <c r="Q894" s="849"/>
      <c r="R894" s="837"/>
      <c r="S894" s="850"/>
    </row>
    <row r="895" spans="1:19" ht="14.4" customHeight="1" x14ac:dyDescent="0.3">
      <c r="A895" s="831" t="s">
        <v>3565</v>
      </c>
      <c r="B895" s="832" t="s">
        <v>3566</v>
      </c>
      <c r="C895" s="832" t="s">
        <v>3024</v>
      </c>
      <c r="D895" s="832" t="s">
        <v>1382</v>
      </c>
      <c r="E895" s="832" t="s">
        <v>3550</v>
      </c>
      <c r="F895" s="832" t="s">
        <v>3677</v>
      </c>
      <c r="G895" s="832" t="s">
        <v>3678</v>
      </c>
      <c r="H895" s="849">
        <v>1</v>
      </c>
      <c r="I895" s="849">
        <v>351</v>
      </c>
      <c r="J895" s="832"/>
      <c r="K895" s="832">
        <v>351</v>
      </c>
      <c r="L895" s="849"/>
      <c r="M895" s="849"/>
      <c r="N895" s="832"/>
      <c r="O895" s="832"/>
      <c r="P895" s="849"/>
      <c r="Q895" s="849"/>
      <c r="R895" s="837"/>
      <c r="S895" s="850"/>
    </row>
    <row r="896" spans="1:19" ht="14.4" customHeight="1" x14ac:dyDescent="0.3">
      <c r="A896" s="831" t="s">
        <v>3565</v>
      </c>
      <c r="B896" s="832" t="s">
        <v>3566</v>
      </c>
      <c r="C896" s="832" t="s">
        <v>3024</v>
      </c>
      <c r="D896" s="832" t="s">
        <v>1382</v>
      </c>
      <c r="E896" s="832" t="s">
        <v>3550</v>
      </c>
      <c r="F896" s="832" t="s">
        <v>3689</v>
      </c>
      <c r="G896" s="832" t="s">
        <v>3690</v>
      </c>
      <c r="H896" s="849">
        <v>2</v>
      </c>
      <c r="I896" s="849">
        <v>2362</v>
      </c>
      <c r="J896" s="832"/>
      <c r="K896" s="832">
        <v>1181</v>
      </c>
      <c r="L896" s="849"/>
      <c r="M896" s="849"/>
      <c r="N896" s="832"/>
      <c r="O896" s="832"/>
      <c r="P896" s="849"/>
      <c r="Q896" s="849"/>
      <c r="R896" s="837"/>
      <c r="S896" s="850"/>
    </row>
    <row r="897" spans="1:19" ht="14.4" customHeight="1" x14ac:dyDescent="0.3">
      <c r="A897" s="831" t="s">
        <v>3565</v>
      </c>
      <c r="B897" s="832" t="s">
        <v>3566</v>
      </c>
      <c r="C897" s="832" t="s">
        <v>3024</v>
      </c>
      <c r="D897" s="832" t="s">
        <v>1382</v>
      </c>
      <c r="E897" s="832" t="s">
        <v>3550</v>
      </c>
      <c r="F897" s="832" t="s">
        <v>3691</v>
      </c>
      <c r="G897" s="832" t="s">
        <v>3692</v>
      </c>
      <c r="H897" s="849"/>
      <c r="I897" s="849"/>
      <c r="J897" s="832"/>
      <c r="K897" s="832"/>
      <c r="L897" s="849">
        <v>2</v>
      </c>
      <c r="M897" s="849">
        <v>1416</v>
      </c>
      <c r="N897" s="832">
        <v>1</v>
      </c>
      <c r="O897" s="832">
        <v>708</v>
      </c>
      <c r="P897" s="849"/>
      <c r="Q897" s="849"/>
      <c r="R897" s="837"/>
      <c r="S897" s="850"/>
    </row>
    <row r="898" spans="1:19" ht="14.4" customHeight="1" x14ac:dyDescent="0.3">
      <c r="A898" s="831" t="s">
        <v>3565</v>
      </c>
      <c r="B898" s="832" t="s">
        <v>3566</v>
      </c>
      <c r="C898" s="832" t="s">
        <v>3024</v>
      </c>
      <c r="D898" s="832" t="s">
        <v>1382</v>
      </c>
      <c r="E898" s="832" t="s">
        <v>3550</v>
      </c>
      <c r="F898" s="832" t="s">
        <v>3695</v>
      </c>
      <c r="G898" s="832" t="s">
        <v>3696</v>
      </c>
      <c r="H898" s="849">
        <v>5</v>
      </c>
      <c r="I898" s="849">
        <v>166.65999999999997</v>
      </c>
      <c r="J898" s="832">
        <v>0.833341667083354</v>
      </c>
      <c r="K898" s="832">
        <v>33.331999999999994</v>
      </c>
      <c r="L898" s="849">
        <v>6</v>
      </c>
      <c r="M898" s="849">
        <v>199.99</v>
      </c>
      <c r="N898" s="832">
        <v>1</v>
      </c>
      <c r="O898" s="832">
        <v>33.331666666666671</v>
      </c>
      <c r="P898" s="849"/>
      <c r="Q898" s="849"/>
      <c r="R898" s="837"/>
      <c r="S898" s="850"/>
    </row>
    <row r="899" spans="1:19" ht="14.4" customHeight="1" x14ac:dyDescent="0.3">
      <c r="A899" s="831" t="s">
        <v>3565</v>
      </c>
      <c r="B899" s="832" t="s">
        <v>3566</v>
      </c>
      <c r="C899" s="832" t="s">
        <v>3024</v>
      </c>
      <c r="D899" s="832" t="s">
        <v>1382</v>
      </c>
      <c r="E899" s="832" t="s">
        <v>3550</v>
      </c>
      <c r="F899" s="832" t="s">
        <v>3699</v>
      </c>
      <c r="G899" s="832" t="s">
        <v>3700</v>
      </c>
      <c r="H899" s="849"/>
      <c r="I899" s="849"/>
      <c r="J899" s="832"/>
      <c r="K899" s="832"/>
      <c r="L899" s="849">
        <v>1</v>
      </c>
      <c r="M899" s="849">
        <v>260</v>
      </c>
      <c r="N899" s="832">
        <v>1</v>
      </c>
      <c r="O899" s="832">
        <v>260</v>
      </c>
      <c r="P899" s="849"/>
      <c r="Q899" s="849"/>
      <c r="R899" s="837"/>
      <c r="S899" s="850"/>
    </row>
    <row r="900" spans="1:19" ht="14.4" customHeight="1" x14ac:dyDescent="0.3">
      <c r="A900" s="831" t="s">
        <v>3565</v>
      </c>
      <c r="B900" s="832" t="s">
        <v>3566</v>
      </c>
      <c r="C900" s="832" t="s">
        <v>3024</v>
      </c>
      <c r="D900" s="832" t="s">
        <v>1382</v>
      </c>
      <c r="E900" s="832" t="s">
        <v>3550</v>
      </c>
      <c r="F900" s="832" t="s">
        <v>3703</v>
      </c>
      <c r="G900" s="832" t="s">
        <v>3704</v>
      </c>
      <c r="H900" s="849">
        <v>2</v>
      </c>
      <c r="I900" s="849">
        <v>172</v>
      </c>
      <c r="J900" s="832">
        <v>2</v>
      </c>
      <c r="K900" s="832">
        <v>86</v>
      </c>
      <c r="L900" s="849">
        <v>1</v>
      </c>
      <c r="M900" s="849">
        <v>86</v>
      </c>
      <c r="N900" s="832">
        <v>1</v>
      </c>
      <c r="O900" s="832">
        <v>86</v>
      </c>
      <c r="P900" s="849"/>
      <c r="Q900" s="849"/>
      <c r="R900" s="837"/>
      <c r="S900" s="850"/>
    </row>
    <row r="901" spans="1:19" ht="14.4" customHeight="1" x14ac:dyDescent="0.3">
      <c r="A901" s="831" t="s">
        <v>3565</v>
      </c>
      <c r="B901" s="832" t="s">
        <v>3566</v>
      </c>
      <c r="C901" s="832" t="s">
        <v>3024</v>
      </c>
      <c r="D901" s="832" t="s">
        <v>1382</v>
      </c>
      <c r="E901" s="832" t="s">
        <v>3550</v>
      </c>
      <c r="F901" s="832" t="s">
        <v>3557</v>
      </c>
      <c r="G901" s="832" t="s">
        <v>3558</v>
      </c>
      <c r="H901" s="849">
        <v>5</v>
      </c>
      <c r="I901" s="849">
        <v>2955</v>
      </c>
      <c r="J901" s="832">
        <v>2.4957770270270272</v>
      </c>
      <c r="K901" s="832">
        <v>591</v>
      </c>
      <c r="L901" s="849">
        <v>2</v>
      </c>
      <c r="M901" s="849">
        <v>1184</v>
      </c>
      <c r="N901" s="832">
        <v>1</v>
      </c>
      <c r="O901" s="832">
        <v>592</v>
      </c>
      <c r="P901" s="849"/>
      <c r="Q901" s="849"/>
      <c r="R901" s="837"/>
      <c r="S901" s="850"/>
    </row>
    <row r="902" spans="1:19" ht="14.4" customHeight="1" x14ac:dyDescent="0.3">
      <c r="A902" s="831" t="s">
        <v>3565</v>
      </c>
      <c r="B902" s="832" t="s">
        <v>3566</v>
      </c>
      <c r="C902" s="832" t="s">
        <v>3024</v>
      </c>
      <c r="D902" s="832" t="s">
        <v>1382</v>
      </c>
      <c r="E902" s="832" t="s">
        <v>3550</v>
      </c>
      <c r="F902" s="832" t="s">
        <v>3559</v>
      </c>
      <c r="G902" s="832" t="s">
        <v>3560</v>
      </c>
      <c r="H902" s="849">
        <v>2</v>
      </c>
      <c r="I902" s="849">
        <v>1534</v>
      </c>
      <c r="J902" s="832"/>
      <c r="K902" s="832">
        <v>767</v>
      </c>
      <c r="L902" s="849"/>
      <c r="M902" s="849"/>
      <c r="N902" s="832"/>
      <c r="O902" s="832"/>
      <c r="P902" s="849"/>
      <c r="Q902" s="849"/>
      <c r="R902" s="837"/>
      <c r="S902" s="850"/>
    </row>
    <row r="903" spans="1:19" ht="14.4" customHeight="1" x14ac:dyDescent="0.3">
      <c r="A903" s="831" t="s">
        <v>3565</v>
      </c>
      <c r="B903" s="832" t="s">
        <v>3566</v>
      </c>
      <c r="C903" s="832" t="s">
        <v>3024</v>
      </c>
      <c r="D903" s="832" t="s">
        <v>1382</v>
      </c>
      <c r="E903" s="832" t="s">
        <v>3550</v>
      </c>
      <c r="F903" s="832" t="s">
        <v>3561</v>
      </c>
      <c r="G903" s="832" t="s">
        <v>3562</v>
      </c>
      <c r="H903" s="849">
        <v>10</v>
      </c>
      <c r="I903" s="849">
        <v>14150</v>
      </c>
      <c r="J903" s="832">
        <v>2.6458489154824232</v>
      </c>
      <c r="K903" s="832">
        <v>1415</v>
      </c>
      <c r="L903" s="849">
        <v>4</v>
      </c>
      <c r="M903" s="849">
        <v>5348</v>
      </c>
      <c r="N903" s="832">
        <v>1</v>
      </c>
      <c r="O903" s="832">
        <v>1337</v>
      </c>
      <c r="P903" s="849"/>
      <c r="Q903" s="849"/>
      <c r="R903" s="837"/>
      <c r="S903" s="850"/>
    </row>
    <row r="904" spans="1:19" ht="14.4" customHeight="1" x14ac:dyDescent="0.3">
      <c r="A904" s="831" t="s">
        <v>3565</v>
      </c>
      <c r="B904" s="832" t="s">
        <v>3566</v>
      </c>
      <c r="C904" s="832" t="s">
        <v>3024</v>
      </c>
      <c r="D904" s="832" t="s">
        <v>1382</v>
      </c>
      <c r="E904" s="832" t="s">
        <v>3550</v>
      </c>
      <c r="F904" s="832" t="s">
        <v>3563</v>
      </c>
      <c r="G904" s="832" t="s">
        <v>3564</v>
      </c>
      <c r="H904" s="849">
        <v>1</v>
      </c>
      <c r="I904" s="849">
        <v>362</v>
      </c>
      <c r="J904" s="832"/>
      <c r="K904" s="832">
        <v>362</v>
      </c>
      <c r="L904" s="849"/>
      <c r="M904" s="849"/>
      <c r="N904" s="832"/>
      <c r="O904" s="832"/>
      <c r="P904" s="849"/>
      <c r="Q904" s="849"/>
      <c r="R904" s="837"/>
      <c r="S904" s="850"/>
    </row>
    <row r="905" spans="1:19" ht="14.4" customHeight="1" x14ac:dyDescent="0.3">
      <c r="A905" s="831" t="s">
        <v>3565</v>
      </c>
      <c r="B905" s="832" t="s">
        <v>3566</v>
      </c>
      <c r="C905" s="832" t="s">
        <v>3024</v>
      </c>
      <c r="D905" s="832" t="s">
        <v>1382</v>
      </c>
      <c r="E905" s="832" t="s">
        <v>3550</v>
      </c>
      <c r="F905" s="832" t="s">
        <v>3749</v>
      </c>
      <c r="G905" s="832" t="s">
        <v>3750</v>
      </c>
      <c r="H905" s="849">
        <v>2</v>
      </c>
      <c r="I905" s="849">
        <v>344</v>
      </c>
      <c r="J905" s="832"/>
      <c r="K905" s="832">
        <v>172</v>
      </c>
      <c r="L905" s="849"/>
      <c r="M905" s="849"/>
      <c r="N905" s="832"/>
      <c r="O905" s="832"/>
      <c r="P905" s="849"/>
      <c r="Q905" s="849"/>
      <c r="R905" s="837"/>
      <c r="S905" s="850"/>
    </row>
    <row r="906" spans="1:19" ht="14.4" customHeight="1" x14ac:dyDescent="0.3">
      <c r="A906" s="831" t="s">
        <v>3565</v>
      </c>
      <c r="B906" s="832" t="s">
        <v>3566</v>
      </c>
      <c r="C906" s="832" t="s">
        <v>3024</v>
      </c>
      <c r="D906" s="832" t="s">
        <v>1384</v>
      </c>
      <c r="E906" s="832" t="s">
        <v>3567</v>
      </c>
      <c r="F906" s="832" t="s">
        <v>3576</v>
      </c>
      <c r="G906" s="832" t="s">
        <v>1352</v>
      </c>
      <c r="H906" s="849">
        <v>0.1</v>
      </c>
      <c r="I906" s="849">
        <v>454.76</v>
      </c>
      <c r="J906" s="832">
        <v>0.33333333333333331</v>
      </c>
      <c r="K906" s="832">
        <v>4547.5999999999995</v>
      </c>
      <c r="L906" s="849">
        <v>0.30000000000000004</v>
      </c>
      <c r="M906" s="849">
        <v>1364.28</v>
      </c>
      <c r="N906" s="832">
        <v>1</v>
      </c>
      <c r="O906" s="832">
        <v>4547.5999999999995</v>
      </c>
      <c r="P906" s="849">
        <v>0.2</v>
      </c>
      <c r="Q906" s="849">
        <v>909.52</v>
      </c>
      <c r="R906" s="837">
        <v>0.66666666666666663</v>
      </c>
      <c r="S906" s="850">
        <v>4547.5999999999995</v>
      </c>
    </row>
    <row r="907" spans="1:19" ht="14.4" customHeight="1" x14ac:dyDescent="0.3">
      <c r="A907" s="831" t="s">
        <v>3565</v>
      </c>
      <c r="B907" s="832" t="s">
        <v>3566</v>
      </c>
      <c r="C907" s="832" t="s">
        <v>3024</v>
      </c>
      <c r="D907" s="832" t="s">
        <v>1384</v>
      </c>
      <c r="E907" s="832" t="s">
        <v>3547</v>
      </c>
      <c r="F907" s="832" t="s">
        <v>3612</v>
      </c>
      <c r="G907" s="832" t="s">
        <v>3613</v>
      </c>
      <c r="H907" s="849">
        <v>1</v>
      </c>
      <c r="I907" s="849">
        <v>408.74</v>
      </c>
      <c r="J907" s="832">
        <v>1</v>
      </c>
      <c r="K907" s="832">
        <v>408.74</v>
      </c>
      <c r="L907" s="849">
        <v>1</v>
      </c>
      <c r="M907" s="849">
        <v>408.74</v>
      </c>
      <c r="N907" s="832">
        <v>1</v>
      </c>
      <c r="O907" s="832">
        <v>408.74</v>
      </c>
      <c r="P907" s="849">
        <v>2</v>
      </c>
      <c r="Q907" s="849">
        <v>817.48</v>
      </c>
      <c r="R907" s="837">
        <v>2</v>
      </c>
      <c r="S907" s="850">
        <v>408.74</v>
      </c>
    </row>
    <row r="908" spans="1:19" ht="14.4" customHeight="1" x14ac:dyDescent="0.3">
      <c r="A908" s="831" t="s">
        <v>3565</v>
      </c>
      <c r="B908" s="832" t="s">
        <v>3566</v>
      </c>
      <c r="C908" s="832" t="s">
        <v>3024</v>
      </c>
      <c r="D908" s="832" t="s">
        <v>1384</v>
      </c>
      <c r="E908" s="832" t="s">
        <v>3547</v>
      </c>
      <c r="F908" s="832" t="s">
        <v>3548</v>
      </c>
      <c r="G908" s="832" t="s">
        <v>3549</v>
      </c>
      <c r="H908" s="849">
        <v>1</v>
      </c>
      <c r="I908" s="849">
        <v>2436</v>
      </c>
      <c r="J908" s="832"/>
      <c r="K908" s="832">
        <v>2436</v>
      </c>
      <c r="L908" s="849"/>
      <c r="M908" s="849"/>
      <c r="N908" s="832"/>
      <c r="O908" s="832"/>
      <c r="P908" s="849"/>
      <c r="Q908" s="849"/>
      <c r="R908" s="837"/>
      <c r="S908" s="850"/>
    </row>
    <row r="909" spans="1:19" ht="14.4" customHeight="1" x14ac:dyDescent="0.3">
      <c r="A909" s="831" t="s">
        <v>3565</v>
      </c>
      <c r="B909" s="832" t="s">
        <v>3566</v>
      </c>
      <c r="C909" s="832" t="s">
        <v>3024</v>
      </c>
      <c r="D909" s="832" t="s">
        <v>1384</v>
      </c>
      <c r="E909" s="832" t="s">
        <v>3547</v>
      </c>
      <c r="F909" s="832" t="s">
        <v>3620</v>
      </c>
      <c r="G909" s="832" t="s">
        <v>3621</v>
      </c>
      <c r="H909" s="849"/>
      <c r="I909" s="849"/>
      <c r="J909" s="832"/>
      <c r="K909" s="832"/>
      <c r="L909" s="849">
        <v>1</v>
      </c>
      <c r="M909" s="849">
        <v>740</v>
      </c>
      <c r="N909" s="832">
        <v>1</v>
      </c>
      <c r="O909" s="832">
        <v>740</v>
      </c>
      <c r="P909" s="849">
        <v>1</v>
      </c>
      <c r="Q909" s="849">
        <v>740</v>
      </c>
      <c r="R909" s="837">
        <v>1</v>
      </c>
      <c r="S909" s="850">
        <v>740</v>
      </c>
    </row>
    <row r="910" spans="1:19" ht="14.4" customHeight="1" x14ac:dyDescent="0.3">
      <c r="A910" s="831" t="s">
        <v>3565</v>
      </c>
      <c r="B910" s="832" t="s">
        <v>3566</v>
      </c>
      <c r="C910" s="832" t="s">
        <v>3024</v>
      </c>
      <c r="D910" s="832" t="s">
        <v>1384</v>
      </c>
      <c r="E910" s="832" t="s">
        <v>3547</v>
      </c>
      <c r="F910" s="832" t="s">
        <v>3624</v>
      </c>
      <c r="G910" s="832" t="s">
        <v>3625</v>
      </c>
      <c r="H910" s="849">
        <v>1</v>
      </c>
      <c r="I910" s="849">
        <v>1396.5</v>
      </c>
      <c r="J910" s="832">
        <v>1</v>
      </c>
      <c r="K910" s="832">
        <v>1396.5</v>
      </c>
      <c r="L910" s="849">
        <v>1</v>
      </c>
      <c r="M910" s="849">
        <v>1396.5</v>
      </c>
      <c r="N910" s="832">
        <v>1</v>
      </c>
      <c r="O910" s="832">
        <v>1396.5</v>
      </c>
      <c r="P910" s="849">
        <v>1</v>
      </c>
      <c r="Q910" s="849">
        <v>1396.5</v>
      </c>
      <c r="R910" s="837">
        <v>1</v>
      </c>
      <c r="S910" s="850">
        <v>1396.5</v>
      </c>
    </row>
    <row r="911" spans="1:19" ht="14.4" customHeight="1" x14ac:dyDescent="0.3">
      <c r="A911" s="831" t="s">
        <v>3565</v>
      </c>
      <c r="B911" s="832" t="s">
        <v>3566</v>
      </c>
      <c r="C911" s="832" t="s">
        <v>3024</v>
      </c>
      <c r="D911" s="832" t="s">
        <v>1384</v>
      </c>
      <c r="E911" s="832" t="s">
        <v>3547</v>
      </c>
      <c r="F911" s="832" t="s">
        <v>3641</v>
      </c>
      <c r="G911" s="832" t="s">
        <v>3642</v>
      </c>
      <c r="H911" s="849"/>
      <c r="I911" s="849"/>
      <c r="J911" s="832"/>
      <c r="K911" s="832"/>
      <c r="L911" s="849"/>
      <c r="M911" s="849"/>
      <c r="N911" s="832"/>
      <c r="O911" s="832"/>
      <c r="P911" s="849">
        <v>1</v>
      </c>
      <c r="Q911" s="849">
        <v>1075.98</v>
      </c>
      <c r="R911" s="837"/>
      <c r="S911" s="850">
        <v>1075.98</v>
      </c>
    </row>
    <row r="912" spans="1:19" ht="14.4" customHeight="1" x14ac:dyDescent="0.3">
      <c r="A912" s="831" t="s">
        <v>3565</v>
      </c>
      <c r="B912" s="832" t="s">
        <v>3566</v>
      </c>
      <c r="C912" s="832" t="s">
        <v>3024</v>
      </c>
      <c r="D912" s="832" t="s">
        <v>1384</v>
      </c>
      <c r="E912" s="832" t="s">
        <v>3550</v>
      </c>
      <c r="F912" s="832" t="s">
        <v>3647</v>
      </c>
      <c r="G912" s="832" t="s">
        <v>3648</v>
      </c>
      <c r="H912" s="849"/>
      <c r="I912" s="849"/>
      <c r="J912" s="832"/>
      <c r="K912" s="832"/>
      <c r="L912" s="849"/>
      <c r="M912" s="849"/>
      <c r="N912" s="832"/>
      <c r="O912" s="832"/>
      <c r="P912" s="849">
        <v>1</v>
      </c>
      <c r="Q912" s="849">
        <v>206</v>
      </c>
      <c r="R912" s="837"/>
      <c r="S912" s="850">
        <v>206</v>
      </c>
    </row>
    <row r="913" spans="1:19" ht="14.4" customHeight="1" x14ac:dyDescent="0.3">
      <c r="A913" s="831" t="s">
        <v>3565</v>
      </c>
      <c r="B913" s="832" t="s">
        <v>3566</v>
      </c>
      <c r="C913" s="832" t="s">
        <v>3024</v>
      </c>
      <c r="D913" s="832" t="s">
        <v>1384</v>
      </c>
      <c r="E913" s="832" t="s">
        <v>3550</v>
      </c>
      <c r="F913" s="832" t="s">
        <v>3657</v>
      </c>
      <c r="G913" s="832" t="s">
        <v>3658</v>
      </c>
      <c r="H913" s="849"/>
      <c r="I913" s="849"/>
      <c r="J913" s="832"/>
      <c r="K913" s="832"/>
      <c r="L913" s="849">
        <v>2</v>
      </c>
      <c r="M913" s="849">
        <v>74</v>
      </c>
      <c r="N913" s="832">
        <v>1</v>
      </c>
      <c r="O913" s="832">
        <v>37</v>
      </c>
      <c r="P913" s="849">
        <v>4</v>
      </c>
      <c r="Q913" s="849">
        <v>148</v>
      </c>
      <c r="R913" s="837">
        <v>2</v>
      </c>
      <c r="S913" s="850">
        <v>37</v>
      </c>
    </row>
    <row r="914" spans="1:19" ht="14.4" customHeight="1" x14ac:dyDescent="0.3">
      <c r="A914" s="831" t="s">
        <v>3565</v>
      </c>
      <c r="B914" s="832" t="s">
        <v>3566</v>
      </c>
      <c r="C914" s="832" t="s">
        <v>3024</v>
      </c>
      <c r="D914" s="832" t="s">
        <v>1384</v>
      </c>
      <c r="E914" s="832" t="s">
        <v>3550</v>
      </c>
      <c r="F914" s="832" t="s">
        <v>3551</v>
      </c>
      <c r="G914" s="832" t="s">
        <v>3552</v>
      </c>
      <c r="H914" s="849"/>
      <c r="I914" s="849"/>
      <c r="J914" s="832"/>
      <c r="K914" s="832"/>
      <c r="L914" s="849">
        <v>5</v>
      </c>
      <c r="M914" s="849">
        <v>1255</v>
      </c>
      <c r="N914" s="832">
        <v>1</v>
      </c>
      <c r="O914" s="832">
        <v>251</v>
      </c>
      <c r="P914" s="849">
        <v>2</v>
      </c>
      <c r="Q914" s="849">
        <v>504</v>
      </c>
      <c r="R914" s="837">
        <v>0.40159362549800798</v>
      </c>
      <c r="S914" s="850">
        <v>252</v>
      </c>
    </row>
    <row r="915" spans="1:19" ht="14.4" customHeight="1" x14ac:dyDescent="0.3">
      <c r="A915" s="831" t="s">
        <v>3565</v>
      </c>
      <c r="B915" s="832" t="s">
        <v>3566</v>
      </c>
      <c r="C915" s="832" t="s">
        <v>3024</v>
      </c>
      <c r="D915" s="832" t="s">
        <v>1384</v>
      </c>
      <c r="E915" s="832" t="s">
        <v>3550</v>
      </c>
      <c r="F915" s="832" t="s">
        <v>3665</v>
      </c>
      <c r="G915" s="832" t="s">
        <v>3666</v>
      </c>
      <c r="H915" s="849">
        <v>1</v>
      </c>
      <c r="I915" s="849">
        <v>126</v>
      </c>
      <c r="J915" s="832"/>
      <c r="K915" s="832">
        <v>126</v>
      </c>
      <c r="L915" s="849"/>
      <c r="M915" s="849"/>
      <c r="N915" s="832"/>
      <c r="O915" s="832"/>
      <c r="P915" s="849">
        <v>3</v>
      </c>
      <c r="Q915" s="849">
        <v>381</v>
      </c>
      <c r="R915" s="837"/>
      <c r="S915" s="850">
        <v>127</v>
      </c>
    </row>
    <row r="916" spans="1:19" ht="14.4" customHeight="1" x14ac:dyDescent="0.3">
      <c r="A916" s="831" t="s">
        <v>3565</v>
      </c>
      <c r="B916" s="832" t="s">
        <v>3566</v>
      </c>
      <c r="C916" s="832" t="s">
        <v>3024</v>
      </c>
      <c r="D916" s="832" t="s">
        <v>1384</v>
      </c>
      <c r="E916" s="832" t="s">
        <v>3550</v>
      </c>
      <c r="F916" s="832" t="s">
        <v>3553</v>
      </c>
      <c r="G916" s="832" t="s">
        <v>3554</v>
      </c>
      <c r="H916" s="849"/>
      <c r="I916" s="849"/>
      <c r="J916" s="832"/>
      <c r="K916" s="832"/>
      <c r="L916" s="849">
        <v>1</v>
      </c>
      <c r="M916" s="849">
        <v>198</v>
      </c>
      <c r="N916" s="832">
        <v>1</v>
      </c>
      <c r="O916" s="832">
        <v>198</v>
      </c>
      <c r="P916" s="849"/>
      <c r="Q916" s="849"/>
      <c r="R916" s="837"/>
      <c r="S916" s="850"/>
    </row>
    <row r="917" spans="1:19" ht="14.4" customHeight="1" x14ac:dyDescent="0.3">
      <c r="A917" s="831" t="s">
        <v>3565</v>
      </c>
      <c r="B917" s="832" t="s">
        <v>3566</v>
      </c>
      <c r="C917" s="832" t="s">
        <v>3024</v>
      </c>
      <c r="D917" s="832" t="s">
        <v>1384</v>
      </c>
      <c r="E917" s="832" t="s">
        <v>3550</v>
      </c>
      <c r="F917" s="832" t="s">
        <v>3695</v>
      </c>
      <c r="G917" s="832" t="s">
        <v>3696</v>
      </c>
      <c r="H917" s="849">
        <v>1</v>
      </c>
      <c r="I917" s="849">
        <v>33.33</v>
      </c>
      <c r="J917" s="832">
        <v>0.19998799951998084</v>
      </c>
      <c r="K917" s="832">
        <v>33.33</v>
      </c>
      <c r="L917" s="849">
        <v>5</v>
      </c>
      <c r="M917" s="849">
        <v>166.65999999999997</v>
      </c>
      <c r="N917" s="832">
        <v>1</v>
      </c>
      <c r="O917" s="832">
        <v>33.331999999999994</v>
      </c>
      <c r="P917" s="849">
        <v>5</v>
      </c>
      <c r="Q917" s="849">
        <v>166.65999999999997</v>
      </c>
      <c r="R917" s="837">
        <v>1</v>
      </c>
      <c r="S917" s="850">
        <v>33.331999999999994</v>
      </c>
    </row>
    <row r="918" spans="1:19" ht="14.4" customHeight="1" x14ac:dyDescent="0.3">
      <c r="A918" s="831" t="s">
        <v>3565</v>
      </c>
      <c r="B918" s="832" t="s">
        <v>3566</v>
      </c>
      <c r="C918" s="832" t="s">
        <v>3024</v>
      </c>
      <c r="D918" s="832" t="s">
        <v>1384</v>
      </c>
      <c r="E918" s="832" t="s">
        <v>3550</v>
      </c>
      <c r="F918" s="832" t="s">
        <v>3699</v>
      </c>
      <c r="G918" s="832" t="s">
        <v>3700</v>
      </c>
      <c r="H918" s="849"/>
      <c r="I918" s="849"/>
      <c r="J918" s="832"/>
      <c r="K918" s="832"/>
      <c r="L918" s="849">
        <v>2</v>
      </c>
      <c r="M918" s="849">
        <v>520</v>
      </c>
      <c r="N918" s="832">
        <v>1</v>
      </c>
      <c r="O918" s="832">
        <v>260</v>
      </c>
      <c r="P918" s="849"/>
      <c r="Q918" s="849"/>
      <c r="R918" s="837"/>
      <c r="S918" s="850"/>
    </row>
    <row r="919" spans="1:19" ht="14.4" customHeight="1" x14ac:dyDescent="0.3">
      <c r="A919" s="831" t="s">
        <v>3565</v>
      </c>
      <c r="B919" s="832" t="s">
        <v>3566</v>
      </c>
      <c r="C919" s="832" t="s">
        <v>3024</v>
      </c>
      <c r="D919" s="832" t="s">
        <v>1384</v>
      </c>
      <c r="E919" s="832" t="s">
        <v>3550</v>
      </c>
      <c r="F919" s="832" t="s">
        <v>3555</v>
      </c>
      <c r="G919" s="832" t="s">
        <v>3556</v>
      </c>
      <c r="H919" s="849">
        <v>1</v>
      </c>
      <c r="I919" s="849">
        <v>867</v>
      </c>
      <c r="J919" s="832">
        <v>0.99884792626728114</v>
      </c>
      <c r="K919" s="832">
        <v>867</v>
      </c>
      <c r="L919" s="849">
        <v>1</v>
      </c>
      <c r="M919" s="849">
        <v>868</v>
      </c>
      <c r="N919" s="832">
        <v>1</v>
      </c>
      <c r="O919" s="832">
        <v>868</v>
      </c>
      <c r="P919" s="849"/>
      <c r="Q919" s="849"/>
      <c r="R919" s="837"/>
      <c r="S919" s="850"/>
    </row>
    <row r="920" spans="1:19" ht="14.4" customHeight="1" x14ac:dyDescent="0.3">
      <c r="A920" s="831" t="s">
        <v>3565</v>
      </c>
      <c r="B920" s="832" t="s">
        <v>3566</v>
      </c>
      <c r="C920" s="832" t="s">
        <v>3024</v>
      </c>
      <c r="D920" s="832" t="s">
        <v>1384</v>
      </c>
      <c r="E920" s="832" t="s">
        <v>3550</v>
      </c>
      <c r="F920" s="832" t="s">
        <v>3557</v>
      </c>
      <c r="G920" s="832" t="s">
        <v>3558</v>
      </c>
      <c r="H920" s="849">
        <v>8</v>
      </c>
      <c r="I920" s="849">
        <v>4728</v>
      </c>
      <c r="J920" s="832">
        <v>3.9932432432432434</v>
      </c>
      <c r="K920" s="832">
        <v>591</v>
      </c>
      <c r="L920" s="849">
        <v>2</v>
      </c>
      <c r="M920" s="849">
        <v>1184</v>
      </c>
      <c r="N920" s="832">
        <v>1</v>
      </c>
      <c r="O920" s="832">
        <v>592</v>
      </c>
      <c r="P920" s="849">
        <v>2</v>
      </c>
      <c r="Q920" s="849">
        <v>1186</v>
      </c>
      <c r="R920" s="837">
        <v>1.0016891891891893</v>
      </c>
      <c r="S920" s="850">
        <v>593</v>
      </c>
    </row>
    <row r="921" spans="1:19" ht="14.4" customHeight="1" x14ac:dyDescent="0.3">
      <c r="A921" s="831" t="s">
        <v>3565</v>
      </c>
      <c r="B921" s="832" t="s">
        <v>3566</v>
      </c>
      <c r="C921" s="832" t="s">
        <v>3024</v>
      </c>
      <c r="D921" s="832" t="s">
        <v>1384</v>
      </c>
      <c r="E921" s="832" t="s">
        <v>3550</v>
      </c>
      <c r="F921" s="832" t="s">
        <v>3559</v>
      </c>
      <c r="G921" s="832" t="s">
        <v>3560</v>
      </c>
      <c r="H921" s="849">
        <v>1</v>
      </c>
      <c r="I921" s="849">
        <v>767</v>
      </c>
      <c r="J921" s="832">
        <v>1</v>
      </c>
      <c r="K921" s="832">
        <v>767</v>
      </c>
      <c r="L921" s="849">
        <v>1</v>
      </c>
      <c r="M921" s="849">
        <v>767</v>
      </c>
      <c r="N921" s="832">
        <v>1</v>
      </c>
      <c r="O921" s="832">
        <v>767</v>
      </c>
      <c r="P921" s="849">
        <v>2</v>
      </c>
      <c r="Q921" s="849">
        <v>1536</v>
      </c>
      <c r="R921" s="837">
        <v>2.002607561929596</v>
      </c>
      <c r="S921" s="850">
        <v>768</v>
      </c>
    </row>
    <row r="922" spans="1:19" ht="14.4" customHeight="1" x14ac:dyDescent="0.3">
      <c r="A922" s="831" t="s">
        <v>3565</v>
      </c>
      <c r="B922" s="832" t="s">
        <v>3566</v>
      </c>
      <c r="C922" s="832" t="s">
        <v>3024</v>
      </c>
      <c r="D922" s="832" t="s">
        <v>1384</v>
      </c>
      <c r="E922" s="832" t="s">
        <v>3550</v>
      </c>
      <c r="F922" s="832" t="s">
        <v>3561</v>
      </c>
      <c r="G922" s="832" t="s">
        <v>3562</v>
      </c>
      <c r="H922" s="849">
        <v>2</v>
      </c>
      <c r="I922" s="849">
        <v>2830</v>
      </c>
      <c r="J922" s="832">
        <v>0.23518657026510428</v>
      </c>
      <c r="K922" s="832">
        <v>1415</v>
      </c>
      <c r="L922" s="849">
        <v>9</v>
      </c>
      <c r="M922" s="849">
        <v>12033</v>
      </c>
      <c r="N922" s="832">
        <v>1</v>
      </c>
      <c r="O922" s="832">
        <v>1337</v>
      </c>
      <c r="P922" s="849">
        <v>6</v>
      </c>
      <c r="Q922" s="849">
        <v>8034</v>
      </c>
      <c r="R922" s="837">
        <v>0.6676639242084268</v>
      </c>
      <c r="S922" s="850">
        <v>1339</v>
      </c>
    </row>
    <row r="923" spans="1:19" ht="14.4" customHeight="1" x14ac:dyDescent="0.3">
      <c r="A923" s="831" t="s">
        <v>3565</v>
      </c>
      <c r="B923" s="832" t="s">
        <v>3566</v>
      </c>
      <c r="C923" s="832" t="s">
        <v>3024</v>
      </c>
      <c r="D923" s="832" t="s">
        <v>1384</v>
      </c>
      <c r="E923" s="832" t="s">
        <v>3550</v>
      </c>
      <c r="F923" s="832" t="s">
        <v>3563</v>
      </c>
      <c r="G923" s="832" t="s">
        <v>3564</v>
      </c>
      <c r="H923" s="849">
        <v>3</v>
      </c>
      <c r="I923" s="849">
        <v>1086</v>
      </c>
      <c r="J923" s="832">
        <v>1</v>
      </c>
      <c r="K923" s="832">
        <v>362</v>
      </c>
      <c r="L923" s="849">
        <v>3</v>
      </c>
      <c r="M923" s="849">
        <v>1086</v>
      </c>
      <c r="N923" s="832">
        <v>1</v>
      </c>
      <c r="O923" s="832">
        <v>362</v>
      </c>
      <c r="P923" s="849"/>
      <c r="Q923" s="849"/>
      <c r="R923" s="837"/>
      <c r="S923" s="850"/>
    </row>
    <row r="924" spans="1:19" ht="14.4" customHeight="1" x14ac:dyDescent="0.3">
      <c r="A924" s="831" t="s">
        <v>3565</v>
      </c>
      <c r="B924" s="832" t="s">
        <v>3566</v>
      </c>
      <c r="C924" s="832" t="s">
        <v>3024</v>
      </c>
      <c r="D924" s="832" t="s">
        <v>1385</v>
      </c>
      <c r="E924" s="832" t="s">
        <v>3567</v>
      </c>
      <c r="F924" s="832" t="s">
        <v>3576</v>
      </c>
      <c r="G924" s="832" t="s">
        <v>1352</v>
      </c>
      <c r="H924" s="849">
        <v>0.1</v>
      </c>
      <c r="I924" s="849">
        <v>442.7</v>
      </c>
      <c r="J924" s="832"/>
      <c r="K924" s="832">
        <v>4427</v>
      </c>
      <c r="L924" s="849"/>
      <c r="M924" s="849"/>
      <c r="N924" s="832"/>
      <c r="O924" s="832"/>
      <c r="P924" s="849">
        <v>0.1</v>
      </c>
      <c r="Q924" s="849">
        <v>454.76</v>
      </c>
      <c r="R924" s="837"/>
      <c r="S924" s="850">
        <v>4547.5999999999995</v>
      </c>
    </row>
    <row r="925" spans="1:19" ht="14.4" customHeight="1" x14ac:dyDescent="0.3">
      <c r="A925" s="831" t="s">
        <v>3565</v>
      </c>
      <c r="B925" s="832" t="s">
        <v>3566</v>
      </c>
      <c r="C925" s="832" t="s">
        <v>3024</v>
      </c>
      <c r="D925" s="832" t="s">
        <v>1385</v>
      </c>
      <c r="E925" s="832" t="s">
        <v>3547</v>
      </c>
      <c r="F925" s="832" t="s">
        <v>3612</v>
      </c>
      <c r="G925" s="832" t="s">
        <v>3613</v>
      </c>
      <c r="H925" s="849">
        <v>1</v>
      </c>
      <c r="I925" s="849">
        <v>408.74</v>
      </c>
      <c r="J925" s="832"/>
      <c r="K925" s="832">
        <v>408.74</v>
      </c>
      <c r="L925" s="849"/>
      <c r="M925" s="849"/>
      <c r="N925" s="832"/>
      <c r="O925" s="832"/>
      <c r="P925" s="849">
        <v>1</v>
      </c>
      <c r="Q925" s="849">
        <v>408.74</v>
      </c>
      <c r="R925" s="837"/>
      <c r="S925" s="850">
        <v>408.74</v>
      </c>
    </row>
    <row r="926" spans="1:19" ht="14.4" customHeight="1" x14ac:dyDescent="0.3">
      <c r="A926" s="831" t="s">
        <v>3565</v>
      </c>
      <c r="B926" s="832" t="s">
        <v>3566</v>
      </c>
      <c r="C926" s="832" t="s">
        <v>3024</v>
      </c>
      <c r="D926" s="832" t="s">
        <v>1385</v>
      </c>
      <c r="E926" s="832" t="s">
        <v>3547</v>
      </c>
      <c r="F926" s="832" t="s">
        <v>3618</v>
      </c>
      <c r="G926" s="832" t="s">
        <v>3619</v>
      </c>
      <c r="H926" s="849">
        <v>1</v>
      </c>
      <c r="I926" s="849">
        <v>1665</v>
      </c>
      <c r="J926" s="832"/>
      <c r="K926" s="832">
        <v>1665</v>
      </c>
      <c r="L926" s="849"/>
      <c r="M926" s="849"/>
      <c r="N926" s="832"/>
      <c r="O926" s="832"/>
      <c r="P926" s="849"/>
      <c r="Q926" s="849"/>
      <c r="R926" s="837"/>
      <c r="S926" s="850"/>
    </row>
    <row r="927" spans="1:19" ht="14.4" customHeight="1" x14ac:dyDescent="0.3">
      <c r="A927" s="831" t="s">
        <v>3565</v>
      </c>
      <c r="B927" s="832" t="s">
        <v>3566</v>
      </c>
      <c r="C927" s="832" t="s">
        <v>3024</v>
      </c>
      <c r="D927" s="832" t="s">
        <v>1385</v>
      </c>
      <c r="E927" s="832" t="s">
        <v>3547</v>
      </c>
      <c r="F927" s="832" t="s">
        <v>3548</v>
      </c>
      <c r="G927" s="832" t="s">
        <v>3549</v>
      </c>
      <c r="H927" s="849">
        <v>1</v>
      </c>
      <c r="I927" s="849">
        <v>2436</v>
      </c>
      <c r="J927" s="832"/>
      <c r="K927" s="832">
        <v>2436</v>
      </c>
      <c r="L927" s="849"/>
      <c r="M927" s="849"/>
      <c r="N927" s="832"/>
      <c r="O927" s="832"/>
      <c r="P927" s="849">
        <v>2</v>
      </c>
      <c r="Q927" s="849">
        <v>4340.0600000000004</v>
      </c>
      <c r="R927" s="837"/>
      <c r="S927" s="850">
        <v>2170.0300000000002</v>
      </c>
    </row>
    <row r="928" spans="1:19" ht="14.4" customHeight="1" x14ac:dyDescent="0.3">
      <c r="A928" s="831" t="s">
        <v>3565</v>
      </c>
      <c r="B928" s="832" t="s">
        <v>3566</v>
      </c>
      <c r="C928" s="832" t="s">
        <v>3024</v>
      </c>
      <c r="D928" s="832" t="s">
        <v>1385</v>
      </c>
      <c r="E928" s="832" t="s">
        <v>3547</v>
      </c>
      <c r="F928" s="832" t="s">
        <v>3624</v>
      </c>
      <c r="G928" s="832" t="s">
        <v>3625</v>
      </c>
      <c r="H928" s="849">
        <v>2</v>
      </c>
      <c r="I928" s="849">
        <v>2793</v>
      </c>
      <c r="J928" s="832"/>
      <c r="K928" s="832">
        <v>1396.5</v>
      </c>
      <c r="L928" s="849"/>
      <c r="M928" s="849"/>
      <c r="N928" s="832"/>
      <c r="O928" s="832"/>
      <c r="P928" s="849">
        <v>1</v>
      </c>
      <c r="Q928" s="849">
        <v>1396.5</v>
      </c>
      <c r="R928" s="837"/>
      <c r="S928" s="850">
        <v>1396.5</v>
      </c>
    </row>
    <row r="929" spans="1:19" ht="14.4" customHeight="1" x14ac:dyDescent="0.3">
      <c r="A929" s="831" t="s">
        <v>3565</v>
      </c>
      <c r="B929" s="832" t="s">
        <v>3566</v>
      </c>
      <c r="C929" s="832" t="s">
        <v>3024</v>
      </c>
      <c r="D929" s="832" t="s">
        <v>1385</v>
      </c>
      <c r="E929" s="832" t="s">
        <v>3550</v>
      </c>
      <c r="F929" s="832" t="s">
        <v>3657</v>
      </c>
      <c r="G929" s="832" t="s">
        <v>3658</v>
      </c>
      <c r="H929" s="849">
        <v>3</v>
      </c>
      <c r="I929" s="849">
        <v>111</v>
      </c>
      <c r="J929" s="832"/>
      <c r="K929" s="832">
        <v>37</v>
      </c>
      <c r="L929" s="849"/>
      <c r="M929" s="849"/>
      <c r="N929" s="832"/>
      <c r="O929" s="832"/>
      <c r="P929" s="849"/>
      <c r="Q929" s="849"/>
      <c r="R929" s="837"/>
      <c r="S929" s="850"/>
    </row>
    <row r="930" spans="1:19" ht="14.4" customHeight="1" x14ac:dyDescent="0.3">
      <c r="A930" s="831" t="s">
        <v>3565</v>
      </c>
      <c r="B930" s="832" t="s">
        <v>3566</v>
      </c>
      <c r="C930" s="832" t="s">
        <v>3024</v>
      </c>
      <c r="D930" s="832" t="s">
        <v>1385</v>
      </c>
      <c r="E930" s="832" t="s">
        <v>3550</v>
      </c>
      <c r="F930" s="832" t="s">
        <v>3659</v>
      </c>
      <c r="G930" s="832" t="s">
        <v>3660</v>
      </c>
      <c r="H930" s="849">
        <v>27</v>
      </c>
      <c r="I930" s="849">
        <v>270</v>
      </c>
      <c r="J930" s="832">
        <v>27</v>
      </c>
      <c r="K930" s="832">
        <v>10</v>
      </c>
      <c r="L930" s="849">
        <v>1</v>
      </c>
      <c r="M930" s="849">
        <v>10</v>
      </c>
      <c r="N930" s="832">
        <v>1</v>
      </c>
      <c r="O930" s="832">
        <v>10</v>
      </c>
      <c r="P930" s="849">
        <v>2</v>
      </c>
      <c r="Q930" s="849">
        <v>20</v>
      </c>
      <c r="R930" s="837">
        <v>2</v>
      </c>
      <c r="S930" s="850">
        <v>10</v>
      </c>
    </row>
    <row r="931" spans="1:19" ht="14.4" customHeight="1" x14ac:dyDescent="0.3">
      <c r="A931" s="831" t="s">
        <v>3565</v>
      </c>
      <c r="B931" s="832" t="s">
        <v>3566</v>
      </c>
      <c r="C931" s="832" t="s">
        <v>3024</v>
      </c>
      <c r="D931" s="832" t="s">
        <v>1385</v>
      </c>
      <c r="E931" s="832" t="s">
        <v>3550</v>
      </c>
      <c r="F931" s="832" t="s">
        <v>3551</v>
      </c>
      <c r="G931" s="832" t="s">
        <v>3552</v>
      </c>
      <c r="H931" s="849">
        <v>24</v>
      </c>
      <c r="I931" s="849">
        <v>6024</v>
      </c>
      <c r="J931" s="832">
        <v>24</v>
      </c>
      <c r="K931" s="832">
        <v>251</v>
      </c>
      <c r="L931" s="849">
        <v>1</v>
      </c>
      <c r="M931" s="849">
        <v>251</v>
      </c>
      <c r="N931" s="832">
        <v>1</v>
      </c>
      <c r="O931" s="832">
        <v>251</v>
      </c>
      <c r="P931" s="849">
        <v>7</v>
      </c>
      <c r="Q931" s="849">
        <v>1764</v>
      </c>
      <c r="R931" s="837">
        <v>7.0278884462151394</v>
      </c>
      <c r="S931" s="850">
        <v>252</v>
      </c>
    </row>
    <row r="932" spans="1:19" ht="14.4" customHeight="1" x14ac:dyDescent="0.3">
      <c r="A932" s="831" t="s">
        <v>3565</v>
      </c>
      <c r="B932" s="832" t="s">
        <v>3566</v>
      </c>
      <c r="C932" s="832" t="s">
        <v>3024</v>
      </c>
      <c r="D932" s="832" t="s">
        <v>1385</v>
      </c>
      <c r="E932" s="832" t="s">
        <v>3550</v>
      </c>
      <c r="F932" s="832" t="s">
        <v>3665</v>
      </c>
      <c r="G932" s="832" t="s">
        <v>3666</v>
      </c>
      <c r="H932" s="849">
        <v>35</v>
      </c>
      <c r="I932" s="849">
        <v>4410</v>
      </c>
      <c r="J932" s="832"/>
      <c r="K932" s="832">
        <v>126</v>
      </c>
      <c r="L932" s="849"/>
      <c r="M932" s="849"/>
      <c r="N932" s="832"/>
      <c r="O932" s="832"/>
      <c r="P932" s="849"/>
      <c r="Q932" s="849"/>
      <c r="R932" s="837"/>
      <c r="S932" s="850"/>
    </row>
    <row r="933" spans="1:19" ht="14.4" customHeight="1" x14ac:dyDescent="0.3">
      <c r="A933" s="831" t="s">
        <v>3565</v>
      </c>
      <c r="B933" s="832" t="s">
        <v>3566</v>
      </c>
      <c r="C933" s="832" t="s">
        <v>3024</v>
      </c>
      <c r="D933" s="832" t="s">
        <v>1385</v>
      </c>
      <c r="E933" s="832" t="s">
        <v>3550</v>
      </c>
      <c r="F933" s="832" t="s">
        <v>3553</v>
      </c>
      <c r="G933" s="832" t="s">
        <v>3554</v>
      </c>
      <c r="H933" s="849">
        <v>2</v>
      </c>
      <c r="I933" s="849">
        <v>396</v>
      </c>
      <c r="J933" s="832"/>
      <c r="K933" s="832">
        <v>198</v>
      </c>
      <c r="L933" s="849"/>
      <c r="M933" s="849"/>
      <c r="N933" s="832"/>
      <c r="O933" s="832"/>
      <c r="P933" s="849">
        <v>1</v>
      </c>
      <c r="Q933" s="849">
        <v>199</v>
      </c>
      <c r="R933" s="837"/>
      <c r="S933" s="850">
        <v>199</v>
      </c>
    </row>
    <row r="934" spans="1:19" ht="14.4" customHeight="1" x14ac:dyDescent="0.3">
      <c r="A934" s="831" t="s">
        <v>3565</v>
      </c>
      <c r="B934" s="832" t="s">
        <v>3566</v>
      </c>
      <c r="C934" s="832" t="s">
        <v>3024</v>
      </c>
      <c r="D934" s="832" t="s">
        <v>1385</v>
      </c>
      <c r="E934" s="832" t="s">
        <v>3550</v>
      </c>
      <c r="F934" s="832" t="s">
        <v>3673</v>
      </c>
      <c r="G934" s="832" t="s">
        <v>3674</v>
      </c>
      <c r="H934" s="849">
        <v>2</v>
      </c>
      <c r="I934" s="849">
        <v>666</v>
      </c>
      <c r="J934" s="832"/>
      <c r="K934" s="832">
        <v>333</v>
      </c>
      <c r="L934" s="849"/>
      <c r="M934" s="849"/>
      <c r="N934" s="832"/>
      <c r="O934" s="832"/>
      <c r="P934" s="849">
        <v>1</v>
      </c>
      <c r="Q934" s="849">
        <v>334</v>
      </c>
      <c r="R934" s="837"/>
      <c r="S934" s="850">
        <v>334</v>
      </c>
    </row>
    <row r="935" spans="1:19" ht="14.4" customHeight="1" x14ac:dyDescent="0.3">
      <c r="A935" s="831" t="s">
        <v>3565</v>
      </c>
      <c r="B935" s="832" t="s">
        <v>3566</v>
      </c>
      <c r="C935" s="832" t="s">
        <v>3024</v>
      </c>
      <c r="D935" s="832" t="s">
        <v>1385</v>
      </c>
      <c r="E935" s="832" t="s">
        <v>3550</v>
      </c>
      <c r="F935" s="832" t="s">
        <v>3677</v>
      </c>
      <c r="G935" s="832" t="s">
        <v>3678</v>
      </c>
      <c r="H935" s="849">
        <v>2</v>
      </c>
      <c r="I935" s="849">
        <v>702</v>
      </c>
      <c r="J935" s="832"/>
      <c r="K935" s="832">
        <v>351</v>
      </c>
      <c r="L935" s="849"/>
      <c r="M935" s="849"/>
      <c r="N935" s="832"/>
      <c r="O935" s="832"/>
      <c r="P935" s="849"/>
      <c r="Q935" s="849"/>
      <c r="R935" s="837"/>
      <c r="S935" s="850"/>
    </row>
    <row r="936" spans="1:19" ht="14.4" customHeight="1" x14ac:dyDescent="0.3">
      <c r="A936" s="831" t="s">
        <v>3565</v>
      </c>
      <c r="B936" s="832" t="s">
        <v>3566</v>
      </c>
      <c r="C936" s="832" t="s">
        <v>3024</v>
      </c>
      <c r="D936" s="832" t="s">
        <v>1385</v>
      </c>
      <c r="E936" s="832" t="s">
        <v>3550</v>
      </c>
      <c r="F936" s="832" t="s">
        <v>3695</v>
      </c>
      <c r="G936" s="832" t="s">
        <v>3696</v>
      </c>
      <c r="H936" s="849">
        <v>24</v>
      </c>
      <c r="I936" s="849">
        <v>800</v>
      </c>
      <c r="J936" s="832">
        <v>24.002400240024002</v>
      </c>
      <c r="K936" s="832">
        <v>33.333333333333336</v>
      </c>
      <c r="L936" s="849">
        <v>1</v>
      </c>
      <c r="M936" s="849">
        <v>33.33</v>
      </c>
      <c r="N936" s="832">
        <v>1</v>
      </c>
      <c r="O936" s="832">
        <v>33.33</v>
      </c>
      <c r="P936" s="849">
        <v>7</v>
      </c>
      <c r="Q936" s="849">
        <v>233.32999999999998</v>
      </c>
      <c r="R936" s="837">
        <v>7.0006000600060005</v>
      </c>
      <c r="S936" s="850">
        <v>33.332857142857144</v>
      </c>
    </row>
    <row r="937" spans="1:19" ht="14.4" customHeight="1" x14ac:dyDescent="0.3">
      <c r="A937" s="831" t="s">
        <v>3565</v>
      </c>
      <c r="B937" s="832" t="s">
        <v>3566</v>
      </c>
      <c r="C937" s="832" t="s">
        <v>3024</v>
      </c>
      <c r="D937" s="832" t="s">
        <v>1385</v>
      </c>
      <c r="E937" s="832" t="s">
        <v>3550</v>
      </c>
      <c r="F937" s="832" t="s">
        <v>3697</v>
      </c>
      <c r="G937" s="832" t="s">
        <v>3698</v>
      </c>
      <c r="H937" s="849">
        <v>3</v>
      </c>
      <c r="I937" s="849">
        <v>921</v>
      </c>
      <c r="J937" s="832"/>
      <c r="K937" s="832">
        <v>307</v>
      </c>
      <c r="L937" s="849"/>
      <c r="M937" s="849"/>
      <c r="N937" s="832"/>
      <c r="O937" s="832"/>
      <c r="P937" s="849"/>
      <c r="Q937" s="849"/>
      <c r="R937" s="837"/>
      <c r="S937" s="850"/>
    </row>
    <row r="938" spans="1:19" ht="14.4" customHeight="1" x14ac:dyDescent="0.3">
      <c r="A938" s="831" t="s">
        <v>3565</v>
      </c>
      <c r="B938" s="832" t="s">
        <v>3566</v>
      </c>
      <c r="C938" s="832" t="s">
        <v>3024</v>
      </c>
      <c r="D938" s="832" t="s">
        <v>1385</v>
      </c>
      <c r="E938" s="832" t="s">
        <v>3550</v>
      </c>
      <c r="F938" s="832" t="s">
        <v>3555</v>
      </c>
      <c r="G938" s="832" t="s">
        <v>3556</v>
      </c>
      <c r="H938" s="849">
        <v>4</v>
      </c>
      <c r="I938" s="849">
        <v>3468</v>
      </c>
      <c r="J938" s="832"/>
      <c r="K938" s="832">
        <v>867</v>
      </c>
      <c r="L938" s="849"/>
      <c r="M938" s="849"/>
      <c r="N938" s="832"/>
      <c r="O938" s="832"/>
      <c r="P938" s="849"/>
      <c r="Q938" s="849"/>
      <c r="R938" s="837"/>
      <c r="S938" s="850"/>
    </row>
    <row r="939" spans="1:19" ht="14.4" customHeight="1" x14ac:dyDescent="0.3">
      <c r="A939" s="831" t="s">
        <v>3565</v>
      </c>
      <c r="B939" s="832" t="s">
        <v>3566</v>
      </c>
      <c r="C939" s="832" t="s">
        <v>3024</v>
      </c>
      <c r="D939" s="832" t="s">
        <v>1385</v>
      </c>
      <c r="E939" s="832" t="s">
        <v>3550</v>
      </c>
      <c r="F939" s="832" t="s">
        <v>3557</v>
      </c>
      <c r="G939" s="832" t="s">
        <v>3558</v>
      </c>
      <c r="H939" s="849">
        <v>27</v>
      </c>
      <c r="I939" s="849">
        <v>15957</v>
      </c>
      <c r="J939" s="832"/>
      <c r="K939" s="832">
        <v>591</v>
      </c>
      <c r="L939" s="849"/>
      <c r="M939" s="849"/>
      <c r="N939" s="832"/>
      <c r="O939" s="832"/>
      <c r="P939" s="849">
        <v>5</v>
      </c>
      <c r="Q939" s="849">
        <v>2965</v>
      </c>
      <c r="R939" s="837"/>
      <c r="S939" s="850">
        <v>593</v>
      </c>
    </row>
    <row r="940" spans="1:19" ht="14.4" customHeight="1" x14ac:dyDescent="0.3">
      <c r="A940" s="831" t="s">
        <v>3565</v>
      </c>
      <c r="B940" s="832" t="s">
        <v>3566</v>
      </c>
      <c r="C940" s="832" t="s">
        <v>3024</v>
      </c>
      <c r="D940" s="832" t="s">
        <v>1385</v>
      </c>
      <c r="E940" s="832" t="s">
        <v>3550</v>
      </c>
      <c r="F940" s="832" t="s">
        <v>3559</v>
      </c>
      <c r="G940" s="832" t="s">
        <v>3560</v>
      </c>
      <c r="H940" s="849">
        <v>4</v>
      </c>
      <c r="I940" s="849">
        <v>3068</v>
      </c>
      <c r="J940" s="832"/>
      <c r="K940" s="832">
        <v>767</v>
      </c>
      <c r="L940" s="849"/>
      <c r="M940" s="849"/>
      <c r="N940" s="832"/>
      <c r="O940" s="832"/>
      <c r="P940" s="849">
        <v>2</v>
      </c>
      <c r="Q940" s="849">
        <v>1536</v>
      </c>
      <c r="R940" s="837"/>
      <c r="S940" s="850">
        <v>768</v>
      </c>
    </row>
    <row r="941" spans="1:19" ht="14.4" customHeight="1" x14ac:dyDescent="0.3">
      <c r="A941" s="831" t="s">
        <v>3565</v>
      </c>
      <c r="B941" s="832" t="s">
        <v>3566</v>
      </c>
      <c r="C941" s="832" t="s">
        <v>3024</v>
      </c>
      <c r="D941" s="832" t="s">
        <v>1385</v>
      </c>
      <c r="E941" s="832" t="s">
        <v>3550</v>
      </c>
      <c r="F941" s="832" t="s">
        <v>3561</v>
      </c>
      <c r="G941" s="832" t="s">
        <v>3562</v>
      </c>
      <c r="H941" s="849">
        <v>46</v>
      </c>
      <c r="I941" s="849">
        <v>65090</v>
      </c>
      <c r="J941" s="832">
        <v>48.683620044876591</v>
      </c>
      <c r="K941" s="832">
        <v>1415</v>
      </c>
      <c r="L941" s="849">
        <v>1</v>
      </c>
      <c r="M941" s="849">
        <v>1337</v>
      </c>
      <c r="N941" s="832">
        <v>1</v>
      </c>
      <c r="O941" s="832">
        <v>1337</v>
      </c>
      <c r="P941" s="849">
        <v>3</v>
      </c>
      <c r="Q941" s="849">
        <v>4017</v>
      </c>
      <c r="R941" s="837">
        <v>3.0044876589379208</v>
      </c>
      <c r="S941" s="850">
        <v>1339</v>
      </c>
    </row>
    <row r="942" spans="1:19" ht="14.4" customHeight="1" x14ac:dyDescent="0.3">
      <c r="A942" s="831" t="s">
        <v>3565</v>
      </c>
      <c r="B942" s="832" t="s">
        <v>3566</v>
      </c>
      <c r="C942" s="832" t="s">
        <v>3024</v>
      </c>
      <c r="D942" s="832" t="s">
        <v>1385</v>
      </c>
      <c r="E942" s="832" t="s">
        <v>3550</v>
      </c>
      <c r="F942" s="832" t="s">
        <v>3563</v>
      </c>
      <c r="G942" s="832" t="s">
        <v>3564</v>
      </c>
      <c r="H942" s="849">
        <v>14</v>
      </c>
      <c r="I942" s="849">
        <v>5068</v>
      </c>
      <c r="J942" s="832"/>
      <c r="K942" s="832">
        <v>362</v>
      </c>
      <c r="L942" s="849"/>
      <c r="M942" s="849"/>
      <c r="N942" s="832"/>
      <c r="O942" s="832"/>
      <c r="P942" s="849"/>
      <c r="Q942" s="849"/>
      <c r="R942" s="837"/>
      <c r="S942" s="850"/>
    </row>
    <row r="943" spans="1:19" ht="14.4" customHeight="1" x14ac:dyDescent="0.3">
      <c r="A943" s="831" t="s">
        <v>3565</v>
      </c>
      <c r="B943" s="832" t="s">
        <v>3566</v>
      </c>
      <c r="C943" s="832" t="s">
        <v>3024</v>
      </c>
      <c r="D943" s="832" t="s">
        <v>1386</v>
      </c>
      <c r="E943" s="832" t="s">
        <v>3550</v>
      </c>
      <c r="F943" s="832" t="s">
        <v>3647</v>
      </c>
      <c r="G943" s="832" t="s">
        <v>3648</v>
      </c>
      <c r="H943" s="849">
        <v>1</v>
      </c>
      <c r="I943" s="849">
        <v>205</v>
      </c>
      <c r="J943" s="832"/>
      <c r="K943" s="832">
        <v>205</v>
      </c>
      <c r="L943" s="849"/>
      <c r="M943" s="849"/>
      <c r="N943" s="832"/>
      <c r="O943" s="832"/>
      <c r="P943" s="849"/>
      <c r="Q943" s="849"/>
      <c r="R943" s="837"/>
      <c r="S943" s="850"/>
    </row>
    <row r="944" spans="1:19" ht="14.4" customHeight="1" x14ac:dyDescent="0.3">
      <c r="A944" s="831" t="s">
        <v>3565</v>
      </c>
      <c r="B944" s="832" t="s">
        <v>3566</v>
      </c>
      <c r="C944" s="832" t="s">
        <v>3024</v>
      </c>
      <c r="D944" s="832" t="s">
        <v>1386</v>
      </c>
      <c r="E944" s="832" t="s">
        <v>3550</v>
      </c>
      <c r="F944" s="832" t="s">
        <v>3665</v>
      </c>
      <c r="G944" s="832" t="s">
        <v>3666</v>
      </c>
      <c r="H944" s="849">
        <v>1</v>
      </c>
      <c r="I944" s="849">
        <v>126</v>
      </c>
      <c r="J944" s="832"/>
      <c r="K944" s="832">
        <v>126</v>
      </c>
      <c r="L944" s="849"/>
      <c r="M944" s="849"/>
      <c r="N944" s="832"/>
      <c r="O944" s="832"/>
      <c r="P944" s="849"/>
      <c r="Q944" s="849"/>
      <c r="R944" s="837"/>
      <c r="S944" s="850"/>
    </row>
    <row r="945" spans="1:19" ht="14.4" customHeight="1" x14ac:dyDescent="0.3">
      <c r="A945" s="831" t="s">
        <v>3565</v>
      </c>
      <c r="B945" s="832" t="s">
        <v>3566</v>
      </c>
      <c r="C945" s="832" t="s">
        <v>3024</v>
      </c>
      <c r="D945" s="832" t="s">
        <v>1386</v>
      </c>
      <c r="E945" s="832" t="s">
        <v>3550</v>
      </c>
      <c r="F945" s="832" t="s">
        <v>3557</v>
      </c>
      <c r="G945" s="832" t="s">
        <v>3558</v>
      </c>
      <c r="H945" s="849">
        <v>2</v>
      </c>
      <c r="I945" s="849">
        <v>1182</v>
      </c>
      <c r="J945" s="832"/>
      <c r="K945" s="832">
        <v>591</v>
      </c>
      <c r="L945" s="849"/>
      <c r="M945" s="849"/>
      <c r="N945" s="832"/>
      <c r="O945" s="832"/>
      <c r="P945" s="849"/>
      <c r="Q945" s="849"/>
      <c r="R945" s="837"/>
      <c r="S945" s="850"/>
    </row>
    <row r="946" spans="1:19" ht="14.4" customHeight="1" x14ac:dyDescent="0.3">
      <c r="A946" s="831" t="s">
        <v>3565</v>
      </c>
      <c r="B946" s="832" t="s">
        <v>3566</v>
      </c>
      <c r="C946" s="832" t="s">
        <v>3024</v>
      </c>
      <c r="D946" s="832" t="s">
        <v>1386</v>
      </c>
      <c r="E946" s="832" t="s">
        <v>3550</v>
      </c>
      <c r="F946" s="832" t="s">
        <v>3563</v>
      </c>
      <c r="G946" s="832" t="s">
        <v>3564</v>
      </c>
      <c r="H946" s="849">
        <v>1</v>
      </c>
      <c r="I946" s="849">
        <v>362</v>
      </c>
      <c r="J946" s="832"/>
      <c r="K946" s="832">
        <v>362</v>
      </c>
      <c r="L946" s="849"/>
      <c r="M946" s="849"/>
      <c r="N946" s="832"/>
      <c r="O946" s="832"/>
      <c r="P946" s="849"/>
      <c r="Q946" s="849"/>
      <c r="R946" s="837"/>
      <c r="S946" s="850"/>
    </row>
    <row r="947" spans="1:19" ht="14.4" customHeight="1" x14ac:dyDescent="0.3">
      <c r="A947" s="831" t="s">
        <v>3565</v>
      </c>
      <c r="B947" s="832" t="s">
        <v>3566</v>
      </c>
      <c r="C947" s="832" t="s">
        <v>3024</v>
      </c>
      <c r="D947" s="832" t="s">
        <v>1387</v>
      </c>
      <c r="E947" s="832" t="s">
        <v>3567</v>
      </c>
      <c r="F947" s="832" t="s">
        <v>3576</v>
      </c>
      <c r="G947" s="832" t="s">
        <v>1352</v>
      </c>
      <c r="H947" s="849"/>
      <c r="I947" s="849"/>
      <c r="J947" s="832"/>
      <c r="K947" s="832"/>
      <c r="L947" s="849"/>
      <c r="M947" s="849"/>
      <c r="N947" s="832"/>
      <c r="O947" s="832"/>
      <c r="P947" s="849">
        <v>0.2</v>
      </c>
      <c r="Q947" s="849">
        <v>909.52</v>
      </c>
      <c r="R947" s="837"/>
      <c r="S947" s="850">
        <v>4547.5999999999995</v>
      </c>
    </row>
    <row r="948" spans="1:19" ht="14.4" customHeight="1" x14ac:dyDescent="0.3">
      <c r="A948" s="831" t="s">
        <v>3565</v>
      </c>
      <c r="B948" s="832" t="s">
        <v>3566</v>
      </c>
      <c r="C948" s="832" t="s">
        <v>3024</v>
      </c>
      <c r="D948" s="832" t="s">
        <v>1387</v>
      </c>
      <c r="E948" s="832" t="s">
        <v>3567</v>
      </c>
      <c r="F948" s="832" t="s">
        <v>3593</v>
      </c>
      <c r="G948" s="832" t="s">
        <v>1071</v>
      </c>
      <c r="H948" s="849"/>
      <c r="I948" s="849"/>
      <c r="J948" s="832"/>
      <c r="K948" s="832"/>
      <c r="L948" s="849">
        <v>1</v>
      </c>
      <c r="M948" s="849">
        <v>2919.8</v>
      </c>
      <c r="N948" s="832">
        <v>1</v>
      </c>
      <c r="O948" s="832">
        <v>2919.8</v>
      </c>
      <c r="P948" s="849"/>
      <c r="Q948" s="849"/>
      <c r="R948" s="837"/>
      <c r="S948" s="850"/>
    </row>
    <row r="949" spans="1:19" ht="14.4" customHeight="1" x14ac:dyDescent="0.3">
      <c r="A949" s="831" t="s">
        <v>3565</v>
      </c>
      <c r="B949" s="832" t="s">
        <v>3566</v>
      </c>
      <c r="C949" s="832" t="s">
        <v>3024</v>
      </c>
      <c r="D949" s="832" t="s">
        <v>1387</v>
      </c>
      <c r="E949" s="832" t="s">
        <v>3547</v>
      </c>
      <c r="F949" s="832" t="s">
        <v>3612</v>
      </c>
      <c r="G949" s="832" t="s">
        <v>3613</v>
      </c>
      <c r="H949" s="849"/>
      <c r="I949" s="849"/>
      <c r="J949" s="832"/>
      <c r="K949" s="832"/>
      <c r="L949" s="849"/>
      <c r="M949" s="849"/>
      <c r="N949" s="832"/>
      <c r="O949" s="832"/>
      <c r="P949" s="849">
        <v>2</v>
      </c>
      <c r="Q949" s="849">
        <v>817.48</v>
      </c>
      <c r="R949" s="837"/>
      <c r="S949" s="850">
        <v>408.74</v>
      </c>
    </row>
    <row r="950" spans="1:19" ht="14.4" customHeight="1" x14ac:dyDescent="0.3">
      <c r="A950" s="831" t="s">
        <v>3565</v>
      </c>
      <c r="B950" s="832" t="s">
        <v>3566</v>
      </c>
      <c r="C950" s="832" t="s">
        <v>3024</v>
      </c>
      <c r="D950" s="832" t="s">
        <v>1387</v>
      </c>
      <c r="E950" s="832" t="s">
        <v>3547</v>
      </c>
      <c r="F950" s="832" t="s">
        <v>3548</v>
      </c>
      <c r="G950" s="832" t="s">
        <v>3549</v>
      </c>
      <c r="H950" s="849"/>
      <c r="I950" s="849"/>
      <c r="J950" s="832"/>
      <c r="K950" s="832"/>
      <c r="L950" s="849"/>
      <c r="M950" s="849"/>
      <c r="N950" s="832"/>
      <c r="O950" s="832"/>
      <c r="P950" s="849">
        <v>2</v>
      </c>
      <c r="Q950" s="849">
        <v>4340.0600000000004</v>
      </c>
      <c r="R950" s="837"/>
      <c r="S950" s="850">
        <v>2170.0300000000002</v>
      </c>
    </row>
    <row r="951" spans="1:19" ht="14.4" customHeight="1" x14ac:dyDescent="0.3">
      <c r="A951" s="831" t="s">
        <v>3565</v>
      </c>
      <c r="B951" s="832" t="s">
        <v>3566</v>
      </c>
      <c r="C951" s="832" t="s">
        <v>3024</v>
      </c>
      <c r="D951" s="832" t="s">
        <v>1387</v>
      </c>
      <c r="E951" s="832" t="s">
        <v>3547</v>
      </c>
      <c r="F951" s="832" t="s">
        <v>3624</v>
      </c>
      <c r="G951" s="832" t="s">
        <v>3625</v>
      </c>
      <c r="H951" s="849"/>
      <c r="I951" s="849"/>
      <c r="J951" s="832"/>
      <c r="K951" s="832"/>
      <c r="L951" s="849"/>
      <c r="M951" s="849"/>
      <c r="N951" s="832"/>
      <c r="O951" s="832"/>
      <c r="P951" s="849">
        <v>1</v>
      </c>
      <c r="Q951" s="849">
        <v>1396.5</v>
      </c>
      <c r="R951" s="837"/>
      <c r="S951" s="850">
        <v>1396.5</v>
      </c>
    </row>
    <row r="952" spans="1:19" ht="14.4" customHeight="1" x14ac:dyDescent="0.3">
      <c r="A952" s="831" t="s">
        <v>3565</v>
      </c>
      <c r="B952" s="832" t="s">
        <v>3566</v>
      </c>
      <c r="C952" s="832" t="s">
        <v>3024</v>
      </c>
      <c r="D952" s="832" t="s">
        <v>1387</v>
      </c>
      <c r="E952" s="832" t="s">
        <v>3547</v>
      </c>
      <c r="F952" s="832" t="s">
        <v>3635</v>
      </c>
      <c r="G952" s="832" t="s">
        <v>3636</v>
      </c>
      <c r="H952" s="849"/>
      <c r="I952" s="849"/>
      <c r="J952" s="832"/>
      <c r="K952" s="832"/>
      <c r="L952" s="849">
        <v>1</v>
      </c>
      <c r="M952" s="849">
        <v>1316.18</v>
      </c>
      <c r="N952" s="832">
        <v>1</v>
      </c>
      <c r="O952" s="832">
        <v>1316.18</v>
      </c>
      <c r="P952" s="849"/>
      <c r="Q952" s="849"/>
      <c r="R952" s="837"/>
      <c r="S952" s="850"/>
    </row>
    <row r="953" spans="1:19" ht="14.4" customHeight="1" x14ac:dyDescent="0.3">
      <c r="A953" s="831" t="s">
        <v>3565</v>
      </c>
      <c r="B953" s="832" t="s">
        <v>3566</v>
      </c>
      <c r="C953" s="832" t="s">
        <v>3024</v>
      </c>
      <c r="D953" s="832" t="s">
        <v>1387</v>
      </c>
      <c r="E953" s="832" t="s">
        <v>3550</v>
      </c>
      <c r="F953" s="832" t="s">
        <v>3647</v>
      </c>
      <c r="G953" s="832" t="s">
        <v>3648</v>
      </c>
      <c r="H953" s="849"/>
      <c r="I953" s="849"/>
      <c r="J953" s="832"/>
      <c r="K953" s="832"/>
      <c r="L953" s="849">
        <v>1</v>
      </c>
      <c r="M953" s="849">
        <v>205</v>
      </c>
      <c r="N953" s="832">
        <v>1</v>
      </c>
      <c r="O953" s="832">
        <v>205</v>
      </c>
      <c r="P953" s="849">
        <v>1</v>
      </c>
      <c r="Q953" s="849">
        <v>206</v>
      </c>
      <c r="R953" s="837">
        <v>1.0048780487804878</v>
      </c>
      <c r="S953" s="850">
        <v>206</v>
      </c>
    </row>
    <row r="954" spans="1:19" ht="14.4" customHeight="1" x14ac:dyDescent="0.3">
      <c r="A954" s="831" t="s">
        <v>3565</v>
      </c>
      <c r="B954" s="832" t="s">
        <v>3566</v>
      </c>
      <c r="C954" s="832" t="s">
        <v>3024</v>
      </c>
      <c r="D954" s="832" t="s">
        <v>1387</v>
      </c>
      <c r="E954" s="832" t="s">
        <v>3550</v>
      </c>
      <c r="F954" s="832" t="s">
        <v>3657</v>
      </c>
      <c r="G954" s="832" t="s">
        <v>3658</v>
      </c>
      <c r="H954" s="849"/>
      <c r="I954" s="849"/>
      <c r="J954" s="832"/>
      <c r="K954" s="832"/>
      <c r="L954" s="849"/>
      <c r="M954" s="849"/>
      <c r="N954" s="832"/>
      <c r="O954" s="832"/>
      <c r="P954" s="849">
        <v>1</v>
      </c>
      <c r="Q954" s="849">
        <v>37</v>
      </c>
      <c r="R954" s="837"/>
      <c r="S954" s="850">
        <v>37</v>
      </c>
    </row>
    <row r="955" spans="1:19" ht="14.4" customHeight="1" x14ac:dyDescent="0.3">
      <c r="A955" s="831" t="s">
        <v>3565</v>
      </c>
      <c r="B955" s="832" t="s">
        <v>3566</v>
      </c>
      <c r="C955" s="832" t="s">
        <v>3024</v>
      </c>
      <c r="D955" s="832" t="s">
        <v>1387</v>
      </c>
      <c r="E955" s="832" t="s">
        <v>3550</v>
      </c>
      <c r="F955" s="832" t="s">
        <v>3659</v>
      </c>
      <c r="G955" s="832" t="s">
        <v>3660</v>
      </c>
      <c r="H955" s="849"/>
      <c r="I955" s="849"/>
      <c r="J955" s="832"/>
      <c r="K955" s="832"/>
      <c r="L955" s="849">
        <v>1</v>
      </c>
      <c r="M955" s="849">
        <v>10</v>
      </c>
      <c r="N955" s="832">
        <v>1</v>
      </c>
      <c r="O955" s="832">
        <v>10</v>
      </c>
      <c r="P955" s="849"/>
      <c r="Q955" s="849"/>
      <c r="R955" s="837"/>
      <c r="S955" s="850"/>
    </row>
    <row r="956" spans="1:19" ht="14.4" customHeight="1" x14ac:dyDescent="0.3">
      <c r="A956" s="831" t="s">
        <v>3565</v>
      </c>
      <c r="B956" s="832" t="s">
        <v>3566</v>
      </c>
      <c r="C956" s="832" t="s">
        <v>3024</v>
      </c>
      <c r="D956" s="832" t="s">
        <v>1387</v>
      </c>
      <c r="E956" s="832" t="s">
        <v>3550</v>
      </c>
      <c r="F956" s="832" t="s">
        <v>3551</v>
      </c>
      <c r="G956" s="832" t="s">
        <v>3552</v>
      </c>
      <c r="H956" s="849"/>
      <c r="I956" s="849"/>
      <c r="J956" s="832"/>
      <c r="K956" s="832"/>
      <c r="L956" s="849">
        <v>38</v>
      </c>
      <c r="M956" s="849">
        <v>9538</v>
      </c>
      <c r="N956" s="832">
        <v>1</v>
      </c>
      <c r="O956" s="832">
        <v>251</v>
      </c>
      <c r="P956" s="849">
        <v>14</v>
      </c>
      <c r="Q956" s="849">
        <v>3528</v>
      </c>
      <c r="R956" s="837">
        <v>0.36988886559027051</v>
      </c>
      <c r="S956" s="850">
        <v>252</v>
      </c>
    </row>
    <row r="957" spans="1:19" ht="14.4" customHeight="1" x14ac:dyDescent="0.3">
      <c r="A957" s="831" t="s">
        <v>3565</v>
      </c>
      <c r="B957" s="832" t="s">
        <v>3566</v>
      </c>
      <c r="C957" s="832" t="s">
        <v>3024</v>
      </c>
      <c r="D957" s="832" t="s">
        <v>1387</v>
      </c>
      <c r="E957" s="832" t="s">
        <v>3550</v>
      </c>
      <c r="F957" s="832" t="s">
        <v>3553</v>
      </c>
      <c r="G957" s="832" t="s">
        <v>3554</v>
      </c>
      <c r="H957" s="849"/>
      <c r="I957" s="849"/>
      <c r="J957" s="832"/>
      <c r="K957" s="832"/>
      <c r="L957" s="849">
        <v>1</v>
      </c>
      <c r="M957" s="849">
        <v>198</v>
      </c>
      <c r="N957" s="832">
        <v>1</v>
      </c>
      <c r="O957" s="832">
        <v>198</v>
      </c>
      <c r="P957" s="849"/>
      <c r="Q957" s="849"/>
      <c r="R957" s="837"/>
      <c r="S957" s="850"/>
    </row>
    <row r="958" spans="1:19" ht="14.4" customHeight="1" x14ac:dyDescent="0.3">
      <c r="A958" s="831" t="s">
        <v>3565</v>
      </c>
      <c r="B958" s="832" t="s">
        <v>3566</v>
      </c>
      <c r="C958" s="832" t="s">
        <v>3024</v>
      </c>
      <c r="D958" s="832" t="s">
        <v>1387</v>
      </c>
      <c r="E958" s="832" t="s">
        <v>3550</v>
      </c>
      <c r="F958" s="832" t="s">
        <v>3673</v>
      </c>
      <c r="G958" s="832" t="s">
        <v>3674</v>
      </c>
      <c r="H958" s="849"/>
      <c r="I958" s="849"/>
      <c r="J958" s="832"/>
      <c r="K958" s="832"/>
      <c r="L958" s="849">
        <v>2</v>
      </c>
      <c r="M958" s="849">
        <v>666</v>
      </c>
      <c r="N958" s="832">
        <v>1</v>
      </c>
      <c r="O958" s="832">
        <v>333</v>
      </c>
      <c r="P958" s="849">
        <v>1</v>
      </c>
      <c r="Q958" s="849">
        <v>334</v>
      </c>
      <c r="R958" s="837">
        <v>0.50150150150150152</v>
      </c>
      <c r="S958" s="850">
        <v>334</v>
      </c>
    </row>
    <row r="959" spans="1:19" ht="14.4" customHeight="1" x14ac:dyDescent="0.3">
      <c r="A959" s="831" t="s">
        <v>3565</v>
      </c>
      <c r="B959" s="832" t="s">
        <v>3566</v>
      </c>
      <c r="C959" s="832" t="s">
        <v>3024</v>
      </c>
      <c r="D959" s="832" t="s">
        <v>1387</v>
      </c>
      <c r="E959" s="832" t="s">
        <v>3550</v>
      </c>
      <c r="F959" s="832" t="s">
        <v>3675</v>
      </c>
      <c r="G959" s="832" t="s">
        <v>3676</v>
      </c>
      <c r="H959" s="849"/>
      <c r="I959" s="849"/>
      <c r="J959" s="832"/>
      <c r="K959" s="832"/>
      <c r="L959" s="849">
        <v>1</v>
      </c>
      <c r="M959" s="849">
        <v>166</v>
      </c>
      <c r="N959" s="832">
        <v>1</v>
      </c>
      <c r="O959" s="832">
        <v>166</v>
      </c>
      <c r="P959" s="849"/>
      <c r="Q959" s="849"/>
      <c r="R959" s="837"/>
      <c r="S959" s="850"/>
    </row>
    <row r="960" spans="1:19" ht="14.4" customHeight="1" x14ac:dyDescent="0.3">
      <c r="A960" s="831" t="s">
        <v>3565</v>
      </c>
      <c r="B960" s="832" t="s">
        <v>3566</v>
      </c>
      <c r="C960" s="832" t="s">
        <v>3024</v>
      </c>
      <c r="D960" s="832" t="s">
        <v>1387</v>
      </c>
      <c r="E960" s="832" t="s">
        <v>3550</v>
      </c>
      <c r="F960" s="832" t="s">
        <v>3677</v>
      </c>
      <c r="G960" s="832" t="s">
        <v>3678</v>
      </c>
      <c r="H960" s="849"/>
      <c r="I960" s="849"/>
      <c r="J960" s="832"/>
      <c r="K960" s="832"/>
      <c r="L960" s="849">
        <v>2</v>
      </c>
      <c r="M960" s="849">
        <v>702</v>
      </c>
      <c r="N960" s="832">
        <v>1</v>
      </c>
      <c r="O960" s="832">
        <v>351</v>
      </c>
      <c r="P960" s="849">
        <v>1</v>
      </c>
      <c r="Q960" s="849">
        <v>352</v>
      </c>
      <c r="R960" s="837">
        <v>0.50142450142450146</v>
      </c>
      <c r="S960" s="850">
        <v>352</v>
      </c>
    </row>
    <row r="961" spans="1:19" ht="14.4" customHeight="1" x14ac:dyDescent="0.3">
      <c r="A961" s="831" t="s">
        <v>3565</v>
      </c>
      <c r="B961" s="832" t="s">
        <v>3566</v>
      </c>
      <c r="C961" s="832" t="s">
        <v>3024</v>
      </c>
      <c r="D961" s="832" t="s">
        <v>1387</v>
      </c>
      <c r="E961" s="832" t="s">
        <v>3550</v>
      </c>
      <c r="F961" s="832" t="s">
        <v>3695</v>
      </c>
      <c r="G961" s="832" t="s">
        <v>3696</v>
      </c>
      <c r="H961" s="849"/>
      <c r="I961" s="849"/>
      <c r="J961" s="832"/>
      <c r="K961" s="832"/>
      <c r="L961" s="849">
        <v>38</v>
      </c>
      <c r="M961" s="849">
        <v>1266.6600000000001</v>
      </c>
      <c r="N961" s="832">
        <v>1</v>
      </c>
      <c r="O961" s="832">
        <v>33.333157894736843</v>
      </c>
      <c r="P961" s="849">
        <v>14</v>
      </c>
      <c r="Q961" s="849">
        <v>466.65999999999997</v>
      </c>
      <c r="R961" s="837">
        <v>0.36841772851436055</v>
      </c>
      <c r="S961" s="850">
        <v>33.332857142857144</v>
      </c>
    </row>
    <row r="962" spans="1:19" ht="14.4" customHeight="1" x14ac:dyDescent="0.3">
      <c r="A962" s="831" t="s">
        <v>3565</v>
      </c>
      <c r="B962" s="832" t="s">
        <v>3566</v>
      </c>
      <c r="C962" s="832" t="s">
        <v>3024</v>
      </c>
      <c r="D962" s="832" t="s">
        <v>1387</v>
      </c>
      <c r="E962" s="832" t="s">
        <v>3550</v>
      </c>
      <c r="F962" s="832" t="s">
        <v>3697</v>
      </c>
      <c r="G962" s="832" t="s">
        <v>3698</v>
      </c>
      <c r="H962" s="849"/>
      <c r="I962" s="849"/>
      <c r="J962" s="832"/>
      <c r="K962" s="832"/>
      <c r="L962" s="849"/>
      <c r="M962" s="849"/>
      <c r="N962" s="832"/>
      <c r="O962" s="832"/>
      <c r="P962" s="849">
        <v>2</v>
      </c>
      <c r="Q962" s="849">
        <v>616</v>
      </c>
      <c r="R962" s="837"/>
      <c r="S962" s="850">
        <v>308</v>
      </c>
    </row>
    <row r="963" spans="1:19" ht="14.4" customHeight="1" x14ac:dyDescent="0.3">
      <c r="A963" s="831" t="s">
        <v>3565</v>
      </c>
      <c r="B963" s="832" t="s">
        <v>3566</v>
      </c>
      <c r="C963" s="832" t="s">
        <v>3024</v>
      </c>
      <c r="D963" s="832" t="s">
        <v>1387</v>
      </c>
      <c r="E963" s="832" t="s">
        <v>3550</v>
      </c>
      <c r="F963" s="832" t="s">
        <v>3699</v>
      </c>
      <c r="G963" s="832" t="s">
        <v>3700</v>
      </c>
      <c r="H963" s="849"/>
      <c r="I963" s="849"/>
      <c r="J963" s="832"/>
      <c r="K963" s="832"/>
      <c r="L963" s="849"/>
      <c r="M963" s="849"/>
      <c r="N963" s="832"/>
      <c r="O963" s="832"/>
      <c r="P963" s="849">
        <v>1</v>
      </c>
      <c r="Q963" s="849">
        <v>261</v>
      </c>
      <c r="R963" s="837"/>
      <c r="S963" s="850">
        <v>261</v>
      </c>
    </row>
    <row r="964" spans="1:19" ht="14.4" customHeight="1" x14ac:dyDescent="0.3">
      <c r="A964" s="831" t="s">
        <v>3565</v>
      </c>
      <c r="B964" s="832" t="s">
        <v>3566</v>
      </c>
      <c r="C964" s="832" t="s">
        <v>3024</v>
      </c>
      <c r="D964" s="832" t="s">
        <v>1387</v>
      </c>
      <c r="E964" s="832" t="s">
        <v>3550</v>
      </c>
      <c r="F964" s="832" t="s">
        <v>3701</v>
      </c>
      <c r="G964" s="832" t="s">
        <v>3702</v>
      </c>
      <c r="H964" s="849"/>
      <c r="I964" s="849"/>
      <c r="J964" s="832"/>
      <c r="K964" s="832"/>
      <c r="L964" s="849">
        <v>1</v>
      </c>
      <c r="M964" s="849">
        <v>37</v>
      </c>
      <c r="N964" s="832">
        <v>1</v>
      </c>
      <c r="O964" s="832">
        <v>37</v>
      </c>
      <c r="P964" s="849"/>
      <c r="Q964" s="849"/>
      <c r="R964" s="837"/>
      <c r="S964" s="850"/>
    </row>
    <row r="965" spans="1:19" ht="14.4" customHeight="1" x14ac:dyDescent="0.3">
      <c r="A965" s="831" t="s">
        <v>3565</v>
      </c>
      <c r="B965" s="832" t="s">
        <v>3566</v>
      </c>
      <c r="C965" s="832" t="s">
        <v>3024</v>
      </c>
      <c r="D965" s="832" t="s">
        <v>1387</v>
      </c>
      <c r="E965" s="832" t="s">
        <v>3550</v>
      </c>
      <c r="F965" s="832" t="s">
        <v>3705</v>
      </c>
      <c r="G965" s="832" t="s">
        <v>3706</v>
      </c>
      <c r="H965" s="849"/>
      <c r="I965" s="849"/>
      <c r="J965" s="832"/>
      <c r="K965" s="832"/>
      <c r="L965" s="849"/>
      <c r="M965" s="849"/>
      <c r="N965" s="832"/>
      <c r="O965" s="832"/>
      <c r="P965" s="849">
        <v>1</v>
      </c>
      <c r="Q965" s="849">
        <v>155</v>
      </c>
      <c r="R965" s="837"/>
      <c r="S965" s="850">
        <v>155</v>
      </c>
    </row>
    <row r="966" spans="1:19" ht="14.4" customHeight="1" x14ac:dyDescent="0.3">
      <c r="A966" s="831" t="s">
        <v>3565</v>
      </c>
      <c r="B966" s="832" t="s">
        <v>3566</v>
      </c>
      <c r="C966" s="832" t="s">
        <v>3024</v>
      </c>
      <c r="D966" s="832" t="s">
        <v>1387</v>
      </c>
      <c r="E966" s="832" t="s">
        <v>3550</v>
      </c>
      <c r="F966" s="832" t="s">
        <v>3557</v>
      </c>
      <c r="G966" s="832" t="s">
        <v>3558</v>
      </c>
      <c r="H966" s="849"/>
      <c r="I966" s="849"/>
      <c r="J966" s="832"/>
      <c r="K966" s="832"/>
      <c r="L966" s="849">
        <v>19</v>
      </c>
      <c r="M966" s="849">
        <v>11248</v>
      </c>
      <c r="N966" s="832">
        <v>1</v>
      </c>
      <c r="O966" s="832">
        <v>592</v>
      </c>
      <c r="P966" s="849">
        <v>41</v>
      </c>
      <c r="Q966" s="849">
        <v>24313</v>
      </c>
      <c r="R966" s="837">
        <v>2.161539829302987</v>
      </c>
      <c r="S966" s="850">
        <v>593</v>
      </c>
    </row>
    <row r="967" spans="1:19" ht="14.4" customHeight="1" x14ac:dyDescent="0.3">
      <c r="A967" s="831" t="s">
        <v>3565</v>
      </c>
      <c r="B967" s="832" t="s">
        <v>3566</v>
      </c>
      <c r="C967" s="832" t="s">
        <v>3024</v>
      </c>
      <c r="D967" s="832" t="s">
        <v>1387</v>
      </c>
      <c r="E967" s="832" t="s">
        <v>3550</v>
      </c>
      <c r="F967" s="832" t="s">
        <v>3559</v>
      </c>
      <c r="G967" s="832" t="s">
        <v>3560</v>
      </c>
      <c r="H967" s="849"/>
      <c r="I967" s="849"/>
      <c r="J967" s="832"/>
      <c r="K967" s="832"/>
      <c r="L967" s="849">
        <v>1</v>
      </c>
      <c r="M967" s="849">
        <v>767</v>
      </c>
      <c r="N967" s="832">
        <v>1</v>
      </c>
      <c r="O967" s="832">
        <v>767</v>
      </c>
      <c r="P967" s="849">
        <v>3</v>
      </c>
      <c r="Q967" s="849">
        <v>2304</v>
      </c>
      <c r="R967" s="837">
        <v>3.0039113428943938</v>
      </c>
      <c r="S967" s="850">
        <v>768</v>
      </c>
    </row>
    <row r="968" spans="1:19" ht="14.4" customHeight="1" x14ac:dyDescent="0.3">
      <c r="A968" s="831" t="s">
        <v>3565</v>
      </c>
      <c r="B968" s="832" t="s">
        <v>3566</v>
      </c>
      <c r="C968" s="832" t="s">
        <v>3024</v>
      </c>
      <c r="D968" s="832" t="s">
        <v>1387</v>
      </c>
      <c r="E968" s="832" t="s">
        <v>3550</v>
      </c>
      <c r="F968" s="832" t="s">
        <v>3719</v>
      </c>
      <c r="G968" s="832" t="s">
        <v>3720</v>
      </c>
      <c r="H968" s="849"/>
      <c r="I968" s="849"/>
      <c r="J968" s="832"/>
      <c r="K968" s="832"/>
      <c r="L968" s="849"/>
      <c r="M968" s="849"/>
      <c r="N968" s="832"/>
      <c r="O968" s="832"/>
      <c r="P968" s="849">
        <v>2</v>
      </c>
      <c r="Q968" s="849">
        <v>118</v>
      </c>
      <c r="R968" s="837"/>
      <c r="S968" s="850">
        <v>59</v>
      </c>
    </row>
    <row r="969" spans="1:19" ht="14.4" customHeight="1" x14ac:dyDescent="0.3">
      <c r="A969" s="831" t="s">
        <v>3565</v>
      </c>
      <c r="B969" s="832" t="s">
        <v>3566</v>
      </c>
      <c r="C969" s="832" t="s">
        <v>3024</v>
      </c>
      <c r="D969" s="832" t="s">
        <v>1387</v>
      </c>
      <c r="E969" s="832" t="s">
        <v>3550</v>
      </c>
      <c r="F969" s="832" t="s">
        <v>3727</v>
      </c>
      <c r="G969" s="832" t="s">
        <v>3728</v>
      </c>
      <c r="H969" s="849"/>
      <c r="I969" s="849"/>
      <c r="J969" s="832"/>
      <c r="K969" s="832"/>
      <c r="L969" s="849">
        <v>1</v>
      </c>
      <c r="M969" s="849">
        <v>160</v>
      </c>
      <c r="N969" s="832">
        <v>1</v>
      </c>
      <c r="O969" s="832">
        <v>160</v>
      </c>
      <c r="P969" s="849">
        <v>2</v>
      </c>
      <c r="Q969" s="849">
        <v>322</v>
      </c>
      <c r="R969" s="837">
        <v>2.0125000000000002</v>
      </c>
      <c r="S969" s="850">
        <v>161</v>
      </c>
    </row>
    <row r="970" spans="1:19" ht="14.4" customHeight="1" x14ac:dyDescent="0.3">
      <c r="A970" s="831" t="s">
        <v>3565</v>
      </c>
      <c r="B970" s="832" t="s">
        <v>3566</v>
      </c>
      <c r="C970" s="832" t="s">
        <v>3024</v>
      </c>
      <c r="D970" s="832" t="s">
        <v>1387</v>
      </c>
      <c r="E970" s="832" t="s">
        <v>3550</v>
      </c>
      <c r="F970" s="832" t="s">
        <v>3561</v>
      </c>
      <c r="G970" s="832" t="s">
        <v>3562</v>
      </c>
      <c r="H970" s="849"/>
      <c r="I970" s="849"/>
      <c r="J970" s="832"/>
      <c r="K970" s="832"/>
      <c r="L970" s="849">
        <v>36</v>
      </c>
      <c r="M970" s="849">
        <v>48132</v>
      </c>
      <c r="N970" s="832">
        <v>1</v>
      </c>
      <c r="O970" s="832">
        <v>1337</v>
      </c>
      <c r="P970" s="849">
        <v>58</v>
      </c>
      <c r="Q970" s="849">
        <v>77662</v>
      </c>
      <c r="R970" s="837">
        <v>1.6135211501703648</v>
      </c>
      <c r="S970" s="850">
        <v>1339</v>
      </c>
    </row>
    <row r="971" spans="1:19" ht="14.4" customHeight="1" x14ac:dyDescent="0.3">
      <c r="A971" s="831" t="s">
        <v>3565</v>
      </c>
      <c r="B971" s="832" t="s">
        <v>3566</v>
      </c>
      <c r="C971" s="832" t="s">
        <v>3024</v>
      </c>
      <c r="D971" s="832" t="s">
        <v>1387</v>
      </c>
      <c r="E971" s="832" t="s">
        <v>3550</v>
      </c>
      <c r="F971" s="832" t="s">
        <v>3563</v>
      </c>
      <c r="G971" s="832" t="s">
        <v>3564</v>
      </c>
      <c r="H971" s="849"/>
      <c r="I971" s="849"/>
      <c r="J971" s="832"/>
      <c r="K971" s="832"/>
      <c r="L971" s="849">
        <v>8</v>
      </c>
      <c r="M971" s="849">
        <v>2896</v>
      </c>
      <c r="N971" s="832">
        <v>1</v>
      </c>
      <c r="O971" s="832">
        <v>362</v>
      </c>
      <c r="P971" s="849">
        <v>19</v>
      </c>
      <c r="Q971" s="849">
        <v>6897</v>
      </c>
      <c r="R971" s="837">
        <v>2.381560773480663</v>
      </c>
      <c r="S971" s="850">
        <v>363</v>
      </c>
    </row>
    <row r="972" spans="1:19" ht="14.4" customHeight="1" x14ac:dyDescent="0.3">
      <c r="A972" s="831" t="s">
        <v>3565</v>
      </c>
      <c r="B972" s="832" t="s">
        <v>3566</v>
      </c>
      <c r="C972" s="832" t="s">
        <v>3024</v>
      </c>
      <c r="D972" s="832" t="s">
        <v>1390</v>
      </c>
      <c r="E972" s="832" t="s">
        <v>3567</v>
      </c>
      <c r="F972" s="832" t="s">
        <v>3573</v>
      </c>
      <c r="G972" s="832" t="s">
        <v>682</v>
      </c>
      <c r="H972" s="849"/>
      <c r="I972" s="849"/>
      <c r="J972" s="832"/>
      <c r="K972" s="832"/>
      <c r="L972" s="849">
        <v>0.2</v>
      </c>
      <c r="M972" s="849">
        <v>11.62</v>
      </c>
      <c r="N972" s="832">
        <v>1</v>
      </c>
      <c r="O972" s="832">
        <v>58.099999999999994</v>
      </c>
      <c r="P972" s="849"/>
      <c r="Q972" s="849"/>
      <c r="R972" s="837"/>
      <c r="S972" s="850"/>
    </row>
    <row r="973" spans="1:19" ht="14.4" customHeight="1" x14ac:dyDescent="0.3">
      <c r="A973" s="831" t="s">
        <v>3565</v>
      </c>
      <c r="B973" s="832" t="s">
        <v>3566</v>
      </c>
      <c r="C973" s="832" t="s">
        <v>3024</v>
      </c>
      <c r="D973" s="832" t="s">
        <v>1390</v>
      </c>
      <c r="E973" s="832" t="s">
        <v>3567</v>
      </c>
      <c r="F973" s="832" t="s">
        <v>3576</v>
      </c>
      <c r="G973" s="832" t="s">
        <v>1352</v>
      </c>
      <c r="H973" s="849"/>
      <c r="I973" s="849"/>
      <c r="J973" s="832"/>
      <c r="K973" s="832"/>
      <c r="L973" s="849">
        <v>0.1</v>
      </c>
      <c r="M973" s="849">
        <v>454.76</v>
      </c>
      <c r="N973" s="832">
        <v>1</v>
      </c>
      <c r="O973" s="832">
        <v>4547.5999999999995</v>
      </c>
      <c r="P973" s="849"/>
      <c r="Q973" s="849"/>
      <c r="R973" s="837"/>
      <c r="S973" s="850"/>
    </row>
    <row r="974" spans="1:19" ht="14.4" customHeight="1" x14ac:dyDescent="0.3">
      <c r="A974" s="831" t="s">
        <v>3565</v>
      </c>
      <c r="B974" s="832" t="s">
        <v>3566</v>
      </c>
      <c r="C974" s="832" t="s">
        <v>3024</v>
      </c>
      <c r="D974" s="832" t="s">
        <v>1390</v>
      </c>
      <c r="E974" s="832" t="s">
        <v>3547</v>
      </c>
      <c r="F974" s="832" t="s">
        <v>3612</v>
      </c>
      <c r="G974" s="832" t="s">
        <v>3613</v>
      </c>
      <c r="H974" s="849"/>
      <c r="I974" s="849"/>
      <c r="J974" s="832"/>
      <c r="K974" s="832"/>
      <c r="L974" s="849">
        <v>1</v>
      </c>
      <c r="M974" s="849">
        <v>408.74</v>
      </c>
      <c r="N974" s="832">
        <v>1</v>
      </c>
      <c r="O974" s="832">
        <v>408.74</v>
      </c>
      <c r="P974" s="849"/>
      <c r="Q974" s="849"/>
      <c r="R974" s="837"/>
      <c r="S974" s="850"/>
    </row>
    <row r="975" spans="1:19" ht="14.4" customHeight="1" x14ac:dyDescent="0.3">
      <c r="A975" s="831" t="s">
        <v>3565</v>
      </c>
      <c r="B975" s="832" t="s">
        <v>3566</v>
      </c>
      <c r="C975" s="832" t="s">
        <v>3024</v>
      </c>
      <c r="D975" s="832" t="s">
        <v>1390</v>
      </c>
      <c r="E975" s="832" t="s">
        <v>3547</v>
      </c>
      <c r="F975" s="832" t="s">
        <v>3626</v>
      </c>
      <c r="G975" s="832" t="s">
        <v>3627</v>
      </c>
      <c r="H975" s="849"/>
      <c r="I975" s="849"/>
      <c r="J975" s="832"/>
      <c r="K975" s="832"/>
      <c r="L975" s="849">
        <v>1</v>
      </c>
      <c r="M975" s="849">
        <v>1697.56</v>
      </c>
      <c r="N975" s="832">
        <v>1</v>
      </c>
      <c r="O975" s="832">
        <v>1697.56</v>
      </c>
      <c r="P975" s="849"/>
      <c r="Q975" s="849"/>
      <c r="R975" s="837"/>
      <c r="S975" s="850"/>
    </row>
    <row r="976" spans="1:19" ht="14.4" customHeight="1" x14ac:dyDescent="0.3">
      <c r="A976" s="831" t="s">
        <v>3565</v>
      </c>
      <c r="B976" s="832" t="s">
        <v>3566</v>
      </c>
      <c r="C976" s="832" t="s">
        <v>3024</v>
      </c>
      <c r="D976" s="832" t="s">
        <v>1390</v>
      </c>
      <c r="E976" s="832" t="s">
        <v>3550</v>
      </c>
      <c r="F976" s="832" t="s">
        <v>3647</v>
      </c>
      <c r="G976" s="832" t="s">
        <v>3648</v>
      </c>
      <c r="H976" s="849"/>
      <c r="I976" s="849"/>
      <c r="J976" s="832"/>
      <c r="K976" s="832"/>
      <c r="L976" s="849"/>
      <c r="M976" s="849"/>
      <c r="N976" s="832"/>
      <c r="O976" s="832"/>
      <c r="P976" s="849">
        <v>1</v>
      </c>
      <c r="Q976" s="849">
        <v>206</v>
      </c>
      <c r="R976" s="837"/>
      <c r="S976" s="850">
        <v>206</v>
      </c>
    </row>
    <row r="977" spans="1:19" ht="14.4" customHeight="1" x14ac:dyDescent="0.3">
      <c r="A977" s="831" t="s">
        <v>3565</v>
      </c>
      <c r="B977" s="832" t="s">
        <v>3566</v>
      </c>
      <c r="C977" s="832" t="s">
        <v>3024</v>
      </c>
      <c r="D977" s="832" t="s">
        <v>1390</v>
      </c>
      <c r="E977" s="832" t="s">
        <v>3550</v>
      </c>
      <c r="F977" s="832" t="s">
        <v>3657</v>
      </c>
      <c r="G977" s="832" t="s">
        <v>3658</v>
      </c>
      <c r="H977" s="849">
        <v>3</v>
      </c>
      <c r="I977" s="849">
        <v>111</v>
      </c>
      <c r="J977" s="832">
        <v>3</v>
      </c>
      <c r="K977" s="832">
        <v>37</v>
      </c>
      <c r="L977" s="849">
        <v>1</v>
      </c>
      <c r="M977" s="849">
        <v>37</v>
      </c>
      <c r="N977" s="832">
        <v>1</v>
      </c>
      <c r="O977" s="832">
        <v>37</v>
      </c>
      <c r="P977" s="849">
        <v>1</v>
      </c>
      <c r="Q977" s="849">
        <v>37</v>
      </c>
      <c r="R977" s="837">
        <v>1</v>
      </c>
      <c r="S977" s="850">
        <v>37</v>
      </c>
    </row>
    <row r="978" spans="1:19" ht="14.4" customHeight="1" x14ac:dyDescent="0.3">
      <c r="A978" s="831" t="s">
        <v>3565</v>
      </c>
      <c r="B978" s="832" t="s">
        <v>3566</v>
      </c>
      <c r="C978" s="832" t="s">
        <v>3024</v>
      </c>
      <c r="D978" s="832" t="s">
        <v>1390</v>
      </c>
      <c r="E978" s="832" t="s">
        <v>3550</v>
      </c>
      <c r="F978" s="832" t="s">
        <v>3659</v>
      </c>
      <c r="G978" s="832" t="s">
        <v>3660</v>
      </c>
      <c r="H978" s="849">
        <v>17</v>
      </c>
      <c r="I978" s="849">
        <v>170</v>
      </c>
      <c r="J978" s="832">
        <v>0.94444444444444442</v>
      </c>
      <c r="K978" s="832">
        <v>10</v>
      </c>
      <c r="L978" s="849">
        <v>18</v>
      </c>
      <c r="M978" s="849">
        <v>180</v>
      </c>
      <c r="N978" s="832">
        <v>1</v>
      </c>
      <c r="O978" s="832">
        <v>10</v>
      </c>
      <c r="P978" s="849">
        <v>18</v>
      </c>
      <c r="Q978" s="849">
        <v>180</v>
      </c>
      <c r="R978" s="837">
        <v>1</v>
      </c>
      <c r="S978" s="850">
        <v>10</v>
      </c>
    </row>
    <row r="979" spans="1:19" ht="14.4" customHeight="1" x14ac:dyDescent="0.3">
      <c r="A979" s="831" t="s">
        <v>3565</v>
      </c>
      <c r="B979" s="832" t="s">
        <v>3566</v>
      </c>
      <c r="C979" s="832" t="s">
        <v>3024</v>
      </c>
      <c r="D979" s="832" t="s">
        <v>1390</v>
      </c>
      <c r="E979" s="832" t="s">
        <v>3550</v>
      </c>
      <c r="F979" s="832" t="s">
        <v>3551</v>
      </c>
      <c r="G979" s="832" t="s">
        <v>3552</v>
      </c>
      <c r="H979" s="849">
        <v>25</v>
      </c>
      <c r="I979" s="849">
        <v>6275</v>
      </c>
      <c r="J979" s="832">
        <v>0.96153846153846156</v>
      </c>
      <c r="K979" s="832">
        <v>251</v>
      </c>
      <c r="L979" s="849">
        <v>26</v>
      </c>
      <c r="M979" s="849">
        <v>6526</v>
      </c>
      <c r="N979" s="832">
        <v>1</v>
      </c>
      <c r="O979" s="832">
        <v>251</v>
      </c>
      <c r="P979" s="849">
        <v>42</v>
      </c>
      <c r="Q979" s="849">
        <v>10584</v>
      </c>
      <c r="R979" s="837">
        <v>1.6218204106650322</v>
      </c>
      <c r="S979" s="850">
        <v>252</v>
      </c>
    </row>
    <row r="980" spans="1:19" ht="14.4" customHeight="1" x14ac:dyDescent="0.3">
      <c r="A980" s="831" t="s">
        <v>3565</v>
      </c>
      <c r="B980" s="832" t="s">
        <v>3566</v>
      </c>
      <c r="C980" s="832" t="s">
        <v>3024</v>
      </c>
      <c r="D980" s="832" t="s">
        <v>1390</v>
      </c>
      <c r="E980" s="832" t="s">
        <v>3550</v>
      </c>
      <c r="F980" s="832" t="s">
        <v>3665</v>
      </c>
      <c r="G980" s="832" t="s">
        <v>3666</v>
      </c>
      <c r="H980" s="849">
        <v>9</v>
      </c>
      <c r="I980" s="849">
        <v>1134</v>
      </c>
      <c r="J980" s="832">
        <v>9</v>
      </c>
      <c r="K980" s="832">
        <v>126</v>
      </c>
      <c r="L980" s="849">
        <v>1</v>
      </c>
      <c r="M980" s="849">
        <v>126</v>
      </c>
      <c r="N980" s="832">
        <v>1</v>
      </c>
      <c r="O980" s="832">
        <v>126</v>
      </c>
      <c r="P980" s="849">
        <v>2</v>
      </c>
      <c r="Q980" s="849">
        <v>254</v>
      </c>
      <c r="R980" s="837">
        <v>2.0158730158730158</v>
      </c>
      <c r="S980" s="850">
        <v>127</v>
      </c>
    </row>
    <row r="981" spans="1:19" ht="14.4" customHeight="1" x14ac:dyDescent="0.3">
      <c r="A981" s="831" t="s">
        <v>3565</v>
      </c>
      <c r="B981" s="832" t="s">
        <v>3566</v>
      </c>
      <c r="C981" s="832" t="s">
        <v>3024</v>
      </c>
      <c r="D981" s="832" t="s">
        <v>1390</v>
      </c>
      <c r="E981" s="832" t="s">
        <v>3550</v>
      </c>
      <c r="F981" s="832" t="s">
        <v>3553</v>
      </c>
      <c r="G981" s="832" t="s">
        <v>3554</v>
      </c>
      <c r="H981" s="849"/>
      <c r="I981" s="849"/>
      <c r="J981" s="832"/>
      <c r="K981" s="832"/>
      <c r="L981" s="849">
        <v>1</v>
      </c>
      <c r="M981" s="849">
        <v>198</v>
      </c>
      <c r="N981" s="832">
        <v>1</v>
      </c>
      <c r="O981" s="832">
        <v>198</v>
      </c>
      <c r="P981" s="849">
        <v>4</v>
      </c>
      <c r="Q981" s="849">
        <v>796</v>
      </c>
      <c r="R981" s="837">
        <v>4.0202020202020199</v>
      </c>
      <c r="S981" s="850">
        <v>199</v>
      </c>
    </row>
    <row r="982" spans="1:19" ht="14.4" customHeight="1" x14ac:dyDescent="0.3">
      <c r="A982" s="831" t="s">
        <v>3565</v>
      </c>
      <c r="B982" s="832" t="s">
        <v>3566</v>
      </c>
      <c r="C982" s="832" t="s">
        <v>3024</v>
      </c>
      <c r="D982" s="832" t="s">
        <v>1390</v>
      </c>
      <c r="E982" s="832" t="s">
        <v>3550</v>
      </c>
      <c r="F982" s="832" t="s">
        <v>3673</v>
      </c>
      <c r="G982" s="832" t="s">
        <v>3674</v>
      </c>
      <c r="H982" s="849">
        <v>1</v>
      </c>
      <c r="I982" s="849">
        <v>333</v>
      </c>
      <c r="J982" s="832"/>
      <c r="K982" s="832">
        <v>333</v>
      </c>
      <c r="L982" s="849"/>
      <c r="M982" s="849"/>
      <c r="N982" s="832"/>
      <c r="O982" s="832"/>
      <c r="P982" s="849"/>
      <c r="Q982" s="849"/>
      <c r="R982" s="837"/>
      <c r="S982" s="850"/>
    </row>
    <row r="983" spans="1:19" ht="14.4" customHeight="1" x14ac:dyDescent="0.3">
      <c r="A983" s="831" t="s">
        <v>3565</v>
      </c>
      <c r="B983" s="832" t="s">
        <v>3566</v>
      </c>
      <c r="C983" s="832" t="s">
        <v>3024</v>
      </c>
      <c r="D983" s="832" t="s">
        <v>1390</v>
      </c>
      <c r="E983" s="832" t="s">
        <v>3550</v>
      </c>
      <c r="F983" s="832" t="s">
        <v>3695</v>
      </c>
      <c r="G983" s="832" t="s">
        <v>3696</v>
      </c>
      <c r="H983" s="849"/>
      <c r="I983" s="849"/>
      <c r="J983" s="832"/>
      <c r="K983" s="832"/>
      <c r="L983" s="849">
        <v>27</v>
      </c>
      <c r="M983" s="849">
        <v>900.00000000000011</v>
      </c>
      <c r="N983" s="832">
        <v>1</v>
      </c>
      <c r="O983" s="832">
        <v>33.333333333333336</v>
      </c>
      <c r="P983" s="849">
        <v>41</v>
      </c>
      <c r="Q983" s="849">
        <v>1366.6499999999996</v>
      </c>
      <c r="R983" s="837">
        <v>1.5184999999999993</v>
      </c>
      <c r="S983" s="850">
        <v>33.332926829268281</v>
      </c>
    </row>
    <row r="984" spans="1:19" ht="14.4" customHeight="1" x14ac:dyDescent="0.3">
      <c r="A984" s="831" t="s">
        <v>3565</v>
      </c>
      <c r="B984" s="832" t="s">
        <v>3566</v>
      </c>
      <c r="C984" s="832" t="s">
        <v>3024</v>
      </c>
      <c r="D984" s="832" t="s">
        <v>1390</v>
      </c>
      <c r="E984" s="832" t="s">
        <v>3550</v>
      </c>
      <c r="F984" s="832" t="s">
        <v>3697</v>
      </c>
      <c r="G984" s="832" t="s">
        <v>3698</v>
      </c>
      <c r="H984" s="849">
        <v>1</v>
      </c>
      <c r="I984" s="849">
        <v>307</v>
      </c>
      <c r="J984" s="832"/>
      <c r="K984" s="832">
        <v>307</v>
      </c>
      <c r="L984" s="849"/>
      <c r="M984" s="849"/>
      <c r="N984" s="832"/>
      <c r="O984" s="832"/>
      <c r="P984" s="849"/>
      <c r="Q984" s="849"/>
      <c r="R984" s="837"/>
      <c r="S984" s="850"/>
    </row>
    <row r="985" spans="1:19" ht="14.4" customHeight="1" x14ac:dyDescent="0.3">
      <c r="A985" s="831" t="s">
        <v>3565</v>
      </c>
      <c r="B985" s="832" t="s">
        <v>3566</v>
      </c>
      <c r="C985" s="832" t="s">
        <v>3024</v>
      </c>
      <c r="D985" s="832" t="s">
        <v>1390</v>
      </c>
      <c r="E985" s="832" t="s">
        <v>3550</v>
      </c>
      <c r="F985" s="832" t="s">
        <v>3705</v>
      </c>
      <c r="G985" s="832" t="s">
        <v>3706</v>
      </c>
      <c r="H985" s="849"/>
      <c r="I985" s="849"/>
      <c r="J985" s="832"/>
      <c r="K985" s="832"/>
      <c r="L985" s="849">
        <v>2</v>
      </c>
      <c r="M985" s="849">
        <v>308</v>
      </c>
      <c r="N985" s="832">
        <v>1</v>
      </c>
      <c r="O985" s="832">
        <v>154</v>
      </c>
      <c r="P985" s="849">
        <v>1</v>
      </c>
      <c r="Q985" s="849">
        <v>155</v>
      </c>
      <c r="R985" s="837">
        <v>0.50324675324675328</v>
      </c>
      <c r="S985" s="850">
        <v>155</v>
      </c>
    </row>
    <row r="986" spans="1:19" ht="14.4" customHeight="1" x14ac:dyDescent="0.3">
      <c r="A986" s="831" t="s">
        <v>3565</v>
      </c>
      <c r="B986" s="832" t="s">
        <v>3566</v>
      </c>
      <c r="C986" s="832" t="s">
        <v>3024</v>
      </c>
      <c r="D986" s="832" t="s">
        <v>1390</v>
      </c>
      <c r="E986" s="832" t="s">
        <v>3550</v>
      </c>
      <c r="F986" s="832" t="s">
        <v>3707</v>
      </c>
      <c r="G986" s="832" t="s">
        <v>3708</v>
      </c>
      <c r="H986" s="849"/>
      <c r="I986" s="849"/>
      <c r="J986" s="832"/>
      <c r="K986" s="832"/>
      <c r="L986" s="849">
        <v>1</v>
      </c>
      <c r="M986" s="849">
        <v>32</v>
      </c>
      <c r="N986" s="832">
        <v>1</v>
      </c>
      <c r="O986" s="832">
        <v>32</v>
      </c>
      <c r="P986" s="849"/>
      <c r="Q986" s="849"/>
      <c r="R986" s="837"/>
      <c r="S986" s="850"/>
    </row>
    <row r="987" spans="1:19" ht="14.4" customHeight="1" x14ac:dyDescent="0.3">
      <c r="A987" s="831" t="s">
        <v>3565</v>
      </c>
      <c r="B987" s="832" t="s">
        <v>3566</v>
      </c>
      <c r="C987" s="832" t="s">
        <v>3024</v>
      </c>
      <c r="D987" s="832" t="s">
        <v>1390</v>
      </c>
      <c r="E987" s="832" t="s">
        <v>3550</v>
      </c>
      <c r="F987" s="832" t="s">
        <v>3555</v>
      </c>
      <c r="G987" s="832" t="s">
        <v>3556</v>
      </c>
      <c r="H987" s="849"/>
      <c r="I987" s="849"/>
      <c r="J987" s="832"/>
      <c r="K987" s="832"/>
      <c r="L987" s="849"/>
      <c r="M987" s="849"/>
      <c r="N987" s="832"/>
      <c r="O987" s="832"/>
      <c r="P987" s="849">
        <v>1</v>
      </c>
      <c r="Q987" s="849">
        <v>868</v>
      </c>
      <c r="R987" s="837"/>
      <c r="S987" s="850">
        <v>868</v>
      </c>
    </row>
    <row r="988" spans="1:19" ht="14.4" customHeight="1" x14ac:dyDescent="0.3">
      <c r="A988" s="831" t="s">
        <v>3565</v>
      </c>
      <c r="B988" s="832" t="s">
        <v>3566</v>
      </c>
      <c r="C988" s="832" t="s">
        <v>3024</v>
      </c>
      <c r="D988" s="832" t="s">
        <v>1390</v>
      </c>
      <c r="E988" s="832" t="s">
        <v>3550</v>
      </c>
      <c r="F988" s="832" t="s">
        <v>3557</v>
      </c>
      <c r="G988" s="832" t="s">
        <v>3558</v>
      </c>
      <c r="H988" s="849">
        <v>12</v>
      </c>
      <c r="I988" s="849">
        <v>7092</v>
      </c>
      <c r="J988" s="832">
        <v>1.0890663390663391</v>
      </c>
      <c r="K988" s="832">
        <v>591</v>
      </c>
      <c r="L988" s="849">
        <v>11</v>
      </c>
      <c r="M988" s="849">
        <v>6512</v>
      </c>
      <c r="N988" s="832">
        <v>1</v>
      </c>
      <c r="O988" s="832">
        <v>592</v>
      </c>
      <c r="P988" s="849">
        <v>21</v>
      </c>
      <c r="Q988" s="849">
        <v>12453</v>
      </c>
      <c r="R988" s="837">
        <v>1.9123157248157248</v>
      </c>
      <c r="S988" s="850">
        <v>593</v>
      </c>
    </row>
    <row r="989" spans="1:19" ht="14.4" customHeight="1" x14ac:dyDescent="0.3">
      <c r="A989" s="831" t="s">
        <v>3565</v>
      </c>
      <c r="B989" s="832" t="s">
        <v>3566</v>
      </c>
      <c r="C989" s="832" t="s">
        <v>3024</v>
      </c>
      <c r="D989" s="832" t="s">
        <v>1390</v>
      </c>
      <c r="E989" s="832" t="s">
        <v>3550</v>
      </c>
      <c r="F989" s="832" t="s">
        <v>3559</v>
      </c>
      <c r="G989" s="832" t="s">
        <v>3560</v>
      </c>
      <c r="H989" s="849">
        <v>1</v>
      </c>
      <c r="I989" s="849">
        <v>767</v>
      </c>
      <c r="J989" s="832">
        <v>1</v>
      </c>
      <c r="K989" s="832">
        <v>767</v>
      </c>
      <c r="L989" s="849">
        <v>1</v>
      </c>
      <c r="M989" s="849">
        <v>767</v>
      </c>
      <c r="N989" s="832">
        <v>1</v>
      </c>
      <c r="O989" s="832">
        <v>767</v>
      </c>
      <c r="P989" s="849"/>
      <c r="Q989" s="849"/>
      <c r="R989" s="837"/>
      <c r="S989" s="850"/>
    </row>
    <row r="990" spans="1:19" ht="14.4" customHeight="1" x14ac:dyDescent="0.3">
      <c r="A990" s="831" t="s">
        <v>3565</v>
      </c>
      <c r="B990" s="832" t="s">
        <v>3566</v>
      </c>
      <c r="C990" s="832" t="s">
        <v>3024</v>
      </c>
      <c r="D990" s="832" t="s">
        <v>1390</v>
      </c>
      <c r="E990" s="832" t="s">
        <v>3550</v>
      </c>
      <c r="F990" s="832" t="s">
        <v>3727</v>
      </c>
      <c r="G990" s="832" t="s">
        <v>3728</v>
      </c>
      <c r="H990" s="849"/>
      <c r="I990" s="849"/>
      <c r="J990" s="832"/>
      <c r="K990" s="832"/>
      <c r="L990" s="849">
        <v>1</v>
      </c>
      <c r="M990" s="849">
        <v>160</v>
      </c>
      <c r="N990" s="832">
        <v>1</v>
      </c>
      <c r="O990" s="832">
        <v>160</v>
      </c>
      <c r="P990" s="849"/>
      <c r="Q990" s="849"/>
      <c r="R990" s="837"/>
      <c r="S990" s="850"/>
    </row>
    <row r="991" spans="1:19" ht="14.4" customHeight="1" x14ac:dyDescent="0.3">
      <c r="A991" s="831" t="s">
        <v>3565</v>
      </c>
      <c r="B991" s="832" t="s">
        <v>3566</v>
      </c>
      <c r="C991" s="832" t="s">
        <v>3024</v>
      </c>
      <c r="D991" s="832" t="s">
        <v>1390</v>
      </c>
      <c r="E991" s="832" t="s">
        <v>3550</v>
      </c>
      <c r="F991" s="832" t="s">
        <v>3561</v>
      </c>
      <c r="G991" s="832" t="s">
        <v>3562</v>
      </c>
      <c r="H991" s="849">
        <v>23</v>
      </c>
      <c r="I991" s="849">
        <v>32545</v>
      </c>
      <c r="J991" s="832">
        <v>1.1591338105922997</v>
      </c>
      <c r="K991" s="832">
        <v>1415</v>
      </c>
      <c r="L991" s="849">
        <v>21</v>
      </c>
      <c r="M991" s="849">
        <v>28077</v>
      </c>
      <c r="N991" s="832">
        <v>1</v>
      </c>
      <c r="O991" s="832">
        <v>1337</v>
      </c>
      <c r="P991" s="849">
        <v>26</v>
      </c>
      <c r="Q991" s="849">
        <v>34814</v>
      </c>
      <c r="R991" s="837">
        <v>1.2399472878156499</v>
      </c>
      <c r="S991" s="850">
        <v>1339</v>
      </c>
    </row>
    <row r="992" spans="1:19" ht="14.4" customHeight="1" x14ac:dyDescent="0.3">
      <c r="A992" s="831" t="s">
        <v>3565</v>
      </c>
      <c r="B992" s="832" t="s">
        <v>3566</v>
      </c>
      <c r="C992" s="832" t="s">
        <v>3024</v>
      </c>
      <c r="D992" s="832" t="s">
        <v>1390</v>
      </c>
      <c r="E992" s="832" t="s">
        <v>3550</v>
      </c>
      <c r="F992" s="832" t="s">
        <v>3563</v>
      </c>
      <c r="G992" s="832" t="s">
        <v>3564</v>
      </c>
      <c r="H992" s="849">
        <v>6</v>
      </c>
      <c r="I992" s="849">
        <v>2172</v>
      </c>
      <c r="J992" s="832">
        <v>2</v>
      </c>
      <c r="K992" s="832">
        <v>362</v>
      </c>
      <c r="L992" s="849">
        <v>3</v>
      </c>
      <c r="M992" s="849">
        <v>1086</v>
      </c>
      <c r="N992" s="832">
        <v>1</v>
      </c>
      <c r="O992" s="832">
        <v>362</v>
      </c>
      <c r="P992" s="849">
        <v>5</v>
      </c>
      <c r="Q992" s="849">
        <v>1815</v>
      </c>
      <c r="R992" s="837">
        <v>1.6712707182320441</v>
      </c>
      <c r="S992" s="850">
        <v>363</v>
      </c>
    </row>
    <row r="993" spans="1:19" ht="14.4" customHeight="1" x14ac:dyDescent="0.3">
      <c r="A993" s="831" t="s">
        <v>3565</v>
      </c>
      <c r="B993" s="832" t="s">
        <v>3566</v>
      </c>
      <c r="C993" s="832" t="s">
        <v>3024</v>
      </c>
      <c r="D993" s="832" t="s">
        <v>1393</v>
      </c>
      <c r="E993" s="832" t="s">
        <v>3567</v>
      </c>
      <c r="F993" s="832" t="s">
        <v>3573</v>
      </c>
      <c r="G993" s="832" t="s">
        <v>682</v>
      </c>
      <c r="H993" s="849">
        <v>0.2</v>
      </c>
      <c r="I993" s="849">
        <v>10.76</v>
      </c>
      <c r="J993" s="832"/>
      <c r="K993" s="832">
        <v>53.8</v>
      </c>
      <c r="L993" s="849"/>
      <c r="M993" s="849"/>
      <c r="N993" s="832"/>
      <c r="O993" s="832"/>
      <c r="P993" s="849"/>
      <c r="Q993" s="849"/>
      <c r="R993" s="837"/>
      <c r="S993" s="850"/>
    </row>
    <row r="994" spans="1:19" ht="14.4" customHeight="1" x14ac:dyDescent="0.3">
      <c r="A994" s="831" t="s">
        <v>3565</v>
      </c>
      <c r="B994" s="832" t="s">
        <v>3566</v>
      </c>
      <c r="C994" s="832" t="s">
        <v>3024</v>
      </c>
      <c r="D994" s="832" t="s">
        <v>1393</v>
      </c>
      <c r="E994" s="832" t="s">
        <v>3567</v>
      </c>
      <c r="F994" s="832" t="s">
        <v>3576</v>
      </c>
      <c r="G994" s="832" t="s">
        <v>1352</v>
      </c>
      <c r="H994" s="849"/>
      <c r="I994" s="849"/>
      <c r="J994" s="832"/>
      <c r="K994" s="832"/>
      <c r="L994" s="849">
        <v>0.1</v>
      </c>
      <c r="M994" s="849">
        <v>454.76</v>
      </c>
      <c r="N994" s="832">
        <v>1</v>
      </c>
      <c r="O994" s="832">
        <v>4547.5999999999995</v>
      </c>
      <c r="P994" s="849"/>
      <c r="Q994" s="849"/>
      <c r="R994" s="837"/>
      <c r="S994" s="850"/>
    </row>
    <row r="995" spans="1:19" ht="14.4" customHeight="1" x14ac:dyDescent="0.3">
      <c r="A995" s="831" t="s">
        <v>3565</v>
      </c>
      <c r="B995" s="832" t="s">
        <v>3566</v>
      </c>
      <c r="C995" s="832" t="s">
        <v>3024</v>
      </c>
      <c r="D995" s="832" t="s">
        <v>1393</v>
      </c>
      <c r="E995" s="832" t="s">
        <v>3547</v>
      </c>
      <c r="F995" s="832" t="s">
        <v>3612</v>
      </c>
      <c r="G995" s="832" t="s">
        <v>3613</v>
      </c>
      <c r="H995" s="849"/>
      <c r="I995" s="849"/>
      <c r="J995" s="832"/>
      <c r="K995" s="832"/>
      <c r="L995" s="849">
        <v>2</v>
      </c>
      <c r="M995" s="849">
        <v>817.48</v>
      </c>
      <c r="N995" s="832">
        <v>1</v>
      </c>
      <c r="O995" s="832">
        <v>408.74</v>
      </c>
      <c r="P995" s="849"/>
      <c r="Q995" s="849"/>
      <c r="R995" s="837"/>
      <c r="S995" s="850"/>
    </row>
    <row r="996" spans="1:19" ht="14.4" customHeight="1" x14ac:dyDescent="0.3">
      <c r="A996" s="831" t="s">
        <v>3565</v>
      </c>
      <c r="B996" s="832" t="s">
        <v>3566</v>
      </c>
      <c r="C996" s="832" t="s">
        <v>3024</v>
      </c>
      <c r="D996" s="832" t="s">
        <v>1393</v>
      </c>
      <c r="E996" s="832" t="s">
        <v>3547</v>
      </c>
      <c r="F996" s="832" t="s">
        <v>3614</v>
      </c>
      <c r="G996" s="832" t="s">
        <v>3615</v>
      </c>
      <c r="H996" s="849">
        <v>1</v>
      </c>
      <c r="I996" s="849">
        <v>202.4</v>
      </c>
      <c r="J996" s="832"/>
      <c r="K996" s="832">
        <v>202.4</v>
      </c>
      <c r="L996" s="849"/>
      <c r="M996" s="849"/>
      <c r="N996" s="832"/>
      <c r="O996" s="832"/>
      <c r="P996" s="849">
        <v>1</v>
      </c>
      <c r="Q996" s="849">
        <v>187.97</v>
      </c>
      <c r="R996" s="837"/>
      <c r="S996" s="850">
        <v>187.97</v>
      </c>
    </row>
    <row r="997" spans="1:19" ht="14.4" customHeight="1" x14ac:dyDescent="0.3">
      <c r="A997" s="831" t="s">
        <v>3565</v>
      </c>
      <c r="B997" s="832" t="s">
        <v>3566</v>
      </c>
      <c r="C997" s="832" t="s">
        <v>3024</v>
      </c>
      <c r="D997" s="832" t="s">
        <v>1393</v>
      </c>
      <c r="E997" s="832" t="s">
        <v>3547</v>
      </c>
      <c r="F997" s="832" t="s">
        <v>3618</v>
      </c>
      <c r="G997" s="832" t="s">
        <v>3619</v>
      </c>
      <c r="H997" s="849">
        <v>1</v>
      </c>
      <c r="I997" s="849">
        <v>1665</v>
      </c>
      <c r="J997" s="832">
        <v>1</v>
      </c>
      <c r="K997" s="832">
        <v>1665</v>
      </c>
      <c r="L997" s="849">
        <v>1</v>
      </c>
      <c r="M997" s="849">
        <v>1665</v>
      </c>
      <c r="N997" s="832">
        <v>1</v>
      </c>
      <c r="O997" s="832">
        <v>1665</v>
      </c>
      <c r="P997" s="849"/>
      <c r="Q997" s="849"/>
      <c r="R997" s="837"/>
      <c r="S997" s="850"/>
    </row>
    <row r="998" spans="1:19" ht="14.4" customHeight="1" x14ac:dyDescent="0.3">
      <c r="A998" s="831" t="s">
        <v>3565</v>
      </c>
      <c r="B998" s="832" t="s">
        <v>3566</v>
      </c>
      <c r="C998" s="832" t="s">
        <v>3024</v>
      </c>
      <c r="D998" s="832" t="s">
        <v>1393</v>
      </c>
      <c r="E998" s="832" t="s">
        <v>3547</v>
      </c>
      <c r="F998" s="832" t="s">
        <v>3620</v>
      </c>
      <c r="G998" s="832" t="s">
        <v>3621</v>
      </c>
      <c r="H998" s="849">
        <v>1</v>
      </c>
      <c r="I998" s="849">
        <v>740</v>
      </c>
      <c r="J998" s="832"/>
      <c r="K998" s="832">
        <v>740</v>
      </c>
      <c r="L998" s="849"/>
      <c r="M998" s="849"/>
      <c r="N998" s="832"/>
      <c r="O998" s="832"/>
      <c r="P998" s="849"/>
      <c r="Q998" s="849"/>
      <c r="R998" s="837"/>
      <c r="S998" s="850"/>
    </row>
    <row r="999" spans="1:19" ht="14.4" customHeight="1" x14ac:dyDescent="0.3">
      <c r="A999" s="831" t="s">
        <v>3565</v>
      </c>
      <c r="B999" s="832" t="s">
        <v>3566</v>
      </c>
      <c r="C999" s="832" t="s">
        <v>3024</v>
      </c>
      <c r="D999" s="832" t="s">
        <v>1393</v>
      </c>
      <c r="E999" s="832" t="s">
        <v>3547</v>
      </c>
      <c r="F999" s="832" t="s">
        <v>3624</v>
      </c>
      <c r="G999" s="832" t="s">
        <v>3625</v>
      </c>
      <c r="H999" s="849"/>
      <c r="I999" s="849"/>
      <c r="J999" s="832"/>
      <c r="K999" s="832"/>
      <c r="L999" s="849"/>
      <c r="M999" s="849"/>
      <c r="N999" s="832"/>
      <c r="O999" s="832"/>
      <c r="P999" s="849">
        <v>1</v>
      </c>
      <c r="Q999" s="849">
        <v>1396.5</v>
      </c>
      <c r="R999" s="837"/>
      <c r="S999" s="850">
        <v>1396.5</v>
      </c>
    </row>
    <row r="1000" spans="1:19" ht="14.4" customHeight="1" x14ac:dyDescent="0.3">
      <c r="A1000" s="831" t="s">
        <v>3565</v>
      </c>
      <c r="B1000" s="832" t="s">
        <v>3566</v>
      </c>
      <c r="C1000" s="832" t="s">
        <v>3024</v>
      </c>
      <c r="D1000" s="832" t="s">
        <v>1393</v>
      </c>
      <c r="E1000" s="832" t="s">
        <v>3547</v>
      </c>
      <c r="F1000" s="832" t="s">
        <v>3626</v>
      </c>
      <c r="G1000" s="832" t="s">
        <v>3627</v>
      </c>
      <c r="H1000" s="849"/>
      <c r="I1000" s="849"/>
      <c r="J1000" s="832"/>
      <c r="K1000" s="832"/>
      <c r="L1000" s="849"/>
      <c r="M1000" s="849"/>
      <c r="N1000" s="832"/>
      <c r="O1000" s="832"/>
      <c r="P1000" s="849">
        <v>1</v>
      </c>
      <c r="Q1000" s="849">
        <v>1400</v>
      </c>
      <c r="R1000" s="837"/>
      <c r="S1000" s="850">
        <v>1400</v>
      </c>
    </row>
    <row r="1001" spans="1:19" ht="14.4" customHeight="1" x14ac:dyDescent="0.3">
      <c r="A1001" s="831" t="s">
        <v>3565</v>
      </c>
      <c r="B1001" s="832" t="s">
        <v>3566</v>
      </c>
      <c r="C1001" s="832" t="s">
        <v>3024</v>
      </c>
      <c r="D1001" s="832" t="s">
        <v>1393</v>
      </c>
      <c r="E1001" s="832" t="s">
        <v>3547</v>
      </c>
      <c r="F1001" s="832" t="s">
        <v>3637</v>
      </c>
      <c r="G1001" s="832" t="s">
        <v>3638</v>
      </c>
      <c r="H1001" s="849"/>
      <c r="I1001" s="849"/>
      <c r="J1001" s="832"/>
      <c r="K1001" s="832"/>
      <c r="L1001" s="849">
        <v>1</v>
      </c>
      <c r="M1001" s="849">
        <v>2631.6</v>
      </c>
      <c r="N1001" s="832">
        <v>1</v>
      </c>
      <c r="O1001" s="832">
        <v>2631.6</v>
      </c>
      <c r="P1001" s="849">
        <v>1</v>
      </c>
      <c r="Q1001" s="849">
        <v>2631.6</v>
      </c>
      <c r="R1001" s="837">
        <v>1</v>
      </c>
      <c r="S1001" s="850">
        <v>2631.6</v>
      </c>
    </row>
    <row r="1002" spans="1:19" ht="14.4" customHeight="1" x14ac:dyDescent="0.3">
      <c r="A1002" s="831" t="s">
        <v>3565</v>
      </c>
      <c r="B1002" s="832" t="s">
        <v>3566</v>
      </c>
      <c r="C1002" s="832" t="s">
        <v>3024</v>
      </c>
      <c r="D1002" s="832" t="s">
        <v>1393</v>
      </c>
      <c r="E1002" s="832" t="s">
        <v>3550</v>
      </c>
      <c r="F1002" s="832" t="s">
        <v>3657</v>
      </c>
      <c r="G1002" s="832" t="s">
        <v>3658</v>
      </c>
      <c r="H1002" s="849">
        <v>3</v>
      </c>
      <c r="I1002" s="849">
        <v>111</v>
      </c>
      <c r="J1002" s="832">
        <v>3</v>
      </c>
      <c r="K1002" s="832">
        <v>37</v>
      </c>
      <c r="L1002" s="849">
        <v>1</v>
      </c>
      <c r="M1002" s="849">
        <v>37</v>
      </c>
      <c r="N1002" s="832">
        <v>1</v>
      </c>
      <c r="O1002" s="832">
        <v>37</v>
      </c>
      <c r="P1002" s="849"/>
      <c r="Q1002" s="849"/>
      <c r="R1002" s="837"/>
      <c r="S1002" s="850"/>
    </row>
    <row r="1003" spans="1:19" ht="14.4" customHeight="1" x14ac:dyDescent="0.3">
      <c r="A1003" s="831" t="s">
        <v>3565</v>
      </c>
      <c r="B1003" s="832" t="s">
        <v>3566</v>
      </c>
      <c r="C1003" s="832" t="s">
        <v>3024</v>
      </c>
      <c r="D1003" s="832" t="s">
        <v>1393</v>
      </c>
      <c r="E1003" s="832" t="s">
        <v>3550</v>
      </c>
      <c r="F1003" s="832" t="s">
        <v>3659</v>
      </c>
      <c r="G1003" s="832" t="s">
        <v>3660</v>
      </c>
      <c r="H1003" s="849"/>
      <c r="I1003" s="849"/>
      <c r="J1003" s="832"/>
      <c r="K1003" s="832"/>
      <c r="L1003" s="849">
        <v>3</v>
      </c>
      <c r="M1003" s="849">
        <v>30</v>
      </c>
      <c r="N1003" s="832">
        <v>1</v>
      </c>
      <c r="O1003" s="832">
        <v>10</v>
      </c>
      <c r="P1003" s="849">
        <v>2</v>
      </c>
      <c r="Q1003" s="849">
        <v>20</v>
      </c>
      <c r="R1003" s="837">
        <v>0.66666666666666663</v>
      </c>
      <c r="S1003" s="850">
        <v>10</v>
      </c>
    </row>
    <row r="1004" spans="1:19" ht="14.4" customHeight="1" x14ac:dyDescent="0.3">
      <c r="A1004" s="831" t="s">
        <v>3565</v>
      </c>
      <c r="B1004" s="832" t="s">
        <v>3566</v>
      </c>
      <c r="C1004" s="832" t="s">
        <v>3024</v>
      </c>
      <c r="D1004" s="832" t="s">
        <v>1393</v>
      </c>
      <c r="E1004" s="832" t="s">
        <v>3550</v>
      </c>
      <c r="F1004" s="832" t="s">
        <v>3551</v>
      </c>
      <c r="G1004" s="832" t="s">
        <v>3552</v>
      </c>
      <c r="H1004" s="849"/>
      <c r="I1004" s="849"/>
      <c r="J1004" s="832"/>
      <c r="K1004" s="832"/>
      <c r="L1004" s="849"/>
      <c r="M1004" s="849"/>
      <c r="N1004" s="832"/>
      <c r="O1004" s="832"/>
      <c r="P1004" s="849">
        <v>1</v>
      </c>
      <c r="Q1004" s="849">
        <v>252</v>
      </c>
      <c r="R1004" s="837"/>
      <c r="S1004" s="850">
        <v>252</v>
      </c>
    </row>
    <row r="1005" spans="1:19" ht="14.4" customHeight="1" x14ac:dyDescent="0.3">
      <c r="A1005" s="831" t="s">
        <v>3565</v>
      </c>
      <c r="B1005" s="832" t="s">
        <v>3566</v>
      </c>
      <c r="C1005" s="832" t="s">
        <v>3024</v>
      </c>
      <c r="D1005" s="832" t="s">
        <v>1393</v>
      </c>
      <c r="E1005" s="832" t="s">
        <v>3550</v>
      </c>
      <c r="F1005" s="832" t="s">
        <v>3665</v>
      </c>
      <c r="G1005" s="832" t="s">
        <v>3666</v>
      </c>
      <c r="H1005" s="849">
        <v>1</v>
      </c>
      <c r="I1005" s="849">
        <v>126</v>
      </c>
      <c r="J1005" s="832"/>
      <c r="K1005" s="832">
        <v>126</v>
      </c>
      <c r="L1005" s="849"/>
      <c r="M1005" s="849"/>
      <c r="N1005" s="832"/>
      <c r="O1005" s="832"/>
      <c r="P1005" s="849">
        <v>1</v>
      </c>
      <c r="Q1005" s="849">
        <v>127</v>
      </c>
      <c r="R1005" s="837"/>
      <c r="S1005" s="850">
        <v>127</v>
      </c>
    </row>
    <row r="1006" spans="1:19" ht="14.4" customHeight="1" x14ac:dyDescent="0.3">
      <c r="A1006" s="831" t="s">
        <v>3565</v>
      </c>
      <c r="B1006" s="832" t="s">
        <v>3566</v>
      </c>
      <c r="C1006" s="832" t="s">
        <v>3024</v>
      </c>
      <c r="D1006" s="832" t="s">
        <v>1393</v>
      </c>
      <c r="E1006" s="832" t="s">
        <v>3550</v>
      </c>
      <c r="F1006" s="832" t="s">
        <v>3553</v>
      </c>
      <c r="G1006" s="832" t="s">
        <v>3554</v>
      </c>
      <c r="H1006" s="849">
        <v>1</v>
      </c>
      <c r="I1006" s="849">
        <v>198</v>
      </c>
      <c r="J1006" s="832">
        <v>1</v>
      </c>
      <c r="K1006" s="832">
        <v>198</v>
      </c>
      <c r="L1006" s="849">
        <v>1</v>
      </c>
      <c r="M1006" s="849">
        <v>198</v>
      </c>
      <c r="N1006" s="832">
        <v>1</v>
      </c>
      <c r="O1006" s="832">
        <v>198</v>
      </c>
      <c r="P1006" s="849"/>
      <c r="Q1006" s="849"/>
      <c r="R1006" s="837"/>
      <c r="S1006" s="850"/>
    </row>
    <row r="1007" spans="1:19" ht="14.4" customHeight="1" x14ac:dyDescent="0.3">
      <c r="A1007" s="831" t="s">
        <v>3565</v>
      </c>
      <c r="B1007" s="832" t="s">
        <v>3566</v>
      </c>
      <c r="C1007" s="832" t="s">
        <v>3024</v>
      </c>
      <c r="D1007" s="832" t="s">
        <v>1393</v>
      </c>
      <c r="E1007" s="832" t="s">
        <v>3550</v>
      </c>
      <c r="F1007" s="832" t="s">
        <v>3673</v>
      </c>
      <c r="G1007" s="832" t="s">
        <v>3674</v>
      </c>
      <c r="H1007" s="849"/>
      <c r="I1007" s="849"/>
      <c r="J1007" s="832"/>
      <c r="K1007" s="832"/>
      <c r="L1007" s="849"/>
      <c r="M1007" s="849"/>
      <c r="N1007" s="832"/>
      <c r="O1007" s="832"/>
      <c r="P1007" s="849">
        <v>1</v>
      </c>
      <c r="Q1007" s="849">
        <v>334</v>
      </c>
      <c r="R1007" s="837"/>
      <c r="S1007" s="850">
        <v>334</v>
      </c>
    </row>
    <row r="1008" spans="1:19" ht="14.4" customHeight="1" x14ac:dyDescent="0.3">
      <c r="A1008" s="831" t="s">
        <v>3565</v>
      </c>
      <c r="B1008" s="832" t="s">
        <v>3566</v>
      </c>
      <c r="C1008" s="832" t="s">
        <v>3024</v>
      </c>
      <c r="D1008" s="832" t="s">
        <v>1393</v>
      </c>
      <c r="E1008" s="832" t="s">
        <v>3550</v>
      </c>
      <c r="F1008" s="832" t="s">
        <v>3677</v>
      </c>
      <c r="G1008" s="832" t="s">
        <v>3678</v>
      </c>
      <c r="H1008" s="849">
        <v>1</v>
      </c>
      <c r="I1008" s="849">
        <v>351</v>
      </c>
      <c r="J1008" s="832"/>
      <c r="K1008" s="832">
        <v>351</v>
      </c>
      <c r="L1008" s="849"/>
      <c r="M1008" s="849"/>
      <c r="N1008" s="832"/>
      <c r="O1008" s="832"/>
      <c r="P1008" s="849">
        <v>1</v>
      </c>
      <c r="Q1008" s="849">
        <v>352</v>
      </c>
      <c r="R1008" s="837"/>
      <c r="S1008" s="850">
        <v>352</v>
      </c>
    </row>
    <row r="1009" spans="1:19" ht="14.4" customHeight="1" x14ac:dyDescent="0.3">
      <c r="A1009" s="831" t="s">
        <v>3565</v>
      </c>
      <c r="B1009" s="832" t="s">
        <v>3566</v>
      </c>
      <c r="C1009" s="832" t="s">
        <v>3024</v>
      </c>
      <c r="D1009" s="832" t="s">
        <v>1393</v>
      </c>
      <c r="E1009" s="832" t="s">
        <v>3550</v>
      </c>
      <c r="F1009" s="832" t="s">
        <v>3695</v>
      </c>
      <c r="G1009" s="832" t="s">
        <v>3696</v>
      </c>
      <c r="H1009" s="849"/>
      <c r="I1009" s="849"/>
      <c r="J1009" s="832"/>
      <c r="K1009" s="832"/>
      <c r="L1009" s="849"/>
      <c r="M1009" s="849"/>
      <c r="N1009" s="832"/>
      <c r="O1009" s="832"/>
      <c r="P1009" s="849">
        <v>2</v>
      </c>
      <c r="Q1009" s="849">
        <v>66.66</v>
      </c>
      <c r="R1009" s="837"/>
      <c r="S1009" s="850">
        <v>33.33</v>
      </c>
    </row>
    <row r="1010" spans="1:19" ht="14.4" customHeight="1" x14ac:dyDescent="0.3">
      <c r="A1010" s="831" t="s">
        <v>3565</v>
      </c>
      <c r="B1010" s="832" t="s">
        <v>3566</v>
      </c>
      <c r="C1010" s="832" t="s">
        <v>3024</v>
      </c>
      <c r="D1010" s="832" t="s">
        <v>1393</v>
      </c>
      <c r="E1010" s="832" t="s">
        <v>3550</v>
      </c>
      <c r="F1010" s="832" t="s">
        <v>3557</v>
      </c>
      <c r="G1010" s="832" t="s">
        <v>3558</v>
      </c>
      <c r="H1010" s="849">
        <v>4</v>
      </c>
      <c r="I1010" s="849">
        <v>2364</v>
      </c>
      <c r="J1010" s="832">
        <v>0.7986486486486486</v>
      </c>
      <c r="K1010" s="832">
        <v>591</v>
      </c>
      <c r="L1010" s="849">
        <v>5</v>
      </c>
      <c r="M1010" s="849">
        <v>2960</v>
      </c>
      <c r="N1010" s="832">
        <v>1</v>
      </c>
      <c r="O1010" s="832">
        <v>592</v>
      </c>
      <c r="P1010" s="849">
        <v>2</v>
      </c>
      <c r="Q1010" s="849">
        <v>1186</v>
      </c>
      <c r="R1010" s="837">
        <v>0.40067567567567569</v>
      </c>
      <c r="S1010" s="850">
        <v>593</v>
      </c>
    </row>
    <row r="1011" spans="1:19" ht="14.4" customHeight="1" x14ac:dyDescent="0.3">
      <c r="A1011" s="831" t="s">
        <v>3565</v>
      </c>
      <c r="B1011" s="832" t="s">
        <v>3566</v>
      </c>
      <c r="C1011" s="832" t="s">
        <v>3024</v>
      </c>
      <c r="D1011" s="832" t="s">
        <v>1393</v>
      </c>
      <c r="E1011" s="832" t="s">
        <v>3550</v>
      </c>
      <c r="F1011" s="832" t="s">
        <v>3559</v>
      </c>
      <c r="G1011" s="832" t="s">
        <v>3560</v>
      </c>
      <c r="H1011" s="849">
        <v>1</v>
      </c>
      <c r="I1011" s="849">
        <v>767</v>
      </c>
      <c r="J1011" s="832">
        <v>0.5</v>
      </c>
      <c r="K1011" s="832">
        <v>767</v>
      </c>
      <c r="L1011" s="849">
        <v>2</v>
      </c>
      <c r="M1011" s="849">
        <v>1534</v>
      </c>
      <c r="N1011" s="832">
        <v>1</v>
      </c>
      <c r="O1011" s="832">
        <v>767</v>
      </c>
      <c r="P1011" s="849">
        <v>2</v>
      </c>
      <c r="Q1011" s="849">
        <v>1536</v>
      </c>
      <c r="R1011" s="837">
        <v>1.001303780964798</v>
      </c>
      <c r="S1011" s="850">
        <v>768</v>
      </c>
    </row>
    <row r="1012" spans="1:19" ht="14.4" customHeight="1" x14ac:dyDescent="0.3">
      <c r="A1012" s="831" t="s">
        <v>3565</v>
      </c>
      <c r="B1012" s="832" t="s">
        <v>3566</v>
      </c>
      <c r="C1012" s="832" t="s">
        <v>3024</v>
      </c>
      <c r="D1012" s="832" t="s">
        <v>1393</v>
      </c>
      <c r="E1012" s="832" t="s">
        <v>3550</v>
      </c>
      <c r="F1012" s="832" t="s">
        <v>3717</v>
      </c>
      <c r="G1012" s="832" t="s">
        <v>3718</v>
      </c>
      <c r="H1012" s="849">
        <v>2</v>
      </c>
      <c r="I1012" s="849">
        <v>8800</v>
      </c>
      <c r="J1012" s="832"/>
      <c r="K1012" s="832">
        <v>4400</v>
      </c>
      <c r="L1012" s="849"/>
      <c r="M1012" s="849"/>
      <c r="N1012" s="832"/>
      <c r="O1012" s="832"/>
      <c r="P1012" s="849"/>
      <c r="Q1012" s="849"/>
      <c r="R1012" s="837"/>
      <c r="S1012" s="850"/>
    </row>
    <row r="1013" spans="1:19" ht="14.4" customHeight="1" x14ac:dyDescent="0.3">
      <c r="A1013" s="831" t="s">
        <v>3565</v>
      </c>
      <c r="B1013" s="832" t="s">
        <v>3566</v>
      </c>
      <c r="C1013" s="832" t="s">
        <v>3024</v>
      </c>
      <c r="D1013" s="832" t="s">
        <v>1393</v>
      </c>
      <c r="E1013" s="832" t="s">
        <v>3550</v>
      </c>
      <c r="F1013" s="832" t="s">
        <v>3727</v>
      </c>
      <c r="G1013" s="832" t="s">
        <v>3728</v>
      </c>
      <c r="H1013" s="849"/>
      <c r="I1013" s="849"/>
      <c r="J1013" s="832"/>
      <c r="K1013" s="832"/>
      <c r="L1013" s="849"/>
      <c r="M1013" s="849"/>
      <c r="N1013" s="832"/>
      <c r="O1013" s="832"/>
      <c r="P1013" s="849">
        <v>1</v>
      </c>
      <c r="Q1013" s="849">
        <v>161</v>
      </c>
      <c r="R1013" s="837"/>
      <c r="S1013" s="850">
        <v>161</v>
      </c>
    </row>
    <row r="1014" spans="1:19" ht="14.4" customHeight="1" x14ac:dyDescent="0.3">
      <c r="A1014" s="831" t="s">
        <v>3565</v>
      </c>
      <c r="B1014" s="832" t="s">
        <v>3566</v>
      </c>
      <c r="C1014" s="832" t="s">
        <v>3024</v>
      </c>
      <c r="D1014" s="832" t="s">
        <v>1393</v>
      </c>
      <c r="E1014" s="832" t="s">
        <v>3550</v>
      </c>
      <c r="F1014" s="832" t="s">
        <v>3561</v>
      </c>
      <c r="G1014" s="832" t="s">
        <v>3562</v>
      </c>
      <c r="H1014" s="849">
        <v>9</v>
      </c>
      <c r="I1014" s="849">
        <v>12735</v>
      </c>
      <c r="J1014" s="832">
        <v>1.9050112191473447</v>
      </c>
      <c r="K1014" s="832">
        <v>1415</v>
      </c>
      <c r="L1014" s="849">
        <v>5</v>
      </c>
      <c r="M1014" s="849">
        <v>6685</v>
      </c>
      <c r="N1014" s="832">
        <v>1</v>
      </c>
      <c r="O1014" s="832">
        <v>1337</v>
      </c>
      <c r="P1014" s="849">
        <v>3</v>
      </c>
      <c r="Q1014" s="849">
        <v>4017</v>
      </c>
      <c r="R1014" s="837">
        <v>0.60089753178758409</v>
      </c>
      <c r="S1014" s="850">
        <v>1339</v>
      </c>
    </row>
    <row r="1015" spans="1:19" ht="14.4" customHeight="1" x14ac:dyDescent="0.3">
      <c r="A1015" s="831" t="s">
        <v>3565</v>
      </c>
      <c r="B1015" s="832" t="s">
        <v>3566</v>
      </c>
      <c r="C1015" s="832" t="s">
        <v>3024</v>
      </c>
      <c r="D1015" s="832" t="s">
        <v>1393</v>
      </c>
      <c r="E1015" s="832" t="s">
        <v>3550</v>
      </c>
      <c r="F1015" s="832" t="s">
        <v>3563</v>
      </c>
      <c r="G1015" s="832" t="s">
        <v>3564</v>
      </c>
      <c r="H1015" s="849">
        <v>3</v>
      </c>
      <c r="I1015" s="849">
        <v>1086</v>
      </c>
      <c r="J1015" s="832"/>
      <c r="K1015" s="832">
        <v>362</v>
      </c>
      <c r="L1015" s="849"/>
      <c r="M1015" s="849"/>
      <c r="N1015" s="832"/>
      <c r="O1015" s="832"/>
      <c r="P1015" s="849">
        <v>2</v>
      </c>
      <c r="Q1015" s="849">
        <v>726</v>
      </c>
      <c r="R1015" s="837"/>
      <c r="S1015" s="850">
        <v>363</v>
      </c>
    </row>
    <row r="1016" spans="1:19" ht="14.4" customHeight="1" x14ac:dyDescent="0.3">
      <c r="A1016" s="831" t="s">
        <v>3565</v>
      </c>
      <c r="B1016" s="832" t="s">
        <v>3566</v>
      </c>
      <c r="C1016" s="832" t="s">
        <v>3024</v>
      </c>
      <c r="D1016" s="832" t="s">
        <v>1395</v>
      </c>
      <c r="E1016" s="832" t="s">
        <v>3547</v>
      </c>
      <c r="F1016" s="832" t="s">
        <v>3612</v>
      </c>
      <c r="G1016" s="832" t="s">
        <v>3613</v>
      </c>
      <c r="H1016" s="849">
        <v>1</v>
      </c>
      <c r="I1016" s="849">
        <v>408.74</v>
      </c>
      <c r="J1016" s="832"/>
      <c r="K1016" s="832">
        <v>408.74</v>
      </c>
      <c r="L1016" s="849"/>
      <c r="M1016" s="849"/>
      <c r="N1016" s="832"/>
      <c r="O1016" s="832"/>
      <c r="P1016" s="849"/>
      <c r="Q1016" s="849"/>
      <c r="R1016" s="837"/>
      <c r="S1016" s="850"/>
    </row>
    <row r="1017" spans="1:19" ht="14.4" customHeight="1" x14ac:dyDescent="0.3">
      <c r="A1017" s="831" t="s">
        <v>3565</v>
      </c>
      <c r="B1017" s="832" t="s">
        <v>3566</v>
      </c>
      <c r="C1017" s="832" t="s">
        <v>3024</v>
      </c>
      <c r="D1017" s="832" t="s">
        <v>1395</v>
      </c>
      <c r="E1017" s="832" t="s">
        <v>3547</v>
      </c>
      <c r="F1017" s="832" t="s">
        <v>3548</v>
      </c>
      <c r="G1017" s="832" t="s">
        <v>3549</v>
      </c>
      <c r="H1017" s="849">
        <v>1</v>
      </c>
      <c r="I1017" s="849">
        <v>2436</v>
      </c>
      <c r="J1017" s="832"/>
      <c r="K1017" s="832">
        <v>2436</v>
      </c>
      <c r="L1017" s="849"/>
      <c r="M1017" s="849"/>
      <c r="N1017" s="832"/>
      <c r="O1017" s="832"/>
      <c r="P1017" s="849"/>
      <c r="Q1017" s="849"/>
      <c r="R1017" s="837"/>
      <c r="S1017" s="850"/>
    </row>
    <row r="1018" spans="1:19" ht="14.4" customHeight="1" x14ac:dyDescent="0.3">
      <c r="A1018" s="831" t="s">
        <v>3565</v>
      </c>
      <c r="B1018" s="832" t="s">
        <v>3566</v>
      </c>
      <c r="C1018" s="832" t="s">
        <v>3024</v>
      </c>
      <c r="D1018" s="832" t="s">
        <v>1395</v>
      </c>
      <c r="E1018" s="832" t="s">
        <v>3547</v>
      </c>
      <c r="F1018" s="832" t="s">
        <v>3624</v>
      </c>
      <c r="G1018" s="832" t="s">
        <v>3625</v>
      </c>
      <c r="H1018" s="849">
        <v>1</v>
      </c>
      <c r="I1018" s="849">
        <v>1396.5</v>
      </c>
      <c r="J1018" s="832"/>
      <c r="K1018" s="832">
        <v>1396.5</v>
      </c>
      <c r="L1018" s="849"/>
      <c r="M1018" s="849"/>
      <c r="N1018" s="832"/>
      <c r="O1018" s="832"/>
      <c r="P1018" s="849"/>
      <c r="Q1018" s="849"/>
      <c r="R1018" s="837"/>
      <c r="S1018" s="850"/>
    </row>
    <row r="1019" spans="1:19" ht="14.4" customHeight="1" x14ac:dyDescent="0.3">
      <c r="A1019" s="831" t="s">
        <v>3565</v>
      </c>
      <c r="B1019" s="832" t="s">
        <v>3566</v>
      </c>
      <c r="C1019" s="832" t="s">
        <v>3024</v>
      </c>
      <c r="D1019" s="832" t="s">
        <v>1395</v>
      </c>
      <c r="E1019" s="832" t="s">
        <v>3550</v>
      </c>
      <c r="F1019" s="832" t="s">
        <v>3657</v>
      </c>
      <c r="G1019" s="832" t="s">
        <v>3658</v>
      </c>
      <c r="H1019" s="849">
        <v>1</v>
      </c>
      <c r="I1019" s="849">
        <v>37</v>
      </c>
      <c r="J1019" s="832"/>
      <c r="K1019" s="832">
        <v>37</v>
      </c>
      <c r="L1019" s="849"/>
      <c r="M1019" s="849"/>
      <c r="N1019" s="832"/>
      <c r="O1019" s="832"/>
      <c r="P1019" s="849"/>
      <c r="Q1019" s="849"/>
      <c r="R1019" s="837"/>
      <c r="S1019" s="850"/>
    </row>
    <row r="1020" spans="1:19" ht="14.4" customHeight="1" x14ac:dyDescent="0.3">
      <c r="A1020" s="831" t="s">
        <v>3565</v>
      </c>
      <c r="B1020" s="832" t="s">
        <v>3566</v>
      </c>
      <c r="C1020" s="832" t="s">
        <v>3024</v>
      </c>
      <c r="D1020" s="832" t="s">
        <v>1395</v>
      </c>
      <c r="E1020" s="832" t="s">
        <v>3550</v>
      </c>
      <c r="F1020" s="832" t="s">
        <v>3659</v>
      </c>
      <c r="G1020" s="832" t="s">
        <v>3660</v>
      </c>
      <c r="H1020" s="849">
        <v>6</v>
      </c>
      <c r="I1020" s="849">
        <v>60</v>
      </c>
      <c r="J1020" s="832"/>
      <c r="K1020" s="832">
        <v>10</v>
      </c>
      <c r="L1020" s="849"/>
      <c r="M1020" s="849"/>
      <c r="N1020" s="832"/>
      <c r="O1020" s="832"/>
      <c r="P1020" s="849"/>
      <c r="Q1020" s="849"/>
      <c r="R1020" s="837"/>
      <c r="S1020" s="850"/>
    </row>
    <row r="1021" spans="1:19" ht="14.4" customHeight="1" x14ac:dyDescent="0.3">
      <c r="A1021" s="831" t="s">
        <v>3565</v>
      </c>
      <c r="B1021" s="832" t="s">
        <v>3566</v>
      </c>
      <c r="C1021" s="832" t="s">
        <v>3024</v>
      </c>
      <c r="D1021" s="832" t="s">
        <v>1395</v>
      </c>
      <c r="E1021" s="832" t="s">
        <v>3550</v>
      </c>
      <c r="F1021" s="832" t="s">
        <v>3551</v>
      </c>
      <c r="G1021" s="832" t="s">
        <v>3552</v>
      </c>
      <c r="H1021" s="849">
        <v>5</v>
      </c>
      <c r="I1021" s="849">
        <v>1255</v>
      </c>
      <c r="J1021" s="832"/>
      <c r="K1021" s="832">
        <v>251</v>
      </c>
      <c r="L1021" s="849"/>
      <c r="M1021" s="849"/>
      <c r="N1021" s="832"/>
      <c r="O1021" s="832"/>
      <c r="P1021" s="849"/>
      <c r="Q1021" s="849"/>
      <c r="R1021" s="837"/>
      <c r="S1021" s="850"/>
    </row>
    <row r="1022" spans="1:19" ht="14.4" customHeight="1" x14ac:dyDescent="0.3">
      <c r="A1022" s="831" t="s">
        <v>3565</v>
      </c>
      <c r="B1022" s="832" t="s">
        <v>3566</v>
      </c>
      <c r="C1022" s="832" t="s">
        <v>3024</v>
      </c>
      <c r="D1022" s="832" t="s">
        <v>1395</v>
      </c>
      <c r="E1022" s="832" t="s">
        <v>3550</v>
      </c>
      <c r="F1022" s="832" t="s">
        <v>3665</v>
      </c>
      <c r="G1022" s="832" t="s">
        <v>3666</v>
      </c>
      <c r="H1022" s="849">
        <v>5</v>
      </c>
      <c r="I1022" s="849">
        <v>630</v>
      </c>
      <c r="J1022" s="832"/>
      <c r="K1022" s="832">
        <v>126</v>
      </c>
      <c r="L1022" s="849"/>
      <c r="M1022" s="849"/>
      <c r="N1022" s="832"/>
      <c r="O1022" s="832"/>
      <c r="P1022" s="849"/>
      <c r="Q1022" s="849"/>
      <c r="R1022" s="837"/>
      <c r="S1022" s="850"/>
    </row>
    <row r="1023" spans="1:19" ht="14.4" customHeight="1" x14ac:dyDescent="0.3">
      <c r="A1023" s="831" t="s">
        <v>3565</v>
      </c>
      <c r="B1023" s="832" t="s">
        <v>3566</v>
      </c>
      <c r="C1023" s="832" t="s">
        <v>3024</v>
      </c>
      <c r="D1023" s="832" t="s">
        <v>1395</v>
      </c>
      <c r="E1023" s="832" t="s">
        <v>3550</v>
      </c>
      <c r="F1023" s="832" t="s">
        <v>3695</v>
      </c>
      <c r="G1023" s="832" t="s">
        <v>3696</v>
      </c>
      <c r="H1023" s="849">
        <v>1</v>
      </c>
      <c r="I1023" s="849">
        <v>33.33</v>
      </c>
      <c r="J1023" s="832"/>
      <c r="K1023" s="832">
        <v>33.33</v>
      </c>
      <c r="L1023" s="849"/>
      <c r="M1023" s="849"/>
      <c r="N1023" s="832"/>
      <c r="O1023" s="832"/>
      <c r="P1023" s="849"/>
      <c r="Q1023" s="849"/>
      <c r="R1023" s="837"/>
      <c r="S1023" s="850"/>
    </row>
    <row r="1024" spans="1:19" ht="14.4" customHeight="1" x14ac:dyDescent="0.3">
      <c r="A1024" s="831" t="s">
        <v>3565</v>
      </c>
      <c r="B1024" s="832" t="s">
        <v>3566</v>
      </c>
      <c r="C1024" s="832" t="s">
        <v>3024</v>
      </c>
      <c r="D1024" s="832" t="s">
        <v>1395</v>
      </c>
      <c r="E1024" s="832" t="s">
        <v>3550</v>
      </c>
      <c r="F1024" s="832" t="s">
        <v>3555</v>
      </c>
      <c r="G1024" s="832" t="s">
        <v>3556</v>
      </c>
      <c r="H1024" s="849">
        <v>2</v>
      </c>
      <c r="I1024" s="849">
        <v>1734</v>
      </c>
      <c r="J1024" s="832"/>
      <c r="K1024" s="832">
        <v>867</v>
      </c>
      <c r="L1024" s="849"/>
      <c r="M1024" s="849"/>
      <c r="N1024" s="832"/>
      <c r="O1024" s="832"/>
      <c r="P1024" s="849"/>
      <c r="Q1024" s="849"/>
      <c r="R1024" s="837"/>
      <c r="S1024" s="850"/>
    </row>
    <row r="1025" spans="1:19" ht="14.4" customHeight="1" x14ac:dyDescent="0.3">
      <c r="A1025" s="831" t="s">
        <v>3565</v>
      </c>
      <c r="B1025" s="832" t="s">
        <v>3566</v>
      </c>
      <c r="C1025" s="832" t="s">
        <v>3024</v>
      </c>
      <c r="D1025" s="832" t="s">
        <v>1395</v>
      </c>
      <c r="E1025" s="832" t="s">
        <v>3550</v>
      </c>
      <c r="F1025" s="832" t="s">
        <v>3557</v>
      </c>
      <c r="G1025" s="832" t="s">
        <v>3558</v>
      </c>
      <c r="H1025" s="849">
        <v>3</v>
      </c>
      <c r="I1025" s="849">
        <v>1773</v>
      </c>
      <c r="J1025" s="832"/>
      <c r="K1025" s="832">
        <v>591</v>
      </c>
      <c r="L1025" s="849"/>
      <c r="M1025" s="849"/>
      <c r="N1025" s="832"/>
      <c r="O1025" s="832"/>
      <c r="P1025" s="849"/>
      <c r="Q1025" s="849"/>
      <c r="R1025" s="837"/>
      <c r="S1025" s="850"/>
    </row>
    <row r="1026" spans="1:19" ht="14.4" customHeight="1" x14ac:dyDescent="0.3">
      <c r="A1026" s="831" t="s">
        <v>3565</v>
      </c>
      <c r="B1026" s="832" t="s">
        <v>3566</v>
      </c>
      <c r="C1026" s="832" t="s">
        <v>3024</v>
      </c>
      <c r="D1026" s="832" t="s">
        <v>1395</v>
      </c>
      <c r="E1026" s="832" t="s">
        <v>3550</v>
      </c>
      <c r="F1026" s="832" t="s">
        <v>3559</v>
      </c>
      <c r="G1026" s="832" t="s">
        <v>3560</v>
      </c>
      <c r="H1026" s="849">
        <v>1</v>
      </c>
      <c r="I1026" s="849">
        <v>767</v>
      </c>
      <c r="J1026" s="832"/>
      <c r="K1026" s="832">
        <v>767</v>
      </c>
      <c r="L1026" s="849"/>
      <c r="M1026" s="849"/>
      <c r="N1026" s="832"/>
      <c r="O1026" s="832"/>
      <c r="P1026" s="849"/>
      <c r="Q1026" s="849"/>
      <c r="R1026" s="837"/>
      <c r="S1026" s="850"/>
    </row>
    <row r="1027" spans="1:19" ht="14.4" customHeight="1" x14ac:dyDescent="0.3">
      <c r="A1027" s="831" t="s">
        <v>3565</v>
      </c>
      <c r="B1027" s="832" t="s">
        <v>3566</v>
      </c>
      <c r="C1027" s="832" t="s">
        <v>3024</v>
      </c>
      <c r="D1027" s="832" t="s">
        <v>1395</v>
      </c>
      <c r="E1027" s="832" t="s">
        <v>3550</v>
      </c>
      <c r="F1027" s="832" t="s">
        <v>3561</v>
      </c>
      <c r="G1027" s="832" t="s">
        <v>3562</v>
      </c>
      <c r="H1027" s="849">
        <v>10</v>
      </c>
      <c r="I1027" s="849">
        <v>14150</v>
      </c>
      <c r="J1027" s="832"/>
      <c r="K1027" s="832">
        <v>1415</v>
      </c>
      <c r="L1027" s="849"/>
      <c r="M1027" s="849"/>
      <c r="N1027" s="832"/>
      <c r="O1027" s="832"/>
      <c r="P1027" s="849"/>
      <c r="Q1027" s="849"/>
      <c r="R1027" s="837"/>
      <c r="S1027" s="850"/>
    </row>
    <row r="1028" spans="1:19" ht="14.4" customHeight="1" x14ac:dyDescent="0.3">
      <c r="A1028" s="831" t="s">
        <v>3565</v>
      </c>
      <c r="B1028" s="832" t="s">
        <v>3566</v>
      </c>
      <c r="C1028" s="832" t="s">
        <v>3024</v>
      </c>
      <c r="D1028" s="832" t="s">
        <v>1395</v>
      </c>
      <c r="E1028" s="832" t="s">
        <v>3550</v>
      </c>
      <c r="F1028" s="832" t="s">
        <v>3563</v>
      </c>
      <c r="G1028" s="832" t="s">
        <v>3564</v>
      </c>
      <c r="H1028" s="849">
        <v>4</v>
      </c>
      <c r="I1028" s="849">
        <v>1448</v>
      </c>
      <c r="J1028" s="832"/>
      <c r="K1028" s="832">
        <v>362</v>
      </c>
      <c r="L1028" s="849"/>
      <c r="M1028" s="849"/>
      <c r="N1028" s="832"/>
      <c r="O1028" s="832"/>
      <c r="P1028" s="849"/>
      <c r="Q1028" s="849"/>
      <c r="R1028" s="837"/>
      <c r="S1028" s="850"/>
    </row>
    <row r="1029" spans="1:19" ht="14.4" customHeight="1" x14ac:dyDescent="0.3">
      <c r="A1029" s="831" t="s">
        <v>3565</v>
      </c>
      <c r="B1029" s="832" t="s">
        <v>3566</v>
      </c>
      <c r="C1029" s="832" t="s">
        <v>3024</v>
      </c>
      <c r="D1029" s="832" t="s">
        <v>3544</v>
      </c>
      <c r="E1029" s="832" t="s">
        <v>3550</v>
      </c>
      <c r="F1029" s="832" t="s">
        <v>3657</v>
      </c>
      <c r="G1029" s="832" t="s">
        <v>3658</v>
      </c>
      <c r="H1029" s="849">
        <v>1</v>
      </c>
      <c r="I1029" s="849">
        <v>37</v>
      </c>
      <c r="J1029" s="832"/>
      <c r="K1029" s="832">
        <v>37</v>
      </c>
      <c r="L1029" s="849"/>
      <c r="M1029" s="849"/>
      <c r="N1029" s="832"/>
      <c r="O1029" s="832"/>
      <c r="P1029" s="849"/>
      <c r="Q1029" s="849"/>
      <c r="R1029" s="837"/>
      <c r="S1029" s="850"/>
    </row>
    <row r="1030" spans="1:19" ht="14.4" customHeight="1" x14ac:dyDescent="0.3">
      <c r="A1030" s="831" t="s">
        <v>3565</v>
      </c>
      <c r="B1030" s="832" t="s">
        <v>3566</v>
      </c>
      <c r="C1030" s="832" t="s">
        <v>3024</v>
      </c>
      <c r="D1030" s="832" t="s">
        <v>3544</v>
      </c>
      <c r="E1030" s="832" t="s">
        <v>3550</v>
      </c>
      <c r="F1030" s="832" t="s">
        <v>3659</v>
      </c>
      <c r="G1030" s="832" t="s">
        <v>3660</v>
      </c>
      <c r="H1030" s="849">
        <v>18</v>
      </c>
      <c r="I1030" s="849">
        <v>180</v>
      </c>
      <c r="J1030" s="832"/>
      <c r="K1030" s="832">
        <v>10</v>
      </c>
      <c r="L1030" s="849"/>
      <c r="M1030" s="849"/>
      <c r="N1030" s="832"/>
      <c r="O1030" s="832"/>
      <c r="P1030" s="849"/>
      <c r="Q1030" s="849"/>
      <c r="R1030" s="837"/>
      <c r="S1030" s="850"/>
    </row>
    <row r="1031" spans="1:19" ht="14.4" customHeight="1" x14ac:dyDescent="0.3">
      <c r="A1031" s="831" t="s">
        <v>3565</v>
      </c>
      <c r="B1031" s="832" t="s">
        <v>3566</v>
      </c>
      <c r="C1031" s="832" t="s">
        <v>3024</v>
      </c>
      <c r="D1031" s="832" t="s">
        <v>3544</v>
      </c>
      <c r="E1031" s="832" t="s">
        <v>3550</v>
      </c>
      <c r="F1031" s="832" t="s">
        <v>3551</v>
      </c>
      <c r="G1031" s="832" t="s">
        <v>3552</v>
      </c>
      <c r="H1031" s="849">
        <v>21</v>
      </c>
      <c r="I1031" s="849">
        <v>5271</v>
      </c>
      <c r="J1031" s="832"/>
      <c r="K1031" s="832">
        <v>251</v>
      </c>
      <c r="L1031" s="849"/>
      <c r="M1031" s="849"/>
      <c r="N1031" s="832"/>
      <c r="O1031" s="832"/>
      <c r="P1031" s="849"/>
      <c r="Q1031" s="849"/>
      <c r="R1031" s="837"/>
      <c r="S1031" s="850"/>
    </row>
    <row r="1032" spans="1:19" ht="14.4" customHeight="1" x14ac:dyDescent="0.3">
      <c r="A1032" s="831" t="s">
        <v>3565</v>
      </c>
      <c r="B1032" s="832" t="s">
        <v>3566</v>
      </c>
      <c r="C1032" s="832" t="s">
        <v>3024</v>
      </c>
      <c r="D1032" s="832" t="s">
        <v>3544</v>
      </c>
      <c r="E1032" s="832" t="s">
        <v>3550</v>
      </c>
      <c r="F1032" s="832" t="s">
        <v>3665</v>
      </c>
      <c r="G1032" s="832" t="s">
        <v>3666</v>
      </c>
      <c r="H1032" s="849">
        <v>30</v>
      </c>
      <c r="I1032" s="849">
        <v>3780</v>
      </c>
      <c r="J1032" s="832"/>
      <c r="K1032" s="832">
        <v>126</v>
      </c>
      <c r="L1032" s="849"/>
      <c r="M1032" s="849"/>
      <c r="N1032" s="832"/>
      <c r="O1032" s="832"/>
      <c r="P1032" s="849"/>
      <c r="Q1032" s="849"/>
      <c r="R1032" s="837"/>
      <c r="S1032" s="850"/>
    </row>
    <row r="1033" spans="1:19" ht="14.4" customHeight="1" x14ac:dyDescent="0.3">
      <c r="A1033" s="831" t="s">
        <v>3565</v>
      </c>
      <c r="B1033" s="832" t="s">
        <v>3566</v>
      </c>
      <c r="C1033" s="832" t="s">
        <v>3024</v>
      </c>
      <c r="D1033" s="832" t="s">
        <v>3544</v>
      </c>
      <c r="E1033" s="832" t="s">
        <v>3550</v>
      </c>
      <c r="F1033" s="832" t="s">
        <v>3553</v>
      </c>
      <c r="G1033" s="832" t="s">
        <v>3554</v>
      </c>
      <c r="H1033" s="849">
        <v>2</v>
      </c>
      <c r="I1033" s="849">
        <v>396</v>
      </c>
      <c r="J1033" s="832"/>
      <c r="K1033" s="832">
        <v>198</v>
      </c>
      <c r="L1033" s="849"/>
      <c r="M1033" s="849"/>
      <c r="N1033" s="832"/>
      <c r="O1033" s="832"/>
      <c r="P1033" s="849"/>
      <c r="Q1033" s="849"/>
      <c r="R1033" s="837"/>
      <c r="S1033" s="850"/>
    </row>
    <row r="1034" spans="1:19" ht="14.4" customHeight="1" x14ac:dyDescent="0.3">
      <c r="A1034" s="831" t="s">
        <v>3565</v>
      </c>
      <c r="B1034" s="832" t="s">
        <v>3566</v>
      </c>
      <c r="C1034" s="832" t="s">
        <v>3024</v>
      </c>
      <c r="D1034" s="832" t="s">
        <v>3544</v>
      </c>
      <c r="E1034" s="832" t="s">
        <v>3550</v>
      </c>
      <c r="F1034" s="832" t="s">
        <v>3695</v>
      </c>
      <c r="G1034" s="832" t="s">
        <v>3696</v>
      </c>
      <c r="H1034" s="849">
        <v>34</v>
      </c>
      <c r="I1034" s="849">
        <v>1133.33</v>
      </c>
      <c r="J1034" s="832"/>
      <c r="K1034" s="832">
        <v>33.333235294117642</v>
      </c>
      <c r="L1034" s="849"/>
      <c r="M1034" s="849"/>
      <c r="N1034" s="832"/>
      <c r="O1034" s="832"/>
      <c r="P1034" s="849"/>
      <c r="Q1034" s="849"/>
      <c r="R1034" s="837"/>
      <c r="S1034" s="850"/>
    </row>
    <row r="1035" spans="1:19" ht="14.4" customHeight="1" x14ac:dyDescent="0.3">
      <c r="A1035" s="831" t="s">
        <v>3565</v>
      </c>
      <c r="B1035" s="832" t="s">
        <v>3566</v>
      </c>
      <c r="C1035" s="832" t="s">
        <v>3024</v>
      </c>
      <c r="D1035" s="832" t="s">
        <v>3544</v>
      </c>
      <c r="E1035" s="832" t="s">
        <v>3550</v>
      </c>
      <c r="F1035" s="832" t="s">
        <v>3557</v>
      </c>
      <c r="G1035" s="832" t="s">
        <v>3558</v>
      </c>
      <c r="H1035" s="849">
        <v>18</v>
      </c>
      <c r="I1035" s="849">
        <v>10638</v>
      </c>
      <c r="J1035" s="832"/>
      <c r="K1035" s="832">
        <v>591</v>
      </c>
      <c r="L1035" s="849"/>
      <c r="M1035" s="849"/>
      <c r="N1035" s="832"/>
      <c r="O1035" s="832"/>
      <c r="P1035" s="849"/>
      <c r="Q1035" s="849"/>
      <c r="R1035" s="837"/>
      <c r="S1035" s="850"/>
    </row>
    <row r="1036" spans="1:19" ht="14.4" customHeight="1" x14ac:dyDescent="0.3">
      <c r="A1036" s="831" t="s">
        <v>3565</v>
      </c>
      <c r="B1036" s="832" t="s">
        <v>3566</v>
      </c>
      <c r="C1036" s="832" t="s">
        <v>3024</v>
      </c>
      <c r="D1036" s="832" t="s">
        <v>3544</v>
      </c>
      <c r="E1036" s="832" t="s">
        <v>3550</v>
      </c>
      <c r="F1036" s="832" t="s">
        <v>3561</v>
      </c>
      <c r="G1036" s="832" t="s">
        <v>3562</v>
      </c>
      <c r="H1036" s="849">
        <v>34</v>
      </c>
      <c r="I1036" s="849">
        <v>48110</v>
      </c>
      <c r="J1036" s="832"/>
      <c r="K1036" s="832">
        <v>1415</v>
      </c>
      <c r="L1036" s="849"/>
      <c r="M1036" s="849"/>
      <c r="N1036" s="832"/>
      <c r="O1036" s="832"/>
      <c r="P1036" s="849"/>
      <c r="Q1036" s="849"/>
      <c r="R1036" s="837"/>
      <c r="S1036" s="850"/>
    </row>
    <row r="1037" spans="1:19" ht="14.4" customHeight="1" x14ac:dyDescent="0.3">
      <c r="A1037" s="831" t="s">
        <v>3565</v>
      </c>
      <c r="B1037" s="832" t="s">
        <v>3566</v>
      </c>
      <c r="C1037" s="832" t="s">
        <v>3024</v>
      </c>
      <c r="D1037" s="832" t="s">
        <v>3544</v>
      </c>
      <c r="E1037" s="832" t="s">
        <v>3550</v>
      </c>
      <c r="F1037" s="832" t="s">
        <v>3563</v>
      </c>
      <c r="G1037" s="832" t="s">
        <v>3564</v>
      </c>
      <c r="H1037" s="849">
        <v>1</v>
      </c>
      <c r="I1037" s="849">
        <v>362</v>
      </c>
      <c r="J1037" s="832"/>
      <c r="K1037" s="832">
        <v>362</v>
      </c>
      <c r="L1037" s="849"/>
      <c r="M1037" s="849"/>
      <c r="N1037" s="832"/>
      <c r="O1037" s="832"/>
      <c r="P1037" s="849"/>
      <c r="Q1037" s="849"/>
      <c r="R1037" s="837"/>
      <c r="S1037" s="850"/>
    </row>
    <row r="1038" spans="1:19" ht="14.4" customHeight="1" x14ac:dyDescent="0.3">
      <c r="A1038" s="831" t="s">
        <v>3565</v>
      </c>
      <c r="B1038" s="832" t="s">
        <v>3566</v>
      </c>
      <c r="C1038" s="832" t="s">
        <v>3024</v>
      </c>
      <c r="D1038" s="832" t="s">
        <v>1398</v>
      </c>
      <c r="E1038" s="832" t="s">
        <v>3550</v>
      </c>
      <c r="F1038" s="832" t="s">
        <v>3657</v>
      </c>
      <c r="G1038" s="832" t="s">
        <v>3658</v>
      </c>
      <c r="H1038" s="849">
        <v>1</v>
      </c>
      <c r="I1038" s="849">
        <v>37</v>
      </c>
      <c r="J1038" s="832"/>
      <c r="K1038" s="832">
        <v>37</v>
      </c>
      <c r="L1038" s="849"/>
      <c r="M1038" s="849"/>
      <c r="N1038" s="832"/>
      <c r="O1038" s="832"/>
      <c r="P1038" s="849"/>
      <c r="Q1038" s="849"/>
      <c r="R1038" s="837"/>
      <c r="S1038" s="850"/>
    </row>
    <row r="1039" spans="1:19" ht="14.4" customHeight="1" x14ac:dyDescent="0.3">
      <c r="A1039" s="831" t="s">
        <v>3565</v>
      </c>
      <c r="B1039" s="832" t="s">
        <v>3566</v>
      </c>
      <c r="C1039" s="832" t="s">
        <v>3024</v>
      </c>
      <c r="D1039" s="832" t="s">
        <v>1400</v>
      </c>
      <c r="E1039" s="832" t="s">
        <v>3550</v>
      </c>
      <c r="F1039" s="832" t="s">
        <v>3561</v>
      </c>
      <c r="G1039" s="832" t="s">
        <v>3562</v>
      </c>
      <c r="H1039" s="849"/>
      <c r="I1039" s="849"/>
      <c r="J1039" s="832"/>
      <c r="K1039" s="832"/>
      <c r="L1039" s="849">
        <v>5</v>
      </c>
      <c r="M1039" s="849">
        <v>6685</v>
      </c>
      <c r="N1039" s="832">
        <v>1</v>
      </c>
      <c r="O1039" s="832">
        <v>1337</v>
      </c>
      <c r="P1039" s="849"/>
      <c r="Q1039" s="849"/>
      <c r="R1039" s="837"/>
      <c r="S1039" s="850"/>
    </row>
    <row r="1040" spans="1:19" ht="14.4" customHeight="1" x14ac:dyDescent="0.3">
      <c r="A1040" s="831" t="s">
        <v>3565</v>
      </c>
      <c r="B1040" s="832" t="s">
        <v>3566</v>
      </c>
      <c r="C1040" s="832" t="s">
        <v>3024</v>
      </c>
      <c r="D1040" s="832" t="s">
        <v>1392</v>
      </c>
      <c r="E1040" s="832" t="s">
        <v>3550</v>
      </c>
      <c r="F1040" s="832" t="s">
        <v>3657</v>
      </c>
      <c r="G1040" s="832" t="s">
        <v>3658</v>
      </c>
      <c r="H1040" s="849"/>
      <c r="I1040" s="849"/>
      <c r="J1040" s="832"/>
      <c r="K1040" s="832"/>
      <c r="L1040" s="849">
        <v>4</v>
      </c>
      <c r="M1040" s="849">
        <v>148</v>
      </c>
      <c r="N1040" s="832">
        <v>1</v>
      </c>
      <c r="O1040" s="832">
        <v>37</v>
      </c>
      <c r="P1040" s="849">
        <v>1</v>
      </c>
      <c r="Q1040" s="849">
        <v>37</v>
      </c>
      <c r="R1040" s="837">
        <v>0.25</v>
      </c>
      <c r="S1040" s="850">
        <v>37</v>
      </c>
    </row>
    <row r="1041" spans="1:19" ht="14.4" customHeight="1" x14ac:dyDescent="0.3">
      <c r="A1041" s="831" t="s">
        <v>3565</v>
      </c>
      <c r="B1041" s="832" t="s">
        <v>3566</v>
      </c>
      <c r="C1041" s="832" t="s">
        <v>3024</v>
      </c>
      <c r="D1041" s="832" t="s">
        <v>1392</v>
      </c>
      <c r="E1041" s="832" t="s">
        <v>3550</v>
      </c>
      <c r="F1041" s="832" t="s">
        <v>3665</v>
      </c>
      <c r="G1041" s="832" t="s">
        <v>3666</v>
      </c>
      <c r="H1041" s="849"/>
      <c r="I1041" s="849"/>
      <c r="J1041" s="832"/>
      <c r="K1041" s="832"/>
      <c r="L1041" s="849">
        <v>2</v>
      </c>
      <c r="M1041" s="849">
        <v>252</v>
      </c>
      <c r="N1041" s="832">
        <v>1</v>
      </c>
      <c r="O1041" s="832">
        <v>126</v>
      </c>
      <c r="P1041" s="849"/>
      <c r="Q1041" s="849"/>
      <c r="R1041" s="837"/>
      <c r="S1041" s="850"/>
    </row>
    <row r="1042" spans="1:19" ht="14.4" customHeight="1" x14ac:dyDescent="0.3">
      <c r="A1042" s="831" t="s">
        <v>3565</v>
      </c>
      <c r="B1042" s="832" t="s">
        <v>3566</v>
      </c>
      <c r="C1042" s="832" t="s">
        <v>3024</v>
      </c>
      <c r="D1042" s="832" t="s">
        <v>1392</v>
      </c>
      <c r="E1042" s="832" t="s">
        <v>3550</v>
      </c>
      <c r="F1042" s="832" t="s">
        <v>3553</v>
      </c>
      <c r="G1042" s="832" t="s">
        <v>3554</v>
      </c>
      <c r="H1042" s="849"/>
      <c r="I1042" s="849"/>
      <c r="J1042" s="832"/>
      <c r="K1042" s="832"/>
      <c r="L1042" s="849"/>
      <c r="M1042" s="849"/>
      <c r="N1042" s="832"/>
      <c r="O1042" s="832"/>
      <c r="P1042" s="849">
        <v>1</v>
      </c>
      <c r="Q1042" s="849">
        <v>199</v>
      </c>
      <c r="R1042" s="837"/>
      <c r="S1042" s="850">
        <v>199</v>
      </c>
    </row>
    <row r="1043" spans="1:19" ht="14.4" customHeight="1" x14ac:dyDescent="0.3">
      <c r="A1043" s="831" t="s">
        <v>3565</v>
      </c>
      <c r="B1043" s="832" t="s">
        <v>3566</v>
      </c>
      <c r="C1043" s="832" t="s">
        <v>3024</v>
      </c>
      <c r="D1043" s="832" t="s">
        <v>1392</v>
      </c>
      <c r="E1043" s="832" t="s">
        <v>3550</v>
      </c>
      <c r="F1043" s="832" t="s">
        <v>3677</v>
      </c>
      <c r="G1043" s="832" t="s">
        <v>3678</v>
      </c>
      <c r="H1043" s="849"/>
      <c r="I1043" s="849"/>
      <c r="J1043" s="832"/>
      <c r="K1043" s="832"/>
      <c r="L1043" s="849">
        <v>1</v>
      </c>
      <c r="M1043" s="849">
        <v>351</v>
      </c>
      <c r="N1043" s="832">
        <v>1</v>
      </c>
      <c r="O1043" s="832">
        <v>351</v>
      </c>
      <c r="P1043" s="849"/>
      <c r="Q1043" s="849"/>
      <c r="R1043" s="837"/>
      <c r="S1043" s="850"/>
    </row>
    <row r="1044" spans="1:19" ht="14.4" customHeight="1" x14ac:dyDescent="0.3">
      <c r="A1044" s="831" t="s">
        <v>3565</v>
      </c>
      <c r="B1044" s="832" t="s">
        <v>3566</v>
      </c>
      <c r="C1044" s="832" t="s">
        <v>3024</v>
      </c>
      <c r="D1044" s="832" t="s">
        <v>1392</v>
      </c>
      <c r="E1044" s="832" t="s">
        <v>3550</v>
      </c>
      <c r="F1044" s="832" t="s">
        <v>3695</v>
      </c>
      <c r="G1044" s="832" t="s">
        <v>3696</v>
      </c>
      <c r="H1044" s="849"/>
      <c r="I1044" s="849"/>
      <c r="J1044" s="832"/>
      <c r="K1044" s="832"/>
      <c r="L1044" s="849">
        <v>2</v>
      </c>
      <c r="M1044" s="849">
        <v>66.66</v>
      </c>
      <c r="N1044" s="832">
        <v>1</v>
      </c>
      <c r="O1044" s="832">
        <v>33.33</v>
      </c>
      <c r="P1044" s="849"/>
      <c r="Q1044" s="849"/>
      <c r="R1044" s="837"/>
      <c r="S1044" s="850"/>
    </row>
    <row r="1045" spans="1:19" ht="14.4" customHeight="1" x14ac:dyDescent="0.3">
      <c r="A1045" s="831" t="s">
        <v>3565</v>
      </c>
      <c r="B1045" s="832" t="s">
        <v>3566</v>
      </c>
      <c r="C1045" s="832" t="s">
        <v>3024</v>
      </c>
      <c r="D1045" s="832" t="s">
        <v>1392</v>
      </c>
      <c r="E1045" s="832" t="s">
        <v>3550</v>
      </c>
      <c r="F1045" s="832" t="s">
        <v>3557</v>
      </c>
      <c r="G1045" s="832" t="s">
        <v>3558</v>
      </c>
      <c r="H1045" s="849"/>
      <c r="I1045" s="849"/>
      <c r="J1045" s="832"/>
      <c r="K1045" s="832"/>
      <c r="L1045" s="849">
        <v>6</v>
      </c>
      <c r="M1045" s="849">
        <v>3552</v>
      </c>
      <c r="N1045" s="832">
        <v>1</v>
      </c>
      <c r="O1045" s="832">
        <v>592</v>
      </c>
      <c r="P1045" s="849">
        <v>8</v>
      </c>
      <c r="Q1045" s="849">
        <v>4744</v>
      </c>
      <c r="R1045" s="837">
        <v>1.3355855855855856</v>
      </c>
      <c r="S1045" s="850">
        <v>593</v>
      </c>
    </row>
    <row r="1046" spans="1:19" ht="14.4" customHeight="1" x14ac:dyDescent="0.3">
      <c r="A1046" s="831" t="s">
        <v>3565</v>
      </c>
      <c r="B1046" s="832" t="s">
        <v>3566</v>
      </c>
      <c r="C1046" s="832" t="s">
        <v>3024</v>
      </c>
      <c r="D1046" s="832" t="s">
        <v>1392</v>
      </c>
      <c r="E1046" s="832" t="s">
        <v>3550</v>
      </c>
      <c r="F1046" s="832" t="s">
        <v>3559</v>
      </c>
      <c r="G1046" s="832" t="s">
        <v>3560</v>
      </c>
      <c r="H1046" s="849"/>
      <c r="I1046" s="849"/>
      <c r="J1046" s="832"/>
      <c r="K1046" s="832"/>
      <c r="L1046" s="849"/>
      <c r="M1046" s="849"/>
      <c r="N1046" s="832"/>
      <c r="O1046" s="832"/>
      <c r="P1046" s="849">
        <v>2</v>
      </c>
      <c r="Q1046" s="849">
        <v>1536</v>
      </c>
      <c r="R1046" s="837"/>
      <c r="S1046" s="850">
        <v>768</v>
      </c>
    </row>
    <row r="1047" spans="1:19" ht="14.4" customHeight="1" x14ac:dyDescent="0.3">
      <c r="A1047" s="831" t="s">
        <v>3565</v>
      </c>
      <c r="B1047" s="832" t="s">
        <v>3566</v>
      </c>
      <c r="C1047" s="832" t="s">
        <v>3024</v>
      </c>
      <c r="D1047" s="832" t="s">
        <v>1392</v>
      </c>
      <c r="E1047" s="832" t="s">
        <v>3550</v>
      </c>
      <c r="F1047" s="832" t="s">
        <v>3561</v>
      </c>
      <c r="G1047" s="832" t="s">
        <v>3562</v>
      </c>
      <c r="H1047" s="849"/>
      <c r="I1047" s="849"/>
      <c r="J1047" s="832"/>
      <c r="K1047" s="832"/>
      <c r="L1047" s="849">
        <v>13</v>
      </c>
      <c r="M1047" s="849">
        <v>17381</v>
      </c>
      <c r="N1047" s="832">
        <v>1</v>
      </c>
      <c r="O1047" s="832">
        <v>1337</v>
      </c>
      <c r="P1047" s="849">
        <v>20</v>
      </c>
      <c r="Q1047" s="849">
        <v>26780</v>
      </c>
      <c r="R1047" s="837">
        <v>1.5407629020194464</v>
      </c>
      <c r="S1047" s="850">
        <v>1339</v>
      </c>
    </row>
    <row r="1048" spans="1:19" ht="14.4" customHeight="1" x14ac:dyDescent="0.3">
      <c r="A1048" s="831" t="s">
        <v>3565</v>
      </c>
      <c r="B1048" s="832" t="s">
        <v>3566</v>
      </c>
      <c r="C1048" s="832" t="s">
        <v>3024</v>
      </c>
      <c r="D1048" s="832" t="s">
        <v>1392</v>
      </c>
      <c r="E1048" s="832" t="s">
        <v>3550</v>
      </c>
      <c r="F1048" s="832" t="s">
        <v>3563</v>
      </c>
      <c r="G1048" s="832" t="s">
        <v>3564</v>
      </c>
      <c r="H1048" s="849"/>
      <c r="I1048" s="849"/>
      <c r="J1048" s="832"/>
      <c r="K1048" s="832"/>
      <c r="L1048" s="849">
        <v>2</v>
      </c>
      <c r="M1048" s="849">
        <v>724</v>
      </c>
      <c r="N1048" s="832">
        <v>1</v>
      </c>
      <c r="O1048" s="832">
        <v>362</v>
      </c>
      <c r="P1048" s="849"/>
      <c r="Q1048" s="849"/>
      <c r="R1048" s="837"/>
      <c r="S1048" s="850"/>
    </row>
    <row r="1049" spans="1:19" ht="14.4" customHeight="1" x14ac:dyDescent="0.3">
      <c r="A1049" s="831" t="s">
        <v>3565</v>
      </c>
      <c r="B1049" s="832" t="s">
        <v>3566</v>
      </c>
      <c r="C1049" s="832" t="s">
        <v>3024</v>
      </c>
      <c r="D1049" s="832" t="s">
        <v>1391</v>
      </c>
      <c r="E1049" s="832" t="s">
        <v>3550</v>
      </c>
      <c r="F1049" s="832" t="s">
        <v>3659</v>
      </c>
      <c r="G1049" s="832" t="s">
        <v>3660</v>
      </c>
      <c r="H1049" s="849"/>
      <c r="I1049" s="849"/>
      <c r="J1049" s="832"/>
      <c r="K1049" s="832"/>
      <c r="L1049" s="849"/>
      <c r="M1049" s="849"/>
      <c r="N1049" s="832"/>
      <c r="O1049" s="832"/>
      <c r="P1049" s="849">
        <v>15</v>
      </c>
      <c r="Q1049" s="849">
        <v>150</v>
      </c>
      <c r="R1049" s="837"/>
      <c r="S1049" s="850">
        <v>10</v>
      </c>
    </row>
    <row r="1050" spans="1:19" ht="14.4" customHeight="1" x14ac:dyDescent="0.3">
      <c r="A1050" s="831" t="s">
        <v>3565</v>
      </c>
      <c r="B1050" s="832" t="s">
        <v>3566</v>
      </c>
      <c r="C1050" s="832" t="s">
        <v>3024</v>
      </c>
      <c r="D1050" s="832" t="s">
        <v>1391</v>
      </c>
      <c r="E1050" s="832" t="s">
        <v>3550</v>
      </c>
      <c r="F1050" s="832" t="s">
        <v>3551</v>
      </c>
      <c r="G1050" s="832" t="s">
        <v>3552</v>
      </c>
      <c r="H1050" s="849"/>
      <c r="I1050" s="849"/>
      <c r="J1050" s="832"/>
      <c r="K1050" s="832"/>
      <c r="L1050" s="849"/>
      <c r="M1050" s="849"/>
      <c r="N1050" s="832"/>
      <c r="O1050" s="832"/>
      <c r="P1050" s="849">
        <v>13</v>
      </c>
      <c r="Q1050" s="849">
        <v>3276</v>
      </c>
      <c r="R1050" s="837"/>
      <c r="S1050" s="850">
        <v>252</v>
      </c>
    </row>
    <row r="1051" spans="1:19" ht="14.4" customHeight="1" x14ac:dyDescent="0.3">
      <c r="A1051" s="831" t="s">
        <v>3565</v>
      </c>
      <c r="B1051" s="832" t="s">
        <v>3566</v>
      </c>
      <c r="C1051" s="832" t="s">
        <v>3024</v>
      </c>
      <c r="D1051" s="832" t="s">
        <v>1391</v>
      </c>
      <c r="E1051" s="832" t="s">
        <v>3550</v>
      </c>
      <c r="F1051" s="832" t="s">
        <v>3695</v>
      </c>
      <c r="G1051" s="832" t="s">
        <v>3696</v>
      </c>
      <c r="H1051" s="849"/>
      <c r="I1051" s="849"/>
      <c r="J1051" s="832"/>
      <c r="K1051" s="832"/>
      <c r="L1051" s="849"/>
      <c r="M1051" s="849"/>
      <c r="N1051" s="832"/>
      <c r="O1051" s="832"/>
      <c r="P1051" s="849">
        <v>13</v>
      </c>
      <c r="Q1051" s="849">
        <v>433.33</v>
      </c>
      <c r="R1051" s="837"/>
      <c r="S1051" s="850">
        <v>33.333076923076923</v>
      </c>
    </row>
    <row r="1052" spans="1:19" ht="14.4" customHeight="1" x14ac:dyDescent="0.3">
      <c r="A1052" s="831" t="s">
        <v>3565</v>
      </c>
      <c r="B1052" s="832" t="s">
        <v>3566</v>
      </c>
      <c r="C1052" s="832" t="s">
        <v>3024</v>
      </c>
      <c r="D1052" s="832" t="s">
        <v>1391</v>
      </c>
      <c r="E1052" s="832" t="s">
        <v>3550</v>
      </c>
      <c r="F1052" s="832" t="s">
        <v>3557</v>
      </c>
      <c r="G1052" s="832" t="s">
        <v>3558</v>
      </c>
      <c r="H1052" s="849"/>
      <c r="I1052" s="849"/>
      <c r="J1052" s="832"/>
      <c r="K1052" s="832"/>
      <c r="L1052" s="849"/>
      <c r="M1052" s="849"/>
      <c r="N1052" s="832"/>
      <c r="O1052" s="832"/>
      <c r="P1052" s="849">
        <v>6</v>
      </c>
      <c r="Q1052" s="849">
        <v>3558</v>
      </c>
      <c r="R1052" s="837"/>
      <c r="S1052" s="850">
        <v>593</v>
      </c>
    </row>
    <row r="1053" spans="1:19" ht="14.4" customHeight="1" x14ac:dyDescent="0.3">
      <c r="A1053" s="831" t="s">
        <v>3565</v>
      </c>
      <c r="B1053" s="832" t="s">
        <v>3566</v>
      </c>
      <c r="C1053" s="832" t="s">
        <v>3024</v>
      </c>
      <c r="D1053" s="832" t="s">
        <v>1391</v>
      </c>
      <c r="E1053" s="832" t="s">
        <v>3550</v>
      </c>
      <c r="F1053" s="832" t="s">
        <v>3561</v>
      </c>
      <c r="G1053" s="832" t="s">
        <v>3562</v>
      </c>
      <c r="H1053" s="849"/>
      <c r="I1053" s="849"/>
      <c r="J1053" s="832"/>
      <c r="K1053" s="832"/>
      <c r="L1053" s="849"/>
      <c r="M1053" s="849"/>
      <c r="N1053" s="832"/>
      <c r="O1053" s="832"/>
      <c r="P1053" s="849">
        <v>12</v>
      </c>
      <c r="Q1053" s="849">
        <v>16068</v>
      </c>
      <c r="R1053" s="837"/>
      <c r="S1053" s="850">
        <v>1339</v>
      </c>
    </row>
    <row r="1054" spans="1:19" ht="14.4" customHeight="1" x14ac:dyDescent="0.3">
      <c r="A1054" s="831" t="s">
        <v>3565</v>
      </c>
      <c r="B1054" s="832" t="s">
        <v>3566</v>
      </c>
      <c r="C1054" s="832" t="s">
        <v>3024</v>
      </c>
      <c r="D1054" s="832" t="s">
        <v>1391</v>
      </c>
      <c r="E1054" s="832" t="s">
        <v>3550</v>
      </c>
      <c r="F1054" s="832" t="s">
        <v>3563</v>
      </c>
      <c r="G1054" s="832" t="s">
        <v>3564</v>
      </c>
      <c r="H1054" s="849"/>
      <c r="I1054" s="849"/>
      <c r="J1054" s="832"/>
      <c r="K1054" s="832"/>
      <c r="L1054" s="849"/>
      <c r="M1054" s="849"/>
      <c r="N1054" s="832"/>
      <c r="O1054" s="832"/>
      <c r="P1054" s="849">
        <v>2</v>
      </c>
      <c r="Q1054" s="849">
        <v>726</v>
      </c>
      <c r="R1054" s="837"/>
      <c r="S1054" s="850">
        <v>363</v>
      </c>
    </row>
    <row r="1055" spans="1:19" ht="14.4" customHeight="1" x14ac:dyDescent="0.3">
      <c r="A1055" s="831" t="s">
        <v>3565</v>
      </c>
      <c r="B1055" s="832" t="s">
        <v>3752</v>
      </c>
      <c r="C1055" s="832" t="s">
        <v>597</v>
      </c>
      <c r="D1055" s="832" t="s">
        <v>3539</v>
      </c>
      <c r="E1055" s="832" t="s">
        <v>3550</v>
      </c>
      <c r="F1055" s="832" t="s">
        <v>3657</v>
      </c>
      <c r="G1055" s="832" t="s">
        <v>3658</v>
      </c>
      <c r="H1055" s="849">
        <v>23</v>
      </c>
      <c r="I1055" s="849">
        <v>851</v>
      </c>
      <c r="J1055" s="832">
        <v>1.9166666666666667</v>
      </c>
      <c r="K1055" s="832">
        <v>37</v>
      </c>
      <c r="L1055" s="849">
        <v>12</v>
      </c>
      <c r="M1055" s="849">
        <v>444</v>
      </c>
      <c r="N1055" s="832">
        <v>1</v>
      </c>
      <c r="O1055" s="832">
        <v>37</v>
      </c>
      <c r="P1055" s="849">
        <v>8</v>
      </c>
      <c r="Q1055" s="849">
        <v>296</v>
      </c>
      <c r="R1055" s="837">
        <v>0.66666666666666663</v>
      </c>
      <c r="S1055" s="850">
        <v>37</v>
      </c>
    </row>
    <row r="1056" spans="1:19" ht="14.4" customHeight="1" x14ac:dyDescent="0.3">
      <c r="A1056" s="831" t="s">
        <v>3565</v>
      </c>
      <c r="B1056" s="832" t="s">
        <v>3752</v>
      </c>
      <c r="C1056" s="832" t="s">
        <v>597</v>
      </c>
      <c r="D1056" s="832" t="s">
        <v>3539</v>
      </c>
      <c r="E1056" s="832" t="s">
        <v>3550</v>
      </c>
      <c r="F1056" s="832" t="s">
        <v>3759</v>
      </c>
      <c r="G1056" s="832" t="s">
        <v>3760</v>
      </c>
      <c r="H1056" s="849">
        <v>397</v>
      </c>
      <c r="I1056" s="849">
        <v>46052</v>
      </c>
      <c r="J1056" s="832">
        <v>0.89213483146067418</v>
      </c>
      <c r="K1056" s="832">
        <v>116</v>
      </c>
      <c r="L1056" s="849">
        <v>445</v>
      </c>
      <c r="M1056" s="849">
        <v>51620</v>
      </c>
      <c r="N1056" s="832">
        <v>1</v>
      </c>
      <c r="O1056" s="832">
        <v>116</v>
      </c>
      <c r="P1056" s="849">
        <v>495</v>
      </c>
      <c r="Q1056" s="849">
        <v>57420</v>
      </c>
      <c r="R1056" s="837">
        <v>1.1123595505617978</v>
      </c>
      <c r="S1056" s="850">
        <v>116</v>
      </c>
    </row>
    <row r="1057" spans="1:19" ht="14.4" customHeight="1" x14ac:dyDescent="0.3">
      <c r="A1057" s="831" t="s">
        <v>3565</v>
      </c>
      <c r="B1057" s="832" t="s">
        <v>3752</v>
      </c>
      <c r="C1057" s="832" t="s">
        <v>597</v>
      </c>
      <c r="D1057" s="832" t="s">
        <v>1379</v>
      </c>
      <c r="E1057" s="832" t="s">
        <v>3550</v>
      </c>
      <c r="F1057" s="832" t="s">
        <v>3753</v>
      </c>
      <c r="G1057" s="832" t="s">
        <v>3754</v>
      </c>
      <c r="H1057" s="849"/>
      <c r="I1057" s="849"/>
      <c r="J1057" s="832"/>
      <c r="K1057" s="832"/>
      <c r="L1057" s="849"/>
      <c r="M1057" s="849"/>
      <c r="N1057" s="832"/>
      <c r="O1057" s="832"/>
      <c r="P1057" s="849">
        <v>1</v>
      </c>
      <c r="Q1057" s="849">
        <v>252</v>
      </c>
      <c r="R1057" s="837"/>
      <c r="S1057" s="850">
        <v>252</v>
      </c>
    </row>
    <row r="1058" spans="1:19" ht="14.4" customHeight="1" x14ac:dyDescent="0.3">
      <c r="A1058" s="831" t="s">
        <v>3565</v>
      </c>
      <c r="B1058" s="832" t="s">
        <v>3752</v>
      </c>
      <c r="C1058" s="832" t="s">
        <v>597</v>
      </c>
      <c r="D1058" s="832" t="s">
        <v>1379</v>
      </c>
      <c r="E1058" s="832" t="s">
        <v>3550</v>
      </c>
      <c r="F1058" s="832" t="s">
        <v>3763</v>
      </c>
      <c r="G1058" s="832" t="s">
        <v>3764</v>
      </c>
      <c r="H1058" s="849"/>
      <c r="I1058" s="849"/>
      <c r="J1058" s="832"/>
      <c r="K1058" s="832"/>
      <c r="L1058" s="849"/>
      <c r="M1058" s="849"/>
      <c r="N1058" s="832"/>
      <c r="O1058" s="832"/>
      <c r="P1058" s="849">
        <v>1</v>
      </c>
      <c r="Q1058" s="849">
        <v>374</v>
      </c>
      <c r="R1058" s="837"/>
      <c r="S1058" s="850">
        <v>374</v>
      </c>
    </row>
    <row r="1059" spans="1:19" ht="14.4" customHeight="1" x14ac:dyDescent="0.3">
      <c r="A1059" s="831" t="s">
        <v>3565</v>
      </c>
      <c r="B1059" s="832" t="s">
        <v>3752</v>
      </c>
      <c r="C1059" s="832" t="s">
        <v>597</v>
      </c>
      <c r="D1059" s="832" t="s">
        <v>1380</v>
      </c>
      <c r="E1059" s="832" t="s">
        <v>3550</v>
      </c>
      <c r="F1059" s="832" t="s">
        <v>3753</v>
      </c>
      <c r="G1059" s="832" t="s">
        <v>3754</v>
      </c>
      <c r="H1059" s="849"/>
      <c r="I1059" s="849"/>
      <c r="J1059" s="832"/>
      <c r="K1059" s="832"/>
      <c r="L1059" s="849">
        <v>1</v>
      </c>
      <c r="M1059" s="849">
        <v>251</v>
      </c>
      <c r="N1059" s="832">
        <v>1</v>
      </c>
      <c r="O1059" s="832">
        <v>251</v>
      </c>
      <c r="P1059" s="849"/>
      <c r="Q1059" s="849"/>
      <c r="R1059" s="837"/>
      <c r="S1059" s="850"/>
    </row>
    <row r="1060" spans="1:19" ht="14.4" customHeight="1" x14ac:dyDescent="0.3">
      <c r="A1060" s="831" t="s">
        <v>3565</v>
      </c>
      <c r="B1060" s="832" t="s">
        <v>3752</v>
      </c>
      <c r="C1060" s="832" t="s">
        <v>597</v>
      </c>
      <c r="D1060" s="832" t="s">
        <v>1380</v>
      </c>
      <c r="E1060" s="832" t="s">
        <v>3550</v>
      </c>
      <c r="F1060" s="832" t="s">
        <v>3755</v>
      </c>
      <c r="G1060" s="832" t="s">
        <v>3756</v>
      </c>
      <c r="H1060" s="849">
        <v>2</v>
      </c>
      <c r="I1060" s="849">
        <v>252</v>
      </c>
      <c r="J1060" s="832"/>
      <c r="K1060" s="832">
        <v>126</v>
      </c>
      <c r="L1060" s="849"/>
      <c r="M1060" s="849"/>
      <c r="N1060" s="832"/>
      <c r="O1060" s="832"/>
      <c r="P1060" s="849"/>
      <c r="Q1060" s="849"/>
      <c r="R1060" s="837"/>
      <c r="S1060" s="850"/>
    </row>
    <row r="1061" spans="1:19" ht="14.4" customHeight="1" x14ac:dyDescent="0.3">
      <c r="A1061" s="831" t="s">
        <v>3565</v>
      </c>
      <c r="B1061" s="832" t="s">
        <v>3752</v>
      </c>
      <c r="C1061" s="832" t="s">
        <v>597</v>
      </c>
      <c r="D1061" s="832" t="s">
        <v>1380</v>
      </c>
      <c r="E1061" s="832" t="s">
        <v>3550</v>
      </c>
      <c r="F1061" s="832" t="s">
        <v>3697</v>
      </c>
      <c r="G1061" s="832" t="s">
        <v>3698</v>
      </c>
      <c r="H1061" s="849">
        <v>1</v>
      </c>
      <c r="I1061" s="849">
        <v>307</v>
      </c>
      <c r="J1061" s="832"/>
      <c r="K1061" s="832">
        <v>307</v>
      </c>
      <c r="L1061" s="849"/>
      <c r="M1061" s="849"/>
      <c r="N1061" s="832"/>
      <c r="O1061" s="832"/>
      <c r="P1061" s="849"/>
      <c r="Q1061" s="849"/>
      <c r="R1061" s="837"/>
      <c r="S1061" s="850"/>
    </row>
    <row r="1062" spans="1:19" ht="14.4" customHeight="1" x14ac:dyDescent="0.3">
      <c r="A1062" s="831" t="s">
        <v>3565</v>
      </c>
      <c r="B1062" s="832" t="s">
        <v>3752</v>
      </c>
      <c r="C1062" s="832" t="s">
        <v>597</v>
      </c>
      <c r="D1062" s="832" t="s">
        <v>1380</v>
      </c>
      <c r="E1062" s="832" t="s">
        <v>3550</v>
      </c>
      <c r="F1062" s="832" t="s">
        <v>3763</v>
      </c>
      <c r="G1062" s="832" t="s">
        <v>3764</v>
      </c>
      <c r="H1062" s="849">
        <v>1</v>
      </c>
      <c r="I1062" s="849">
        <v>372</v>
      </c>
      <c r="J1062" s="832"/>
      <c r="K1062" s="832">
        <v>372</v>
      </c>
      <c r="L1062" s="849"/>
      <c r="M1062" s="849"/>
      <c r="N1062" s="832"/>
      <c r="O1062" s="832"/>
      <c r="P1062" s="849"/>
      <c r="Q1062" s="849"/>
      <c r="R1062" s="837"/>
      <c r="S1062" s="850"/>
    </row>
    <row r="1063" spans="1:19" ht="14.4" customHeight="1" x14ac:dyDescent="0.3">
      <c r="A1063" s="831" t="s">
        <v>3565</v>
      </c>
      <c r="B1063" s="832" t="s">
        <v>3752</v>
      </c>
      <c r="C1063" s="832" t="s">
        <v>597</v>
      </c>
      <c r="D1063" s="832" t="s">
        <v>1386</v>
      </c>
      <c r="E1063" s="832" t="s">
        <v>3550</v>
      </c>
      <c r="F1063" s="832" t="s">
        <v>3647</v>
      </c>
      <c r="G1063" s="832" t="s">
        <v>3648</v>
      </c>
      <c r="H1063" s="849">
        <v>4</v>
      </c>
      <c r="I1063" s="849">
        <v>820</v>
      </c>
      <c r="J1063" s="832">
        <v>0.33333333333333331</v>
      </c>
      <c r="K1063" s="832">
        <v>205</v>
      </c>
      <c r="L1063" s="849">
        <v>12</v>
      </c>
      <c r="M1063" s="849">
        <v>2460</v>
      </c>
      <c r="N1063" s="832">
        <v>1</v>
      </c>
      <c r="O1063" s="832">
        <v>205</v>
      </c>
      <c r="P1063" s="849"/>
      <c r="Q1063" s="849"/>
      <c r="R1063" s="837"/>
      <c r="S1063" s="850"/>
    </row>
    <row r="1064" spans="1:19" ht="14.4" customHeight="1" x14ac:dyDescent="0.3">
      <c r="A1064" s="831" t="s">
        <v>3565</v>
      </c>
      <c r="B1064" s="832" t="s">
        <v>3752</v>
      </c>
      <c r="C1064" s="832" t="s">
        <v>597</v>
      </c>
      <c r="D1064" s="832" t="s">
        <v>1386</v>
      </c>
      <c r="E1064" s="832" t="s">
        <v>3550</v>
      </c>
      <c r="F1064" s="832" t="s">
        <v>3657</v>
      </c>
      <c r="G1064" s="832" t="s">
        <v>3658</v>
      </c>
      <c r="H1064" s="849">
        <v>1</v>
      </c>
      <c r="I1064" s="849">
        <v>37</v>
      </c>
      <c r="J1064" s="832">
        <v>0.25</v>
      </c>
      <c r="K1064" s="832">
        <v>37</v>
      </c>
      <c r="L1064" s="849">
        <v>4</v>
      </c>
      <c r="M1064" s="849">
        <v>148</v>
      </c>
      <c r="N1064" s="832">
        <v>1</v>
      </c>
      <c r="O1064" s="832">
        <v>37</v>
      </c>
      <c r="P1064" s="849"/>
      <c r="Q1064" s="849"/>
      <c r="R1064" s="837"/>
      <c r="S1064" s="850"/>
    </row>
    <row r="1065" spans="1:19" ht="14.4" customHeight="1" x14ac:dyDescent="0.3">
      <c r="A1065" s="831" t="s">
        <v>3565</v>
      </c>
      <c r="B1065" s="832" t="s">
        <v>3752</v>
      </c>
      <c r="C1065" s="832" t="s">
        <v>597</v>
      </c>
      <c r="D1065" s="832" t="s">
        <v>1386</v>
      </c>
      <c r="E1065" s="832" t="s">
        <v>3550</v>
      </c>
      <c r="F1065" s="832" t="s">
        <v>3685</v>
      </c>
      <c r="G1065" s="832" t="s">
        <v>3686</v>
      </c>
      <c r="H1065" s="849"/>
      <c r="I1065" s="849"/>
      <c r="J1065" s="832"/>
      <c r="K1065" s="832"/>
      <c r="L1065" s="849">
        <v>1</v>
      </c>
      <c r="M1065" s="849">
        <v>296</v>
      </c>
      <c r="N1065" s="832">
        <v>1</v>
      </c>
      <c r="O1065" s="832">
        <v>296</v>
      </c>
      <c r="P1065" s="849"/>
      <c r="Q1065" s="849"/>
      <c r="R1065" s="837"/>
      <c r="S1065" s="850"/>
    </row>
    <row r="1066" spans="1:19" ht="14.4" customHeight="1" x14ac:dyDescent="0.3">
      <c r="A1066" s="831" t="s">
        <v>3565</v>
      </c>
      <c r="B1066" s="832" t="s">
        <v>3752</v>
      </c>
      <c r="C1066" s="832" t="s">
        <v>597</v>
      </c>
      <c r="D1066" s="832" t="s">
        <v>1386</v>
      </c>
      <c r="E1066" s="832" t="s">
        <v>3550</v>
      </c>
      <c r="F1066" s="832" t="s">
        <v>3753</v>
      </c>
      <c r="G1066" s="832" t="s">
        <v>3754</v>
      </c>
      <c r="H1066" s="849">
        <v>13</v>
      </c>
      <c r="I1066" s="849">
        <v>3263</v>
      </c>
      <c r="J1066" s="832">
        <v>0.8666666666666667</v>
      </c>
      <c r="K1066" s="832">
        <v>251</v>
      </c>
      <c r="L1066" s="849">
        <v>15</v>
      </c>
      <c r="M1066" s="849">
        <v>3765</v>
      </c>
      <c r="N1066" s="832">
        <v>1</v>
      </c>
      <c r="O1066" s="832">
        <v>251</v>
      </c>
      <c r="P1066" s="849">
        <v>1</v>
      </c>
      <c r="Q1066" s="849">
        <v>252</v>
      </c>
      <c r="R1066" s="837">
        <v>6.6932270916334663E-2</v>
      </c>
      <c r="S1066" s="850">
        <v>252</v>
      </c>
    </row>
    <row r="1067" spans="1:19" ht="14.4" customHeight="1" x14ac:dyDescent="0.3">
      <c r="A1067" s="831" t="s">
        <v>3565</v>
      </c>
      <c r="B1067" s="832" t="s">
        <v>3752</v>
      </c>
      <c r="C1067" s="832" t="s">
        <v>597</v>
      </c>
      <c r="D1067" s="832" t="s">
        <v>1386</v>
      </c>
      <c r="E1067" s="832" t="s">
        <v>3550</v>
      </c>
      <c r="F1067" s="832" t="s">
        <v>3755</v>
      </c>
      <c r="G1067" s="832" t="s">
        <v>3756</v>
      </c>
      <c r="H1067" s="849">
        <v>14</v>
      </c>
      <c r="I1067" s="849">
        <v>1764</v>
      </c>
      <c r="J1067" s="832">
        <v>0.30434782608695654</v>
      </c>
      <c r="K1067" s="832">
        <v>126</v>
      </c>
      <c r="L1067" s="849">
        <v>46</v>
      </c>
      <c r="M1067" s="849">
        <v>5796</v>
      </c>
      <c r="N1067" s="832">
        <v>1</v>
      </c>
      <c r="O1067" s="832">
        <v>126</v>
      </c>
      <c r="P1067" s="849">
        <v>1</v>
      </c>
      <c r="Q1067" s="849">
        <v>127</v>
      </c>
      <c r="R1067" s="837">
        <v>2.1911663216011044E-2</v>
      </c>
      <c r="S1067" s="850">
        <v>127</v>
      </c>
    </row>
    <row r="1068" spans="1:19" ht="14.4" customHeight="1" x14ac:dyDescent="0.3">
      <c r="A1068" s="831" t="s">
        <v>3565</v>
      </c>
      <c r="B1068" s="832" t="s">
        <v>3752</v>
      </c>
      <c r="C1068" s="832" t="s">
        <v>597</v>
      </c>
      <c r="D1068" s="832" t="s">
        <v>1386</v>
      </c>
      <c r="E1068" s="832" t="s">
        <v>3550</v>
      </c>
      <c r="F1068" s="832" t="s">
        <v>3695</v>
      </c>
      <c r="G1068" s="832" t="s">
        <v>3696</v>
      </c>
      <c r="H1068" s="849"/>
      <c r="I1068" s="849"/>
      <c r="J1068" s="832"/>
      <c r="K1068" s="832"/>
      <c r="L1068" s="849">
        <v>1</v>
      </c>
      <c r="M1068" s="849">
        <v>33.33</v>
      </c>
      <c r="N1068" s="832">
        <v>1</v>
      </c>
      <c r="O1068" s="832">
        <v>33.33</v>
      </c>
      <c r="P1068" s="849"/>
      <c r="Q1068" s="849"/>
      <c r="R1068" s="837"/>
      <c r="S1068" s="850"/>
    </row>
    <row r="1069" spans="1:19" ht="14.4" customHeight="1" x14ac:dyDescent="0.3">
      <c r="A1069" s="831" t="s">
        <v>3565</v>
      </c>
      <c r="B1069" s="832" t="s">
        <v>3752</v>
      </c>
      <c r="C1069" s="832" t="s">
        <v>597</v>
      </c>
      <c r="D1069" s="832" t="s">
        <v>1386</v>
      </c>
      <c r="E1069" s="832" t="s">
        <v>3550</v>
      </c>
      <c r="F1069" s="832" t="s">
        <v>3697</v>
      </c>
      <c r="G1069" s="832" t="s">
        <v>3698</v>
      </c>
      <c r="H1069" s="849">
        <v>34</v>
      </c>
      <c r="I1069" s="849">
        <v>10438</v>
      </c>
      <c r="J1069" s="832">
        <v>0.62758537758537758</v>
      </c>
      <c r="K1069" s="832">
        <v>307</v>
      </c>
      <c r="L1069" s="849">
        <v>54</v>
      </c>
      <c r="M1069" s="849">
        <v>16632</v>
      </c>
      <c r="N1069" s="832">
        <v>1</v>
      </c>
      <c r="O1069" s="832">
        <v>308</v>
      </c>
      <c r="P1069" s="849">
        <v>4</v>
      </c>
      <c r="Q1069" s="849">
        <v>1232</v>
      </c>
      <c r="R1069" s="837">
        <v>7.407407407407407E-2</v>
      </c>
      <c r="S1069" s="850">
        <v>308</v>
      </c>
    </row>
    <row r="1070" spans="1:19" ht="14.4" customHeight="1" x14ac:dyDescent="0.3">
      <c r="A1070" s="831" t="s">
        <v>3565</v>
      </c>
      <c r="B1070" s="832" t="s">
        <v>3752</v>
      </c>
      <c r="C1070" s="832" t="s">
        <v>597</v>
      </c>
      <c r="D1070" s="832" t="s">
        <v>1386</v>
      </c>
      <c r="E1070" s="832" t="s">
        <v>3550</v>
      </c>
      <c r="F1070" s="832" t="s">
        <v>3705</v>
      </c>
      <c r="G1070" s="832" t="s">
        <v>3706</v>
      </c>
      <c r="H1070" s="849">
        <v>4</v>
      </c>
      <c r="I1070" s="849">
        <v>616</v>
      </c>
      <c r="J1070" s="832">
        <v>0.33333333333333331</v>
      </c>
      <c r="K1070" s="832">
        <v>154</v>
      </c>
      <c r="L1070" s="849">
        <v>12</v>
      </c>
      <c r="M1070" s="849">
        <v>1848</v>
      </c>
      <c r="N1070" s="832">
        <v>1</v>
      </c>
      <c r="O1070" s="832">
        <v>154</v>
      </c>
      <c r="P1070" s="849"/>
      <c r="Q1070" s="849"/>
      <c r="R1070" s="837"/>
      <c r="S1070" s="850"/>
    </row>
    <row r="1071" spans="1:19" ht="14.4" customHeight="1" x14ac:dyDescent="0.3">
      <c r="A1071" s="831" t="s">
        <v>3565</v>
      </c>
      <c r="B1071" s="832" t="s">
        <v>3752</v>
      </c>
      <c r="C1071" s="832" t="s">
        <v>597</v>
      </c>
      <c r="D1071" s="832" t="s">
        <v>1386</v>
      </c>
      <c r="E1071" s="832" t="s">
        <v>3550</v>
      </c>
      <c r="F1071" s="832" t="s">
        <v>3763</v>
      </c>
      <c r="G1071" s="832" t="s">
        <v>3764</v>
      </c>
      <c r="H1071" s="849">
        <v>23</v>
      </c>
      <c r="I1071" s="849">
        <v>8556</v>
      </c>
      <c r="J1071" s="832">
        <v>0.46812934288997099</v>
      </c>
      <c r="K1071" s="832">
        <v>372</v>
      </c>
      <c r="L1071" s="849">
        <v>49</v>
      </c>
      <c r="M1071" s="849">
        <v>18277</v>
      </c>
      <c r="N1071" s="832">
        <v>1</v>
      </c>
      <c r="O1071" s="832">
        <v>373</v>
      </c>
      <c r="P1071" s="849">
        <v>3</v>
      </c>
      <c r="Q1071" s="849">
        <v>1122</v>
      </c>
      <c r="R1071" s="837">
        <v>6.1388630519231824E-2</v>
      </c>
      <c r="S1071" s="850">
        <v>374</v>
      </c>
    </row>
    <row r="1072" spans="1:19" ht="14.4" customHeight="1" x14ac:dyDescent="0.3">
      <c r="A1072" s="831" t="s">
        <v>3565</v>
      </c>
      <c r="B1072" s="832" t="s">
        <v>3752</v>
      </c>
      <c r="C1072" s="832" t="s">
        <v>597</v>
      </c>
      <c r="D1072" s="832" t="s">
        <v>1386</v>
      </c>
      <c r="E1072" s="832" t="s">
        <v>3550</v>
      </c>
      <c r="F1072" s="832" t="s">
        <v>3727</v>
      </c>
      <c r="G1072" s="832" t="s">
        <v>3728</v>
      </c>
      <c r="H1072" s="849">
        <v>1</v>
      </c>
      <c r="I1072" s="849">
        <v>160</v>
      </c>
      <c r="J1072" s="832">
        <v>6.25E-2</v>
      </c>
      <c r="K1072" s="832">
        <v>160</v>
      </c>
      <c r="L1072" s="849">
        <v>16</v>
      </c>
      <c r="M1072" s="849">
        <v>2560</v>
      </c>
      <c r="N1072" s="832">
        <v>1</v>
      </c>
      <c r="O1072" s="832">
        <v>160</v>
      </c>
      <c r="P1072" s="849">
        <v>3</v>
      </c>
      <c r="Q1072" s="849">
        <v>483</v>
      </c>
      <c r="R1072" s="837">
        <v>0.18867187499999999</v>
      </c>
      <c r="S1072" s="850">
        <v>161</v>
      </c>
    </row>
    <row r="1073" spans="1:19" ht="14.4" customHeight="1" x14ac:dyDescent="0.3">
      <c r="A1073" s="831" t="s">
        <v>3565</v>
      </c>
      <c r="B1073" s="832" t="s">
        <v>3752</v>
      </c>
      <c r="C1073" s="832" t="s">
        <v>597</v>
      </c>
      <c r="D1073" s="832" t="s">
        <v>1393</v>
      </c>
      <c r="E1073" s="832" t="s">
        <v>3550</v>
      </c>
      <c r="F1073" s="832" t="s">
        <v>3647</v>
      </c>
      <c r="G1073" s="832" t="s">
        <v>3648</v>
      </c>
      <c r="H1073" s="849">
        <v>3</v>
      </c>
      <c r="I1073" s="849">
        <v>615</v>
      </c>
      <c r="J1073" s="832">
        <v>1.5</v>
      </c>
      <c r="K1073" s="832">
        <v>205</v>
      </c>
      <c r="L1073" s="849">
        <v>2</v>
      </c>
      <c r="M1073" s="849">
        <v>410</v>
      </c>
      <c r="N1073" s="832">
        <v>1</v>
      </c>
      <c r="O1073" s="832">
        <v>205</v>
      </c>
      <c r="P1073" s="849">
        <v>26</v>
      </c>
      <c r="Q1073" s="849">
        <v>5356</v>
      </c>
      <c r="R1073" s="837">
        <v>13.063414634146341</v>
      </c>
      <c r="S1073" s="850">
        <v>206</v>
      </c>
    </row>
    <row r="1074" spans="1:19" ht="14.4" customHeight="1" x14ac:dyDescent="0.3">
      <c r="A1074" s="831" t="s">
        <v>3565</v>
      </c>
      <c r="B1074" s="832" t="s">
        <v>3752</v>
      </c>
      <c r="C1074" s="832" t="s">
        <v>597</v>
      </c>
      <c r="D1074" s="832" t="s">
        <v>1393</v>
      </c>
      <c r="E1074" s="832" t="s">
        <v>3550</v>
      </c>
      <c r="F1074" s="832" t="s">
        <v>3657</v>
      </c>
      <c r="G1074" s="832" t="s">
        <v>3658</v>
      </c>
      <c r="H1074" s="849">
        <v>5</v>
      </c>
      <c r="I1074" s="849">
        <v>185</v>
      </c>
      <c r="J1074" s="832">
        <v>1.6666666666666667</v>
      </c>
      <c r="K1074" s="832">
        <v>37</v>
      </c>
      <c r="L1074" s="849">
        <v>3</v>
      </c>
      <c r="M1074" s="849">
        <v>111</v>
      </c>
      <c r="N1074" s="832">
        <v>1</v>
      </c>
      <c r="O1074" s="832">
        <v>37</v>
      </c>
      <c r="P1074" s="849">
        <v>3</v>
      </c>
      <c r="Q1074" s="849">
        <v>111</v>
      </c>
      <c r="R1074" s="837">
        <v>1</v>
      </c>
      <c r="S1074" s="850">
        <v>37</v>
      </c>
    </row>
    <row r="1075" spans="1:19" ht="14.4" customHeight="1" x14ac:dyDescent="0.3">
      <c r="A1075" s="831" t="s">
        <v>3565</v>
      </c>
      <c r="B1075" s="832" t="s">
        <v>3752</v>
      </c>
      <c r="C1075" s="832" t="s">
        <v>597</v>
      </c>
      <c r="D1075" s="832" t="s">
        <v>1393</v>
      </c>
      <c r="E1075" s="832" t="s">
        <v>3550</v>
      </c>
      <c r="F1075" s="832" t="s">
        <v>3753</v>
      </c>
      <c r="G1075" s="832" t="s">
        <v>3754</v>
      </c>
      <c r="H1075" s="849">
        <v>15</v>
      </c>
      <c r="I1075" s="849">
        <v>3765</v>
      </c>
      <c r="J1075" s="832">
        <v>3</v>
      </c>
      <c r="K1075" s="832">
        <v>251</v>
      </c>
      <c r="L1075" s="849">
        <v>5</v>
      </c>
      <c r="M1075" s="849">
        <v>1255</v>
      </c>
      <c r="N1075" s="832">
        <v>1</v>
      </c>
      <c r="O1075" s="832">
        <v>251</v>
      </c>
      <c r="P1075" s="849">
        <v>23</v>
      </c>
      <c r="Q1075" s="849">
        <v>5796</v>
      </c>
      <c r="R1075" s="837">
        <v>4.6183266932270914</v>
      </c>
      <c r="S1075" s="850">
        <v>252</v>
      </c>
    </row>
    <row r="1076" spans="1:19" ht="14.4" customHeight="1" x14ac:dyDescent="0.3">
      <c r="A1076" s="831" t="s">
        <v>3565</v>
      </c>
      <c r="B1076" s="832" t="s">
        <v>3752</v>
      </c>
      <c r="C1076" s="832" t="s">
        <v>597</v>
      </c>
      <c r="D1076" s="832" t="s">
        <v>1393</v>
      </c>
      <c r="E1076" s="832" t="s">
        <v>3550</v>
      </c>
      <c r="F1076" s="832" t="s">
        <v>3755</v>
      </c>
      <c r="G1076" s="832" t="s">
        <v>3756</v>
      </c>
      <c r="H1076" s="849">
        <v>7</v>
      </c>
      <c r="I1076" s="849">
        <v>882</v>
      </c>
      <c r="J1076" s="832">
        <v>2.3333333333333335</v>
      </c>
      <c r="K1076" s="832">
        <v>126</v>
      </c>
      <c r="L1076" s="849">
        <v>3</v>
      </c>
      <c r="M1076" s="849">
        <v>378</v>
      </c>
      <c r="N1076" s="832">
        <v>1</v>
      </c>
      <c r="O1076" s="832">
        <v>126</v>
      </c>
      <c r="P1076" s="849">
        <v>28</v>
      </c>
      <c r="Q1076" s="849">
        <v>3556</v>
      </c>
      <c r="R1076" s="837">
        <v>9.4074074074074066</v>
      </c>
      <c r="S1076" s="850">
        <v>127</v>
      </c>
    </row>
    <row r="1077" spans="1:19" ht="14.4" customHeight="1" x14ac:dyDescent="0.3">
      <c r="A1077" s="831" t="s">
        <v>3565</v>
      </c>
      <c r="B1077" s="832" t="s">
        <v>3752</v>
      </c>
      <c r="C1077" s="832" t="s">
        <v>597</v>
      </c>
      <c r="D1077" s="832" t="s">
        <v>1393</v>
      </c>
      <c r="E1077" s="832" t="s">
        <v>3550</v>
      </c>
      <c r="F1077" s="832" t="s">
        <v>3697</v>
      </c>
      <c r="G1077" s="832" t="s">
        <v>3698</v>
      </c>
      <c r="H1077" s="849">
        <v>22</v>
      </c>
      <c r="I1077" s="849">
        <v>6754</v>
      </c>
      <c r="J1077" s="832">
        <v>4.3857142857142861</v>
      </c>
      <c r="K1077" s="832">
        <v>307</v>
      </c>
      <c r="L1077" s="849">
        <v>5</v>
      </c>
      <c r="M1077" s="849">
        <v>1540</v>
      </c>
      <c r="N1077" s="832">
        <v>1</v>
      </c>
      <c r="O1077" s="832">
        <v>308</v>
      </c>
      <c r="P1077" s="849">
        <v>28</v>
      </c>
      <c r="Q1077" s="849">
        <v>8624</v>
      </c>
      <c r="R1077" s="837">
        <v>5.6</v>
      </c>
      <c r="S1077" s="850">
        <v>308</v>
      </c>
    </row>
    <row r="1078" spans="1:19" ht="14.4" customHeight="1" x14ac:dyDescent="0.3">
      <c r="A1078" s="831" t="s">
        <v>3565</v>
      </c>
      <c r="B1078" s="832" t="s">
        <v>3752</v>
      </c>
      <c r="C1078" s="832" t="s">
        <v>597</v>
      </c>
      <c r="D1078" s="832" t="s">
        <v>1393</v>
      </c>
      <c r="E1078" s="832" t="s">
        <v>3550</v>
      </c>
      <c r="F1078" s="832" t="s">
        <v>3705</v>
      </c>
      <c r="G1078" s="832" t="s">
        <v>3706</v>
      </c>
      <c r="H1078" s="849">
        <v>1</v>
      </c>
      <c r="I1078" s="849">
        <v>154</v>
      </c>
      <c r="J1078" s="832"/>
      <c r="K1078" s="832">
        <v>154</v>
      </c>
      <c r="L1078" s="849"/>
      <c r="M1078" s="849"/>
      <c r="N1078" s="832"/>
      <c r="O1078" s="832"/>
      <c r="P1078" s="849">
        <v>2</v>
      </c>
      <c r="Q1078" s="849">
        <v>310</v>
      </c>
      <c r="R1078" s="837"/>
      <c r="S1078" s="850">
        <v>155</v>
      </c>
    </row>
    <row r="1079" spans="1:19" ht="14.4" customHeight="1" x14ac:dyDescent="0.3">
      <c r="A1079" s="831" t="s">
        <v>3565</v>
      </c>
      <c r="B1079" s="832" t="s">
        <v>3752</v>
      </c>
      <c r="C1079" s="832" t="s">
        <v>597</v>
      </c>
      <c r="D1079" s="832" t="s">
        <v>1393</v>
      </c>
      <c r="E1079" s="832" t="s">
        <v>3550</v>
      </c>
      <c r="F1079" s="832" t="s">
        <v>3763</v>
      </c>
      <c r="G1079" s="832" t="s">
        <v>3764</v>
      </c>
      <c r="H1079" s="849">
        <v>19</v>
      </c>
      <c r="I1079" s="849">
        <v>7068</v>
      </c>
      <c r="J1079" s="832">
        <v>4.7372654155495981</v>
      </c>
      <c r="K1079" s="832">
        <v>372</v>
      </c>
      <c r="L1079" s="849">
        <v>4</v>
      </c>
      <c r="M1079" s="849">
        <v>1492</v>
      </c>
      <c r="N1079" s="832">
        <v>1</v>
      </c>
      <c r="O1079" s="832">
        <v>373</v>
      </c>
      <c r="P1079" s="849">
        <v>30</v>
      </c>
      <c r="Q1079" s="849">
        <v>11220</v>
      </c>
      <c r="R1079" s="837">
        <v>7.520107238605898</v>
      </c>
      <c r="S1079" s="850">
        <v>374</v>
      </c>
    </row>
    <row r="1080" spans="1:19" ht="14.4" customHeight="1" x14ac:dyDescent="0.3">
      <c r="A1080" s="831" t="s">
        <v>3565</v>
      </c>
      <c r="B1080" s="832" t="s">
        <v>3752</v>
      </c>
      <c r="C1080" s="832" t="s">
        <v>597</v>
      </c>
      <c r="D1080" s="832" t="s">
        <v>1393</v>
      </c>
      <c r="E1080" s="832" t="s">
        <v>3550</v>
      </c>
      <c r="F1080" s="832" t="s">
        <v>3727</v>
      </c>
      <c r="G1080" s="832" t="s">
        <v>3728</v>
      </c>
      <c r="H1080" s="849">
        <v>5</v>
      </c>
      <c r="I1080" s="849">
        <v>800</v>
      </c>
      <c r="J1080" s="832"/>
      <c r="K1080" s="832">
        <v>160</v>
      </c>
      <c r="L1080" s="849"/>
      <c r="M1080" s="849"/>
      <c r="N1080" s="832"/>
      <c r="O1080" s="832"/>
      <c r="P1080" s="849">
        <v>16</v>
      </c>
      <c r="Q1080" s="849">
        <v>2576</v>
      </c>
      <c r="R1080" s="837"/>
      <c r="S1080" s="850">
        <v>161</v>
      </c>
    </row>
    <row r="1081" spans="1:19" ht="14.4" customHeight="1" x14ac:dyDescent="0.3">
      <c r="A1081" s="831" t="s">
        <v>3565</v>
      </c>
      <c r="B1081" s="832" t="s">
        <v>3752</v>
      </c>
      <c r="C1081" s="832" t="s">
        <v>597</v>
      </c>
      <c r="D1081" s="832" t="s">
        <v>1394</v>
      </c>
      <c r="E1081" s="832" t="s">
        <v>3550</v>
      </c>
      <c r="F1081" s="832" t="s">
        <v>3657</v>
      </c>
      <c r="G1081" s="832" t="s">
        <v>3658</v>
      </c>
      <c r="H1081" s="849">
        <v>146</v>
      </c>
      <c r="I1081" s="849">
        <v>5402</v>
      </c>
      <c r="J1081" s="832">
        <v>1.489795918367347</v>
      </c>
      <c r="K1081" s="832">
        <v>37</v>
      </c>
      <c r="L1081" s="849">
        <v>98</v>
      </c>
      <c r="M1081" s="849">
        <v>3626</v>
      </c>
      <c r="N1081" s="832">
        <v>1</v>
      </c>
      <c r="O1081" s="832">
        <v>37</v>
      </c>
      <c r="P1081" s="849">
        <v>112</v>
      </c>
      <c r="Q1081" s="849">
        <v>4144</v>
      </c>
      <c r="R1081" s="837">
        <v>1.1428571428571428</v>
      </c>
      <c r="S1081" s="850">
        <v>37</v>
      </c>
    </row>
    <row r="1082" spans="1:19" ht="14.4" customHeight="1" x14ac:dyDescent="0.3">
      <c r="A1082" s="831" t="s">
        <v>3565</v>
      </c>
      <c r="B1082" s="832" t="s">
        <v>3752</v>
      </c>
      <c r="C1082" s="832" t="s">
        <v>597</v>
      </c>
      <c r="D1082" s="832" t="s">
        <v>1394</v>
      </c>
      <c r="E1082" s="832" t="s">
        <v>3550</v>
      </c>
      <c r="F1082" s="832" t="s">
        <v>3753</v>
      </c>
      <c r="G1082" s="832" t="s">
        <v>3754</v>
      </c>
      <c r="H1082" s="849">
        <v>142</v>
      </c>
      <c r="I1082" s="849">
        <v>35642</v>
      </c>
      <c r="J1082" s="832">
        <v>0.8606060606060606</v>
      </c>
      <c r="K1082" s="832">
        <v>251</v>
      </c>
      <c r="L1082" s="849">
        <v>165</v>
      </c>
      <c r="M1082" s="849">
        <v>41415</v>
      </c>
      <c r="N1082" s="832">
        <v>1</v>
      </c>
      <c r="O1082" s="832">
        <v>251</v>
      </c>
      <c r="P1082" s="849">
        <v>113</v>
      </c>
      <c r="Q1082" s="849">
        <v>28476</v>
      </c>
      <c r="R1082" s="837">
        <v>0.68757696486780151</v>
      </c>
      <c r="S1082" s="850">
        <v>252</v>
      </c>
    </row>
    <row r="1083" spans="1:19" ht="14.4" customHeight="1" x14ac:dyDescent="0.3">
      <c r="A1083" s="831" t="s">
        <v>3565</v>
      </c>
      <c r="B1083" s="832" t="s">
        <v>3752</v>
      </c>
      <c r="C1083" s="832" t="s">
        <v>597</v>
      </c>
      <c r="D1083" s="832" t="s">
        <v>1394</v>
      </c>
      <c r="E1083" s="832" t="s">
        <v>3550</v>
      </c>
      <c r="F1083" s="832" t="s">
        <v>3755</v>
      </c>
      <c r="G1083" s="832" t="s">
        <v>3756</v>
      </c>
      <c r="H1083" s="849">
        <v>9</v>
      </c>
      <c r="I1083" s="849">
        <v>1134</v>
      </c>
      <c r="J1083" s="832">
        <v>0.5625</v>
      </c>
      <c r="K1083" s="832">
        <v>126</v>
      </c>
      <c r="L1083" s="849">
        <v>16</v>
      </c>
      <c r="M1083" s="849">
        <v>2016</v>
      </c>
      <c r="N1083" s="832">
        <v>1</v>
      </c>
      <c r="O1083" s="832">
        <v>126</v>
      </c>
      <c r="P1083" s="849">
        <v>7</v>
      </c>
      <c r="Q1083" s="849">
        <v>889</v>
      </c>
      <c r="R1083" s="837">
        <v>0.44097222222222221</v>
      </c>
      <c r="S1083" s="850">
        <v>127</v>
      </c>
    </row>
    <row r="1084" spans="1:19" ht="14.4" customHeight="1" x14ac:dyDescent="0.3">
      <c r="A1084" s="831" t="s">
        <v>3565</v>
      </c>
      <c r="B1084" s="832" t="s">
        <v>3752</v>
      </c>
      <c r="C1084" s="832" t="s">
        <v>597</v>
      </c>
      <c r="D1084" s="832" t="s">
        <v>1394</v>
      </c>
      <c r="E1084" s="832" t="s">
        <v>3550</v>
      </c>
      <c r="F1084" s="832" t="s">
        <v>3697</v>
      </c>
      <c r="G1084" s="832" t="s">
        <v>3698</v>
      </c>
      <c r="H1084" s="849">
        <v>9</v>
      </c>
      <c r="I1084" s="849">
        <v>2763</v>
      </c>
      <c r="J1084" s="832">
        <v>0.42717996289424859</v>
      </c>
      <c r="K1084" s="832">
        <v>307</v>
      </c>
      <c r="L1084" s="849">
        <v>21</v>
      </c>
      <c r="M1084" s="849">
        <v>6468</v>
      </c>
      <c r="N1084" s="832">
        <v>1</v>
      </c>
      <c r="O1084" s="832">
        <v>308</v>
      </c>
      <c r="P1084" s="849">
        <v>5</v>
      </c>
      <c r="Q1084" s="849">
        <v>1540</v>
      </c>
      <c r="R1084" s="837">
        <v>0.23809523809523808</v>
      </c>
      <c r="S1084" s="850">
        <v>308</v>
      </c>
    </row>
    <row r="1085" spans="1:19" ht="14.4" customHeight="1" x14ac:dyDescent="0.3">
      <c r="A1085" s="831" t="s">
        <v>3565</v>
      </c>
      <c r="B1085" s="832" t="s">
        <v>3752</v>
      </c>
      <c r="C1085" s="832" t="s">
        <v>597</v>
      </c>
      <c r="D1085" s="832" t="s">
        <v>1394</v>
      </c>
      <c r="E1085" s="832" t="s">
        <v>3550</v>
      </c>
      <c r="F1085" s="832" t="s">
        <v>3705</v>
      </c>
      <c r="G1085" s="832" t="s">
        <v>3706</v>
      </c>
      <c r="H1085" s="849">
        <v>4</v>
      </c>
      <c r="I1085" s="849">
        <v>616</v>
      </c>
      <c r="J1085" s="832">
        <v>4</v>
      </c>
      <c r="K1085" s="832">
        <v>154</v>
      </c>
      <c r="L1085" s="849">
        <v>1</v>
      </c>
      <c r="M1085" s="849">
        <v>154</v>
      </c>
      <c r="N1085" s="832">
        <v>1</v>
      </c>
      <c r="O1085" s="832">
        <v>154</v>
      </c>
      <c r="P1085" s="849">
        <v>1</v>
      </c>
      <c r="Q1085" s="849">
        <v>155</v>
      </c>
      <c r="R1085" s="837">
        <v>1.0064935064935066</v>
      </c>
      <c r="S1085" s="850">
        <v>155</v>
      </c>
    </row>
    <row r="1086" spans="1:19" ht="14.4" customHeight="1" x14ac:dyDescent="0.3">
      <c r="A1086" s="831" t="s">
        <v>3565</v>
      </c>
      <c r="B1086" s="832" t="s">
        <v>3752</v>
      </c>
      <c r="C1086" s="832" t="s">
        <v>597</v>
      </c>
      <c r="D1086" s="832" t="s">
        <v>1394</v>
      </c>
      <c r="E1086" s="832" t="s">
        <v>3550</v>
      </c>
      <c r="F1086" s="832" t="s">
        <v>3763</v>
      </c>
      <c r="G1086" s="832" t="s">
        <v>3764</v>
      </c>
      <c r="H1086" s="849">
        <v>40</v>
      </c>
      <c r="I1086" s="849">
        <v>14880</v>
      </c>
      <c r="J1086" s="832">
        <v>0.79785522788203755</v>
      </c>
      <c r="K1086" s="832">
        <v>372</v>
      </c>
      <c r="L1086" s="849">
        <v>50</v>
      </c>
      <c r="M1086" s="849">
        <v>18650</v>
      </c>
      <c r="N1086" s="832">
        <v>1</v>
      </c>
      <c r="O1086" s="832">
        <v>373</v>
      </c>
      <c r="P1086" s="849">
        <v>29</v>
      </c>
      <c r="Q1086" s="849">
        <v>10846</v>
      </c>
      <c r="R1086" s="837">
        <v>0.58155495978552274</v>
      </c>
      <c r="S1086" s="850">
        <v>374</v>
      </c>
    </row>
    <row r="1087" spans="1:19" ht="14.4" customHeight="1" x14ac:dyDescent="0.3">
      <c r="A1087" s="831" t="s">
        <v>3565</v>
      </c>
      <c r="B1087" s="832" t="s">
        <v>3752</v>
      </c>
      <c r="C1087" s="832" t="s">
        <v>597</v>
      </c>
      <c r="D1087" s="832" t="s">
        <v>1394</v>
      </c>
      <c r="E1087" s="832" t="s">
        <v>3550</v>
      </c>
      <c r="F1087" s="832" t="s">
        <v>3727</v>
      </c>
      <c r="G1087" s="832" t="s">
        <v>3728</v>
      </c>
      <c r="H1087" s="849">
        <v>16</v>
      </c>
      <c r="I1087" s="849">
        <v>2560</v>
      </c>
      <c r="J1087" s="832">
        <v>0.61538461538461542</v>
      </c>
      <c r="K1087" s="832">
        <v>160</v>
      </c>
      <c r="L1087" s="849">
        <v>26</v>
      </c>
      <c r="M1087" s="849">
        <v>4160</v>
      </c>
      <c r="N1087" s="832">
        <v>1</v>
      </c>
      <c r="O1087" s="832">
        <v>160</v>
      </c>
      <c r="P1087" s="849">
        <v>22</v>
      </c>
      <c r="Q1087" s="849">
        <v>3542</v>
      </c>
      <c r="R1087" s="837">
        <v>0.85144230769230766</v>
      </c>
      <c r="S1087" s="850">
        <v>161</v>
      </c>
    </row>
    <row r="1088" spans="1:19" ht="14.4" customHeight="1" x14ac:dyDescent="0.3">
      <c r="A1088" s="831" t="s">
        <v>3565</v>
      </c>
      <c r="B1088" s="832" t="s">
        <v>3752</v>
      </c>
      <c r="C1088" s="832" t="s">
        <v>597</v>
      </c>
      <c r="D1088" s="832" t="s">
        <v>1397</v>
      </c>
      <c r="E1088" s="832" t="s">
        <v>3550</v>
      </c>
      <c r="F1088" s="832" t="s">
        <v>3755</v>
      </c>
      <c r="G1088" s="832" t="s">
        <v>3756</v>
      </c>
      <c r="H1088" s="849"/>
      <c r="I1088" s="849"/>
      <c r="J1088" s="832"/>
      <c r="K1088" s="832"/>
      <c r="L1088" s="849">
        <v>1</v>
      </c>
      <c r="M1088" s="849">
        <v>126</v>
      </c>
      <c r="N1088" s="832">
        <v>1</v>
      </c>
      <c r="O1088" s="832">
        <v>126</v>
      </c>
      <c r="P1088" s="849"/>
      <c r="Q1088" s="849"/>
      <c r="R1088" s="837"/>
      <c r="S1088" s="850"/>
    </row>
    <row r="1089" spans="1:19" ht="14.4" customHeight="1" x14ac:dyDescent="0.3">
      <c r="A1089" s="831" t="s">
        <v>3565</v>
      </c>
      <c r="B1089" s="832" t="s">
        <v>3752</v>
      </c>
      <c r="C1089" s="832" t="s">
        <v>597</v>
      </c>
      <c r="D1089" s="832" t="s">
        <v>1398</v>
      </c>
      <c r="E1089" s="832" t="s">
        <v>3550</v>
      </c>
      <c r="F1089" s="832" t="s">
        <v>3657</v>
      </c>
      <c r="G1089" s="832" t="s">
        <v>3658</v>
      </c>
      <c r="H1089" s="849">
        <v>97</v>
      </c>
      <c r="I1089" s="849">
        <v>3589</v>
      </c>
      <c r="J1089" s="832">
        <v>1.0104166666666667</v>
      </c>
      <c r="K1089" s="832">
        <v>37</v>
      </c>
      <c r="L1089" s="849">
        <v>96</v>
      </c>
      <c r="M1089" s="849">
        <v>3552</v>
      </c>
      <c r="N1089" s="832">
        <v>1</v>
      </c>
      <c r="O1089" s="832">
        <v>37</v>
      </c>
      <c r="P1089" s="849">
        <v>156</v>
      </c>
      <c r="Q1089" s="849">
        <v>5772</v>
      </c>
      <c r="R1089" s="837">
        <v>1.625</v>
      </c>
      <c r="S1089" s="850">
        <v>37</v>
      </c>
    </row>
    <row r="1090" spans="1:19" ht="14.4" customHeight="1" x14ac:dyDescent="0.3">
      <c r="A1090" s="831" t="s">
        <v>3565</v>
      </c>
      <c r="B1090" s="832" t="s">
        <v>3752</v>
      </c>
      <c r="C1090" s="832" t="s">
        <v>597</v>
      </c>
      <c r="D1090" s="832" t="s">
        <v>1398</v>
      </c>
      <c r="E1090" s="832" t="s">
        <v>3550</v>
      </c>
      <c r="F1090" s="832" t="s">
        <v>3753</v>
      </c>
      <c r="G1090" s="832" t="s">
        <v>3754</v>
      </c>
      <c r="H1090" s="849">
        <v>426</v>
      </c>
      <c r="I1090" s="849">
        <v>106926</v>
      </c>
      <c r="J1090" s="832">
        <v>0.86409736308316432</v>
      </c>
      <c r="K1090" s="832">
        <v>251</v>
      </c>
      <c r="L1090" s="849">
        <v>493</v>
      </c>
      <c r="M1090" s="849">
        <v>123743</v>
      </c>
      <c r="N1090" s="832">
        <v>1</v>
      </c>
      <c r="O1090" s="832">
        <v>251</v>
      </c>
      <c r="P1090" s="849">
        <v>588</v>
      </c>
      <c r="Q1090" s="849">
        <v>148176</v>
      </c>
      <c r="R1090" s="837">
        <v>1.1974495527019711</v>
      </c>
      <c r="S1090" s="850">
        <v>252</v>
      </c>
    </row>
    <row r="1091" spans="1:19" ht="14.4" customHeight="1" x14ac:dyDescent="0.3">
      <c r="A1091" s="831" t="s">
        <v>3565</v>
      </c>
      <c r="B1091" s="832" t="s">
        <v>3752</v>
      </c>
      <c r="C1091" s="832" t="s">
        <v>597</v>
      </c>
      <c r="D1091" s="832" t="s">
        <v>1398</v>
      </c>
      <c r="E1091" s="832" t="s">
        <v>3550</v>
      </c>
      <c r="F1091" s="832" t="s">
        <v>3755</v>
      </c>
      <c r="G1091" s="832" t="s">
        <v>3756</v>
      </c>
      <c r="H1091" s="849">
        <v>121</v>
      </c>
      <c r="I1091" s="849">
        <v>15246</v>
      </c>
      <c r="J1091" s="832">
        <v>0.99180327868852458</v>
      </c>
      <c r="K1091" s="832">
        <v>126</v>
      </c>
      <c r="L1091" s="849">
        <v>122</v>
      </c>
      <c r="M1091" s="849">
        <v>15372</v>
      </c>
      <c r="N1091" s="832">
        <v>1</v>
      </c>
      <c r="O1091" s="832">
        <v>126</v>
      </c>
      <c r="P1091" s="849">
        <v>119</v>
      </c>
      <c r="Q1091" s="849">
        <v>15113</v>
      </c>
      <c r="R1091" s="837">
        <v>0.9831511839708561</v>
      </c>
      <c r="S1091" s="850">
        <v>127</v>
      </c>
    </row>
    <row r="1092" spans="1:19" ht="14.4" customHeight="1" x14ac:dyDescent="0.3">
      <c r="A1092" s="831" t="s">
        <v>3565</v>
      </c>
      <c r="B1092" s="832" t="s">
        <v>3752</v>
      </c>
      <c r="C1092" s="832" t="s">
        <v>597</v>
      </c>
      <c r="D1092" s="832" t="s">
        <v>1398</v>
      </c>
      <c r="E1092" s="832" t="s">
        <v>3550</v>
      </c>
      <c r="F1092" s="832" t="s">
        <v>3757</v>
      </c>
      <c r="G1092" s="832" t="s">
        <v>3758</v>
      </c>
      <c r="H1092" s="849">
        <v>1</v>
      </c>
      <c r="I1092" s="849">
        <v>872</v>
      </c>
      <c r="J1092" s="832">
        <v>0.99885452462772051</v>
      </c>
      <c r="K1092" s="832">
        <v>872</v>
      </c>
      <c r="L1092" s="849">
        <v>1</v>
      </c>
      <c r="M1092" s="849">
        <v>873</v>
      </c>
      <c r="N1092" s="832">
        <v>1</v>
      </c>
      <c r="O1092" s="832">
        <v>873</v>
      </c>
      <c r="P1092" s="849"/>
      <c r="Q1092" s="849"/>
      <c r="R1092" s="837"/>
      <c r="S1092" s="850"/>
    </row>
    <row r="1093" spans="1:19" ht="14.4" customHeight="1" x14ac:dyDescent="0.3">
      <c r="A1093" s="831" t="s">
        <v>3565</v>
      </c>
      <c r="B1093" s="832" t="s">
        <v>3752</v>
      </c>
      <c r="C1093" s="832" t="s">
        <v>597</v>
      </c>
      <c r="D1093" s="832" t="s">
        <v>1398</v>
      </c>
      <c r="E1093" s="832" t="s">
        <v>3550</v>
      </c>
      <c r="F1093" s="832" t="s">
        <v>3693</v>
      </c>
      <c r="G1093" s="832" t="s">
        <v>3694</v>
      </c>
      <c r="H1093" s="849">
        <v>1</v>
      </c>
      <c r="I1093" s="849">
        <v>123</v>
      </c>
      <c r="J1093" s="832">
        <v>1</v>
      </c>
      <c r="K1093" s="832">
        <v>123</v>
      </c>
      <c r="L1093" s="849">
        <v>1</v>
      </c>
      <c r="M1093" s="849">
        <v>123</v>
      </c>
      <c r="N1093" s="832">
        <v>1</v>
      </c>
      <c r="O1093" s="832">
        <v>123</v>
      </c>
      <c r="P1093" s="849">
        <v>1</v>
      </c>
      <c r="Q1093" s="849">
        <v>124</v>
      </c>
      <c r="R1093" s="837">
        <v>1.0081300813008129</v>
      </c>
      <c r="S1093" s="850">
        <v>124</v>
      </c>
    </row>
    <row r="1094" spans="1:19" ht="14.4" customHeight="1" x14ac:dyDescent="0.3">
      <c r="A1094" s="831" t="s">
        <v>3565</v>
      </c>
      <c r="B1094" s="832" t="s">
        <v>3752</v>
      </c>
      <c r="C1094" s="832" t="s">
        <v>597</v>
      </c>
      <c r="D1094" s="832" t="s">
        <v>1398</v>
      </c>
      <c r="E1094" s="832" t="s">
        <v>3550</v>
      </c>
      <c r="F1094" s="832" t="s">
        <v>3695</v>
      </c>
      <c r="G1094" s="832" t="s">
        <v>3696</v>
      </c>
      <c r="H1094" s="849"/>
      <c r="I1094" s="849"/>
      <c r="J1094" s="832"/>
      <c r="K1094" s="832"/>
      <c r="L1094" s="849">
        <v>1</v>
      </c>
      <c r="M1094" s="849">
        <v>33.33</v>
      </c>
      <c r="N1094" s="832">
        <v>1</v>
      </c>
      <c r="O1094" s="832">
        <v>33.33</v>
      </c>
      <c r="P1094" s="849">
        <v>4</v>
      </c>
      <c r="Q1094" s="849">
        <v>133.32999999999998</v>
      </c>
      <c r="R1094" s="837">
        <v>4.0003000300030003</v>
      </c>
      <c r="S1094" s="850">
        <v>33.332499999999996</v>
      </c>
    </row>
    <row r="1095" spans="1:19" ht="14.4" customHeight="1" x14ac:dyDescent="0.3">
      <c r="A1095" s="831" t="s">
        <v>3565</v>
      </c>
      <c r="B1095" s="832" t="s">
        <v>3752</v>
      </c>
      <c r="C1095" s="832" t="s">
        <v>597</v>
      </c>
      <c r="D1095" s="832" t="s">
        <v>1398</v>
      </c>
      <c r="E1095" s="832" t="s">
        <v>3550</v>
      </c>
      <c r="F1095" s="832" t="s">
        <v>3697</v>
      </c>
      <c r="G1095" s="832" t="s">
        <v>3698</v>
      </c>
      <c r="H1095" s="849">
        <v>595</v>
      </c>
      <c r="I1095" s="849">
        <v>182665</v>
      </c>
      <c r="J1095" s="832">
        <v>1.0103376180888957</v>
      </c>
      <c r="K1095" s="832">
        <v>307</v>
      </c>
      <c r="L1095" s="849">
        <v>587</v>
      </c>
      <c r="M1095" s="849">
        <v>180796</v>
      </c>
      <c r="N1095" s="832">
        <v>1</v>
      </c>
      <c r="O1095" s="832">
        <v>308</v>
      </c>
      <c r="P1095" s="849">
        <v>574</v>
      </c>
      <c r="Q1095" s="849">
        <v>176792</v>
      </c>
      <c r="R1095" s="837">
        <v>0.97785349233390118</v>
      </c>
      <c r="S1095" s="850">
        <v>308</v>
      </c>
    </row>
    <row r="1096" spans="1:19" ht="14.4" customHeight="1" x14ac:dyDescent="0.3">
      <c r="A1096" s="831" t="s">
        <v>3565</v>
      </c>
      <c r="B1096" s="832" t="s">
        <v>3752</v>
      </c>
      <c r="C1096" s="832" t="s">
        <v>597</v>
      </c>
      <c r="D1096" s="832" t="s">
        <v>1398</v>
      </c>
      <c r="E1096" s="832" t="s">
        <v>3550</v>
      </c>
      <c r="F1096" s="832" t="s">
        <v>3705</v>
      </c>
      <c r="G1096" s="832" t="s">
        <v>3706</v>
      </c>
      <c r="H1096" s="849">
        <v>22</v>
      </c>
      <c r="I1096" s="849">
        <v>3388</v>
      </c>
      <c r="J1096" s="832">
        <v>1.1578947368421053</v>
      </c>
      <c r="K1096" s="832">
        <v>154</v>
      </c>
      <c r="L1096" s="849">
        <v>19</v>
      </c>
      <c r="M1096" s="849">
        <v>2926</v>
      </c>
      <c r="N1096" s="832">
        <v>1</v>
      </c>
      <c r="O1096" s="832">
        <v>154</v>
      </c>
      <c r="P1096" s="849">
        <v>41</v>
      </c>
      <c r="Q1096" s="849">
        <v>6355</v>
      </c>
      <c r="R1096" s="837">
        <v>2.1719070403280929</v>
      </c>
      <c r="S1096" s="850">
        <v>155</v>
      </c>
    </row>
    <row r="1097" spans="1:19" ht="14.4" customHeight="1" x14ac:dyDescent="0.3">
      <c r="A1097" s="831" t="s">
        <v>3565</v>
      </c>
      <c r="B1097" s="832" t="s">
        <v>3752</v>
      </c>
      <c r="C1097" s="832" t="s">
        <v>597</v>
      </c>
      <c r="D1097" s="832" t="s">
        <v>1398</v>
      </c>
      <c r="E1097" s="832" t="s">
        <v>3550</v>
      </c>
      <c r="F1097" s="832" t="s">
        <v>3761</v>
      </c>
      <c r="G1097" s="832" t="s">
        <v>3762</v>
      </c>
      <c r="H1097" s="849">
        <v>12</v>
      </c>
      <c r="I1097" s="849">
        <v>3684</v>
      </c>
      <c r="J1097" s="832">
        <v>6</v>
      </c>
      <c r="K1097" s="832">
        <v>307</v>
      </c>
      <c r="L1097" s="849">
        <v>2</v>
      </c>
      <c r="M1097" s="849">
        <v>614</v>
      </c>
      <c r="N1097" s="832">
        <v>1</v>
      </c>
      <c r="O1097" s="832">
        <v>307</v>
      </c>
      <c r="P1097" s="849">
        <v>11</v>
      </c>
      <c r="Q1097" s="849">
        <v>3388</v>
      </c>
      <c r="R1097" s="837">
        <v>5.5179153094462539</v>
      </c>
      <c r="S1097" s="850">
        <v>308</v>
      </c>
    </row>
    <row r="1098" spans="1:19" ht="14.4" customHeight="1" x14ac:dyDescent="0.3">
      <c r="A1098" s="831" t="s">
        <v>3565</v>
      </c>
      <c r="B1098" s="832" t="s">
        <v>3752</v>
      </c>
      <c r="C1098" s="832" t="s">
        <v>597</v>
      </c>
      <c r="D1098" s="832" t="s">
        <v>1398</v>
      </c>
      <c r="E1098" s="832" t="s">
        <v>3550</v>
      </c>
      <c r="F1098" s="832" t="s">
        <v>3763</v>
      </c>
      <c r="G1098" s="832" t="s">
        <v>3764</v>
      </c>
      <c r="H1098" s="849">
        <v>202</v>
      </c>
      <c r="I1098" s="849">
        <v>75144</v>
      </c>
      <c r="J1098" s="832">
        <v>1.1644996823133784</v>
      </c>
      <c r="K1098" s="832">
        <v>372</v>
      </c>
      <c r="L1098" s="849">
        <v>173</v>
      </c>
      <c r="M1098" s="849">
        <v>64529</v>
      </c>
      <c r="N1098" s="832">
        <v>1</v>
      </c>
      <c r="O1098" s="832">
        <v>373</v>
      </c>
      <c r="P1098" s="849">
        <v>224</v>
      </c>
      <c r="Q1098" s="849">
        <v>83776</v>
      </c>
      <c r="R1098" s="837">
        <v>1.2982689953354305</v>
      </c>
      <c r="S1098" s="850">
        <v>374</v>
      </c>
    </row>
    <row r="1099" spans="1:19" ht="14.4" customHeight="1" x14ac:dyDescent="0.3">
      <c r="A1099" s="831" t="s">
        <v>3565</v>
      </c>
      <c r="B1099" s="832" t="s">
        <v>3752</v>
      </c>
      <c r="C1099" s="832" t="s">
        <v>597</v>
      </c>
      <c r="D1099" s="832" t="s">
        <v>1398</v>
      </c>
      <c r="E1099" s="832" t="s">
        <v>3550</v>
      </c>
      <c r="F1099" s="832" t="s">
        <v>3727</v>
      </c>
      <c r="G1099" s="832" t="s">
        <v>3728</v>
      </c>
      <c r="H1099" s="849">
        <v>143</v>
      </c>
      <c r="I1099" s="849">
        <v>22880</v>
      </c>
      <c r="J1099" s="832">
        <v>1.43</v>
      </c>
      <c r="K1099" s="832">
        <v>160</v>
      </c>
      <c r="L1099" s="849">
        <v>100</v>
      </c>
      <c r="M1099" s="849">
        <v>16000</v>
      </c>
      <c r="N1099" s="832">
        <v>1</v>
      </c>
      <c r="O1099" s="832">
        <v>160</v>
      </c>
      <c r="P1099" s="849">
        <v>100</v>
      </c>
      <c r="Q1099" s="849">
        <v>16100</v>
      </c>
      <c r="R1099" s="837">
        <v>1.0062500000000001</v>
      </c>
      <c r="S1099" s="850">
        <v>161</v>
      </c>
    </row>
    <row r="1100" spans="1:19" ht="14.4" customHeight="1" x14ac:dyDescent="0.3">
      <c r="A1100" s="831" t="s">
        <v>3565</v>
      </c>
      <c r="B1100" s="832" t="s">
        <v>3752</v>
      </c>
      <c r="C1100" s="832" t="s">
        <v>597</v>
      </c>
      <c r="D1100" s="832" t="s">
        <v>1398</v>
      </c>
      <c r="E1100" s="832" t="s">
        <v>3550</v>
      </c>
      <c r="F1100" s="832" t="s">
        <v>3729</v>
      </c>
      <c r="G1100" s="832" t="s">
        <v>3730</v>
      </c>
      <c r="H1100" s="849">
        <v>5</v>
      </c>
      <c r="I1100" s="849">
        <v>1970</v>
      </c>
      <c r="J1100" s="832">
        <v>4.9873417721518987</v>
      </c>
      <c r="K1100" s="832">
        <v>394</v>
      </c>
      <c r="L1100" s="849">
        <v>1</v>
      </c>
      <c r="M1100" s="849">
        <v>395</v>
      </c>
      <c r="N1100" s="832">
        <v>1</v>
      </c>
      <c r="O1100" s="832">
        <v>395</v>
      </c>
      <c r="P1100" s="849"/>
      <c r="Q1100" s="849"/>
      <c r="R1100" s="837"/>
      <c r="S1100" s="850"/>
    </row>
    <row r="1101" spans="1:19" ht="14.4" customHeight="1" x14ac:dyDescent="0.3">
      <c r="A1101" s="831" t="s">
        <v>3565</v>
      </c>
      <c r="B1101" s="832" t="s">
        <v>3752</v>
      </c>
      <c r="C1101" s="832" t="s">
        <v>3024</v>
      </c>
      <c r="D1101" s="832" t="s">
        <v>1400</v>
      </c>
      <c r="E1101" s="832" t="s">
        <v>3550</v>
      </c>
      <c r="F1101" s="832" t="s">
        <v>3657</v>
      </c>
      <c r="G1101" s="832" t="s">
        <v>3658</v>
      </c>
      <c r="H1101" s="849"/>
      <c r="I1101" s="849"/>
      <c r="J1101" s="832"/>
      <c r="K1101" s="832"/>
      <c r="L1101" s="849"/>
      <c r="M1101" s="849"/>
      <c r="N1101" s="832"/>
      <c r="O1101" s="832"/>
      <c r="P1101" s="849">
        <v>1</v>
      </c>
      <c r="Q1101" s="849">
        <v>37</v>
      </c>
      <c r="R1101" s="837"/>
      <c r="S1101" s="850">
        <v>37</v>
      </c>
    </row>
    <row r="1102" spans="1:19" ht="14.4" customHeight="1" x14ac:dyDescent="0.3">
      <c r="A1102" s="831" t="s">
        <v>3565</v>
      </c>
      <c r="B1102" s="832" t="s">
        <v>3752</v>
      </c>
      <c r="C1102" s="832" t="s">
        <v>3024</v>
      </c>
      <c r="D1102" s="832" t="s">
        <v>1400</v>
      </c>
      <c r="E1102" s="832" t="s">
        <v>3550</v>
      </c>
      <c r="F1102" s="832" t="s">
        <v>3557</v>
      </c>
      <c r="G1102" s="832" t="s">
        <v>3558</v>
      </c>
      <c r="H1102" s="849"/>
      <c r="I1102" s="849"/>
      <c r="J1102" s="832"/>
      <c r="K1102" s="832"/>
      <c r="L1102" s="849"/>
      <c r="M1102" s="849"/>
      <c r="N1102" s="832"/>
      <c r="O1102" s="832"/>
      <c r="P1102" s="849">
        <v>12</v>
      </c>
      <c r="Q1102" s="849">
        <v>7116</v>
      </c>
      <c r="R1102" s="837"/>
      <c r="S1102" s="850">
        <v>593</v>
      </c>
    </row>
    <row r="1103" spans="1:19" ht="14.4" customHeight="1" x14ac:dyDescent="0.3">
      <c r="A1103" s="831" t="s">
        <v>3765</v>
      </c>
      <c r="B1103" s="832" t="s">
        <v>3766</v>
      </c>
      <c r="C1103" s="832" t="s">
        <v>597</v>
      </c>
      <c r="D1103" s="832" t="s">
        <v>3539</v>
      </c>
      <c r="E1103" s="832" t="s">
        <v>3550</v>
      </c>
      <c r="F1103" s="832" t="s">
        <v>3773</v>
      </c>
      <c r="G1103" s="832" t="s">
        <v>3774</v>
      </c>
      <c r="H1103" s="849">
        <v>1</v>
      </c>
      <c r="I1103" s="849">
        <v>1136</v>
      </c>
      <c r="J1103" s="832">
        <v>1</v>
      </c>
      <c r="K1103" s="832">
        <v>1136</v>
      </c>
      <c r="L1103" s="849">
        <v>1</v>
      </c>
      <c r="M1103" s="849">
        <v>1136</v>
      </c>
      <c r="N1103" s="832">
        <v>1</v>
      </c>
      <c r="O1103" s="832">
        <v>1136</v>
      </c>
      <c r="P1103" s="849"/>
      <c r="Q1103" s="849"/>
      <c r="R1103" s="837"/>
      <c r="S1103" s="850"/>
    </row>
    <row r="1104" spans="1:19" ht="14.4" customHeight="1" x14ac:dyDescent="0.3">
      <c r="A1104" s="831" t="s">
        <v>3765</v>
      </c>
      <c r="B1104" s="832" t="s">
        <v>3766</v>
      </c>
      <c r="C1104" s="832" t="s">
        <v>597</v>
      </c>
      <c r="D1104" s="832" t="s">
        <v>3539</v>
      </c>
      <c r="E1104" s="832" t="s">
        <v>3550</v>
      </c>
      <c r="F1104" s="832" t="s">
        <v>3775</v>
      </c>
      <c r="G1104" s="832" t="s">
        <v>3776</v>
      </c>
      <c r="H1104" s="849">
        <v>2</v>
      </c>
      <c r="I1104" s="849">
        <v>530</v>
      </c>
      <c r="J1104" s="832"/>
      <c r="K1104" s="832">
        <v>265</v>
      </c>
      <c r="L1104" s="849"/>
      <c r="M1104" s="849"/>
      <c r="N1104" s="832"/>
      <c r="O1104" s="832"/>
      <c r="P1104" s="849">
        <v>1</v>
      </c>
      <c r="Q1104" s="849">
        <v>266</v>
      </c>
      <c r="R1104" s="837"/>
      <c r="S1104" s="850">
        <v>266</v>
      </c>
    </row>
    <row r="1105" spans="1:19" ht="14.4" customHeight="1" x14ac:dyDescent="0.3">
      <c r="A1105" s="831" t="s">
        <v>3765</v>
      </c>
      <c r="B1105" s="832" t="s">
        <v>3766</v>
      </c>
      <c r="C1105" s="832" t="s">
        <v>597</v>
      </c>
      <c r="D1105" s="832" t="s">
        <v>3539</v>
      </c>
      <c r="E1105" s="832" t="s">
        <v>3550</v>
      </c>
      <c r="F1105" s="832" t="s">
        <v>3779</v>
      </c>
      <c r="G1105" s="832" t="s">
        <v>3780</v>
      </c>
      <c r="H1105" s="849">
        <v>2</v>
      </c>
      <c r="I1105" s="849">
        <v>1136</v>
      </c>
      <c r="J1105" s="832"/>
      <c r="K1105" s="832">
        <v>568</v>
      </c>
      <c r="L1105" s="849"/>
      <c r="M1105" s="849"/>
      <c r="N1105" s="832"/>
      <c r="O1105" s="832"/>
      <c r="P1105" s="849"/>
      <c r="Q1105" s="849"/>
      <c r="R1105" s="837"/>
      <c r="S1105" s="850"/>
    </row>
    <row r="1106" spans="1:19" ht="14.4" customHeight="1" x14ac:dyDescent="0.3">
      <c r="A1106" s="831" t="s">
        <v>3765</v>
      </c>
      <c r="B1106" s="832" t="s">
        <v>3766</v>
      </c>
      <c r="C1106" s="832" t="s">
        <v>597</v>
      </c>
      <c r="D1106" s="832" t="s">
        <v>1377</v>
      </c>
      <c r="E1106" s="832" t="s">
        <v>3550</v>
      </c>
      <c r="F1106" s="832" t="s">
        <v>3771</v>
      </c>
      <c r="G1106" s="832" t="s">
        <v>3772</v>
      </c>
      <c r="H1106" s="849"/>
      <c r="I1106" s="849"/>
      <c r="J1106" s="832"/>
      <c r="K1106" s="832"/>
      <c r="L1106" s="849">
        <v>2</v>
      </c>
      <c r="M1106" s="849">
        <v>920</v>
      </c>
      <c r="N1106" s="832">
        <v>1</v>
      </c>
      <c r="O1106" s="832">
        <v>460</v>
      </c>
      <c r="P1106" s="849">
        <v>3</v>
      </c>
      <c r="Q1106" s="849">
        <v>1383</v>
      </c>
      <c r="R1106" s="837">
        <v>1.5032608695652174</v>
      </c>
      <c r="S1106" s="850">
        <v>461</v>
      </c>
    </row>
    <row r="1107" spans="1:19" ht="14.4" customHeight="1" x14ac:dyDescent="0.3">
      <c r="A1107" s="831" t="s">
        <v>3765</v>
      </c>
      <c r="B1107" s="832" t="s">
        <v>3766</v>
      </c>
      <c r="C1107" s="832" t="s">
        <v>597</v>
      </c>
      <c r="D1107" s="832" t="s">
        <v>1377</v>
      </c>
      <c r="E1107" s="832" t="s">
        <v>3550</v>
      </c>
      <c r="F1107" s="832" t="s">
        <v>3773</v>
      </c>
      <c r="G1107" s="832" t="s">
        <v>3774</v>
      </c>
      <c r="H1107" s="849"/>
      <c r="I1107" s="849"/>
      <c r="J1107" s="832"/>
      <c r="K1107" s="832"/>
      <c r="L1107" s="849">
        <v>5</v>
      </c>
      <c r="M1107" s="849">
        <v>5680</v>
      </c>
      <c r="N1107" s="832">
        <v>1</v>
      </c>
      <c r="O1107" s="832">
        <v>1136</v>
      </c>
      <c r="P1107" s="849">
        <v>1</v>
      </c>
      <c r="Q1107" s="849">
        <v>1137</v>
      </c>
      <c r="R1107" s="837">
        <v>0.20017605633802818</v>
      </c>
      <c r="S1107" s="850">
        <v>1137</v>
      </c>
    </row>
    <row r="1108" spans="1:19" ht="14.4" customHeight="1" x14ac:dyDescent="0.3">
      <c r="A1108" s="831" t="s">
        <v>3765</v>
      </c>
      <c r="B1108" s="832" t="s">
        <v>3766</v>
      </c>
      <c r="C1108" s="832" t="s">
        <v>597</v>
      </c>
      <c r="D1108" s="832" t="s">
        <v>1377</v>
      </c>
      <c r="E1108" s="832" t="s">
        <v>3550</v>
      </c>
      <c r="F1108" s="832" t="s">
        <v>3775</v>
      </c>
      <c r="G1108" s="832" t="s">
        <v>3776</v>
      </c>
      <c r="H1108" s="849">
        <v>1</v>
      </c>
      <c r="I1108" s="849">
        <v>265</v>
      </c>
      <c r="J1108" s="832">
        <v>0.14285714285714285</v>
      </c>
      <c r="K1108" s="832">
        <v>265</v>
      </c>
      <c r="L1108" s="849">
        <v>7</v>
      </c>
      <c r="M1108" s="849">
        <v>1855</v>
      </c>
      <c r="N1108" s="832">
        <v>1</v>
      </c>
      <c r="O1108" s="832">
        <v>265</v>
      </c>
      <c r="P1108" s="849"/>
      <c r="Q1108" s="849"/>
      <c r="R1108" s="837"/>
      <c r="S1108" s="850"/>
    </row>
    <row r="1109" spans="1:19" ht="14.4" customHeight="1" x14ac:dyDescent="0.3">
      <c r="A1109" s="831" t="s">
        <v>3765</v>
      </c>
      <c r="B1109" s="832" t="s">
        <v>3766</v>
      </c>
      <c r="C1109" s="832" t="s">
        <v>597</v>
      </c>
      <c r="D1109" s="832" t="s">
        <v>1377</v>
      </c>
      <c r="E1109" s="832" t="s">
        <v>3550</v>
      </c>
      <c r="F1109" s="832" t="s">
        <v>3781</v>
      </c>
      <c r="G1109" s="832" t="s">
        <v>3782</v>
      </c>
      <c r="H1109" s="849"/>
      <c r="I1109" s="849"/>
      <c r="J1109" s="832"/>
      <c r="K1109" s="832"/>
      <c r="L1109" s="849">
        <v>2</v>
      </c>
      <c r="M1109" s="849">
        <v>11196</v>
      </c>
      <c r="N1109" s="832">
        <v>1</v>
      </c>
      <c r="O1109" s="832">
        <v>5598</v>
      </c>
      <c r="P1109" s="849"/>
      <c r="Q1109" s="849"/>
      <c r="R1109" s="837"/>
      <c r="S1109" s="850"/>
    </row>
    <row r="1110" spans="1:19" ht="14.4" customHeight="1" x14ac:dyDescent="0.3">
      <c r="A1110" s="831" t="s">
        <v>3765</v>
      </c>
      <c r="B1110" s="832" t="s">
        <v>3766</v>
      </c>
      <c r="C1110" s="832" t="s">
        <v>597</v>
      </c>
      <c r="D1110" s="832" t="s">
        <v>1377</v>
      </c>
      <c r="E1110" s="832" t="s">
        <v>3550</v>
      </c>
      <c r="F1110" s="832" t="s">
        <v>3783</v>
      </c>
      <c r="G1110" s="832" t="s">
        <v>3784</v>
      </c>
      <c r="H1110" s="849"/>
      <c r="I1110" s="849"/>
      <c r="J1110" s="832"/>
      <c r="K1110" s="832"/>
      <c r="L1110" s="849">
        <v>1</v>
      </c>
      <c r="M1110" s="849">
        <v>486</v>
      </c>
      <c r="N1110" s="832">
        <v>1</v>
      </c>
      <c r="O1110" s="832">
        <v>486</v>
      </c>
      <c r="P1110" s="849"/>
      <c r="Q1110" s="849"/>
      <c r="R1110" s="837"/>
      <c r="S1110" s="850"/>
    </row>
    <row r="1111" spans="1:19" ht="14.4" customHeight="1" x14ac:dyDescent="0.3">
      <c r="A1111" s="831" t="s">
        <v>3765</v>
      </c>
      <c r="B1111" s="832" t="s">
        <v>3766</v>
      </c>
      <c r="C1111" s="832" t="s">
        <v>597</v>
      </c>
      <c r="D1111" s="832" t="s">
        <v>1378</v>
      </c>
      <c r="E1111" s="832" t="s">
        <v>3550</v>
      </c>
      <c r="F1111" s="832" t="s">
        <v>3767</v>
      </c>
      <c r="G1111" s="832" t="s">
        <v>3768</v>
      </c>
      <c r="H1111" s="849">
        <v>1</v>
      </c>
      <c r="I1111" s="849">
        <v>225</v>
      </c>
      <c r="J1111" s="832"/>
      <c r="K1111" s="832">
        <v>225</v>
      </c>
      <c r="L1111" s="849"/>
      <c r="M1111" s="849"/>
      <c r="N1111" s="832"/>
      <c r="O1111" s="832"/>
      <c r="P1111" s="849"/>
      <c r="Q1111" s="849"/>
      <c r="R1111" s="837"/>
      <c r="S1111" s="850"/>
    </row>
    <row r="1112" spans="1:19" ht="14.4" customHeight="1" x14ac:dyDescent="0.3">
      <c r="A1112" s="831" t="s">
        <v>3765</v>
      </c>
      <c r="B1112" s="832" t="s">
        <v>3766</v>
      </c>
      <c r="C1112" s="832" t="s">
        <v>597</v>
      </c>
      <c r="D1112" s="832" t="s">
        <v>1381</v>
      </c>
      <c r="E1112" s="832" t="s">
        <v>3550</v>
      </c>
      <c r="F1112" s="832" t="s">
        <v>3771</v>
      </c>
      <c r="G1112" s="832" t="s">
        <v>3772</v>
      </c>
      <c r="H1112" s="849">
        <v>4</v>
      </c>
      <c r="I1112" s="849">
        <v>1840</v>
      </c>
      <c r="J1112" s="832">
        <v>4</v>
      </c>
      <c r="K1112" s="832">
        <v>460</v>
      </c>
      <c r="L1112" s="849">
        <v>1</v>
      </c>
      <c r="M1112" s="849">
        <v>460</v>
      </c>
      <c r="N1112" s="832">
        <v>1</v>
      </c>
      <c r="O1112" s="832">
        <v>460</v>
      </c>
      <c r="P1112" s="849"/>
      <c r="Q1112" s="849"/>
      <c r="R1112" s="837"/>
      <c r="S1112" s="850"/>
    </row>
    <row r="1113" spans="1:19" ht="14.4" customHeight="1" x14ac:dyDescent="0.3">
      <c r="A1113" s="831" t="s">
        <v>3765</v>
      </c>
      <c r="B1113" s="832" t="s">
        <v>3766</v>
      </c>
      <c r="C1113" s="832" t="s">
        <v>597</v>
      </c>
      <c r="D1113" s="832" t="s">
        <v>1381</v>
      </c>
      <c r="E1113" s="832" t="s">
        <v>3550</v>
      </c>
      <c r="F1113" s="832" t="s">
        <v>3773</v>
      </c>
      <c r="G1113" s="832" t="s">
        <v>3774</v>
      </c>
      <c r="H1113" s="849">
        <v>2</v>
      </c>
      <c r="I1113" s="849">
        <v>2272</v>
      </c>
      <c r="J1113" s="832">
        <v>0.66666666666666663</v>
      </c>
      <c r="K1113" s="832">
        <v>1136</v>
      </c>
      <c r="L1113" s="849">
        <v>3</v>
      </c>
      <c r="M1113" s="849">
        <v>3408</v>
      </c>
      <c r="N1113" s="832">
        <v>1</v>
      </c>
      <c r="O1113" s="832">
        <v>1136</v>
      </c>
      <c r="P1113" s="849"/>
      <c r="Q1113" s="849"/>
      <c r="R1113" s="837"/>
      <c r="S1113" s="850"/>
    </row>
    <row r="1114" spans="1:19" ht="14.4" customHeight="1" x14ac:dyDescent="0.3">
      <c r="A1114" s="831" t="s">
        <v>3765</v>
      </c>
      <c r="B1114" s="832" t="s">
        <v>3766</v>
      </c>
      <c r="C1114" s="832" t="s">
        <v>597</v>
      </c>
      <c r="D1114" s="832" t="s">
        <v>1381</v>
      </c>
      <c r="E1114" s="832" t="s">
        <v>3550</v>
      </c>
      <c r="F1114" s="832" t="s">
        <v>3779</v>
      </c>
      <c r="G1114" s="832" t="s">
        <v>3780</v>
      </c>
      <c r="H1114" s="849">
        <v>1</v>
      </c>
      <c r="I1114" s="849">
        <v>568</v>
      </c>
      <c r="J1114" s="832">
        <v>0.33274751025190391</v>
      </c>
      <c r="K1114" s="832">
        <v>568</v>
      </c>
      <c r="L1114" s="849">
        <v>3</v>
      </c>
      <c r="M1114" s="849">
        <v>1707</v>
      </c>
      <c r="N1114" s="832">
        <v>1</v>
      </c>
      <c r="O1114" s="832">
        <v>569</v>
      </c>
      <c r="P1114" s="849">
        <v>5</v>
      </c>
      <c r="Q1114" s="849">
        <v>2845</v>
      </c>
      <c r="R1114" s="837">
        <v>1.6666666666666667</v>
      </c>
      <c r="S1114" s="850">
        <v>569</v>
      </c>
    </row>
    <row r="1115" spans="1:19" ht="14.4" customHeight="1" x14ac:dyDescent="0.3">
      <c r="A1115" s="831" t="s">
        <v>3765</v>
      </c>
      <c r="B1115" s="832" t="s">
        <v>3766</v>
      </c>
      <c r="C1115" s="832" t="s">
        <v>597</v>
      </c>
      <c r="D1115" s="832" t="s">
        <v>1381</v>
      </c>
      <c r="E1115" s="832" t="s">
        <v>3550</v>
      </c>
      <c r="F1115" s="832" t="s">
        <v>3781</v>
      </c>
      <c r="G1115" s="832" t="s">
        <v>3782</v>
      </c>
      <c r="H1115" s="849">
        <v>2</v>
      </c>
      <c r="I1115" s="849">
        <v>11194</v>
      </c>
      <c r="J1115" s="832">
        <v>1.9996427295462664</v>
      </c>
      <c r="K1115" s="832">
        <v>5597</v>
      </c>
      <c r="L1115" s="849">
        <v>1</v>
      </c>
      <c r="M1115" s="849">
        <v>5598</v>
      </c>
      <c r="N1115" s="832">
        <v>1</v>
      </c>
      <c r="O1115" s="832">
        <v>5598</v>
      </c>
      <c r="P1115" s="849"/>
      <c r="Q1115" s="849"/>
      <c r="R1115" s="837"/>
      <c r="S1115" s="850"/>
    </row>
    <row r="1116" spans="1:19" ht="14.4" customHeight="1" x14ac:dyDescent="0.3">
      <c r="A1116" s="831" t="s">
        <v>3765</v>
      </c>
      <c r="B1116" s="832" t="s">
        <v>3766</v>
      </c>
      <c r="C1116" s="832" t="s">
        <v>597</v>
      </c>
      <c r="D1116" s="832" t="s">
        <v>1382</v>
      </c>
      <c r="E1116" s="832" t="s">
        <v>3567</v>
      </c>
      <c r="F1116" s="832" t="s">
        <v>3576</v>
      </c>
      <c r="G1116" s="832" t="s">
        <v>1352</v>
      </c>
      <c r="H1116" s="849">
        <v>0.1</v>
      </c>
      <c r="I1116" s="849">
        <v>442.7</v>
      </c>
      <c r="J1116" s="832"/>
      <c r="K1116" s="832">
        <v>4427</v>
      </c>
      <c r="L1116" s="849"/>
      <c r="M1116" s="849"/>
      <c r="N1116" s="832"/>
      <c r="O1116" s="832"/>
      <c r="P1116" s="849"/>
      <c r="Q1116" s="849"/>
      <c r="R1116" s="837"/>
      <c r="S1116" s="850"/>
    </row>
    <row r="1117" spans="1:19" ht="14.4" customHeight="1" x14ac:dyDescent="0.3">
      <c r="A1117" s="831" t="s">
        <v>3765</v>
      </c>
      <c r="B1117" s="832" t="s">
        <v>3766</v>
      </c>
      <c r="C1117" s="832" t="s">
        <v>597</v>
      </c>
      <c r="D1117" s="832" t="s">
        <v>1382</v>
      </c>
      <c r="E1117" s="832" t="s">
        <v>3550</v>
      </c>
      <c r="F1117" s="832" t="s">
        <v>3771</v>
      </c>
      <c r="G1117" s="832" t="s">
        <v>3772</v>
      </c>
      <c r="H1117" s="849">
        <v>2</v>
      </c>
      <c r="I1117" s="849">
        <v>920</v>
      </c>
      <c r="J1117" s="832"/>
      <c r="K1117" s="832">
        <v>460</v>
      </c>
      <c r="L1117" s="849"/>
      <c r="M1117" s="849"/>
      <c r="N1117" s="832"/>
      <c r="O1117" s="832"/>
      <c r="P1117" s="849"/>
      <c r="Q1117" s="849"/>
      <c r="R1117" s="837"/>
      <c r="S1117" s="850"/>
    </row>
    <row r="1118" spans="1:19" ht="14.4" customHeight="1" x14ac:dyDescent="0.3">
      <c r="A1118" s="831" t="s">
        <v>3765</v>
      </c>
      <c r="B1118" s="832" t="s">
        <v>3766</v>
      </c>
      <c r="C1118" s="832" t="s">
        <v>597</v>
      </c>
      <c r="D1118" s="832" t="s">
        <v>1382</v>
      </c>
      <c r="E1118" s="832" t="s">
        <v>3550</v>
      </c>
      <c r="F1118" s="832" t="s">
        <v>3773</v>
      </c>
      <c r="G1118" s="832" t="s">
        <v>3774</v>
      </c>
      <c r="H1118" s="849">
        <v>1</v>
      </c>
      <c r="I1118" s="849">
        <v>1136</v>
      </c>
      <c r="J1118" s="832">
        <v>1</v>
      </c>
      <c r="K1118" s="832">
        <v>1136</v>
      </c>
      <c r="L1118" s="849">
        <v>1</v>
      </c>
      <c r="M1118" s="849">
        <v>1136</v>
      </c>
      <c r="N1118" s="832">
        <v>1</v>
      </c>
      <c r="O1118" s="832">
        <v>1136</v>
      </c>
      <c r="P1118" s="849"/>
      <c r="Q1118" s="849"/>
      <c r="R1118" s="837"/>
      <c r="S1118" s="850"/>
    </row>
    <row r="1119" spans="1:19" ht="14.4" customHeight="1" x14ac:dyDescent="0.3">
      <c r="A1119" s="831" t="s">
        <v>3765</v>
      </c>
      <c r="B1119" s="832" t="s">
        <v>3766</v>
      </c>
      <c r="C1119" s="832" t="s">
        <v>597</v>
      </c>
      <c r="D1119" s="832" t="s">
        <v>1382</v>
      </c>
      <c r="E1119" s="832" t="s">
        <v>3550</v>
      </c>
      <c r="F1119" s="832" t="s">
        <v>3779</v>
      </c>
      <c r="G1119" s="832" t="s">
        <v>3780</v>
      </c>
      <c r="H1119" s="849">
        <v>2</v>
      </c>
      <c r="I1119" s="849">
        <v>1136</v>
      </c>
      <c r="J1119" s="832"/>
      <c r="K1119" s="832">
        <v>568</v>
      </c>
      <c r="L1119" s="849"/>
      <c r="M1119" s="849"/>
      <c r="N1119" s="832"/>
      <c r="O1119" s="832"/>
      <c r="P1119" s="849"/>
      <c r="Q1119" s="849"/>
      <c r="R1119" s="837"/>
      <c r="S1119" s="850"/>
    </row>
    <row r="1120" spans="1:19" ht="14.4" customHeight="1" x14ac:dyDescent="0.3">
      <c r="A1120" s="831" t="s">
        <v>3765</v>
      </c>
      <c r="B1120" s="832" t="s">
        <v>3766</v>
      </c>
      <c r="C1120" s="832" t="s">
        <v>597</v>
      </c>
      <c r="D1120" s="832" t="s">
        <v>1384</v>
      </c>
      <c r="E1120" s="832" t="s">
        <v>3550</v>
      </c>
      <c r="F1120" s="832" t="s">
        <v>3767</v>
      </c>
      <c r="G1120" s="832" t="s">
        <v>3768</v>
      </c>
      <c r="H1120" s="849">
        <v>1</v>
      </c>
      <c r="I1120" s="849">
        <v>225</v>
      </c>
      <c r="J1120" s="832">
        <v>1</v>
      </c>
      <c r="K1120" s="832">
        <v>225</v>
      </c>
      <c r="L1120" s="849">
        <v>1</v>
      </c>
      <c r="M1120" s="849">
        <v>225</v>
      </c>
      <c r="N1120" s="832">
        <v>1</v>
      </c>
      <c r="O1120" s="832">
        <v>225</v>
      </c>
      <c r="P1120" s="849"/>
      <c r="Q1120" s="849"/>
      <c r="R1120" s="837"/>
      <c r="S1120" s="850"/>
    </row>
    <row r="1121" spans="1:19" ht="14.4" customHeight="1" x14ac:dyDescent="0.3">
      <c r="A1121" s="831" t="s">
        <v>3765</v>
      </c>
      <c r="B1121" s="832" t="s">
        <v>3766</v>
      </c>
      <c r="C1121" s="832" t="s">
        <v>597</v>
      </c>
      <c r="D1121" s="832" t="s">
        <v>1384</v>
      </c>
      <c r="E1121" s="832" t="s">
        <v>3550</v>
      </c>
      <c r="F1121" s="832" t="s">
        <v>3773</v>
      </c>
      <c r="G1121" s="832" t="s">
        <v>3774</v>
      </c>
      <c r="H1121" s="849"/>
      <c r="I1121" s="849"/>
      <c r="J1121" s="832"/>
      <c r="K1121" s="832"/>
      <c r="L1121" s="849">
        <v>2</v>
      </c>
      <c r="M1121" s="849">
        <v>2272</v>
      </c>
      <c r="N1121" s="832">
        <v>1</v>
      </c>
      <c r="O1121" s="832">
        <v>1136</v>
      </c>
      <c r="P1121" s="849">
        <v>1</v>
      </c>
      <c r="Q1121" s="849">
        <v>1137</v>
      </c>
      <c r="R1121" s="837">
        <v>0.50044014084507038</v>
      </c>
      <c r="S1121" s="850">
        <v>1137</v>
      </c>
    </row>
    <row r="1122" spans="1:19" ht="14.4" customHeight="1" x14ac:dyDescent="0.3">
      <c r="A1122" s="831" t="s">
        <v>3765</v>
      </c>
      <c r="B1122" s="832" t="s">
        <v>3766</v>
      </c>
      <c r="C1122" s="832" t="s">
        <v>597</v>
      </c>
      <c r="D1122" s="832" t="s">
        <v>1384</v>
      </c>
      <c r="E1122" s="832" t="s">
        <v>3550</v>
      </c>
      <c r="F1122" s="832" t="s">
        <v>3775</v>
      </c>
      <c r="G1122" s="832" t="s">
        <v>3776</v>
      </c>
      <c r="H1122" s="849"/>
      <c r="I1122" s="849"/>
      <c r="J1122" s="832"/>
      <c r="K1122" s="832"/>
      <c r="L1122" s="849">
        <v>2</v>
      </c>
      <c r="M1122" s="849">
        <v>530</v>
      </c>
      <c r="N1122" s="832">
        <v>1</v>
      </c>
      <c r="O1122" s="832">
        <v>265</v>
      </c>
      <c r="P1122" s="849"/>
      <c r="Q1122" s="849"/>
      <c r="R1122" s="837"/>
      <c r="S1122" s="850"/>
    </row>
    <row r="1123" spans="1:19" ht="14.4" customHeight="1" x14ac:dyDescent="0.3">
      <c r="A1123" s="831" t="s">
        <v>3765</v>
      </c>
      <c r="B1123" s="832" t="s">
        <v>3766</v>
      </c>
      <c r="C1123" s="832" t="s">
        <v>597</v>
      </c>
      <c r="D1123" s="832" t="s">
        <v>1384</v>
      </c>
      <c r="E1123" s="832" t="s">
        <v>3550</v>
      </c>
      <c r="F1123" s="832" t="s">
        <v>3779</v>
      </c>
      <c r="G1123" s="832" t="s">
        <v>3780</v>
      </c>
      <c r="H1123" s="849">
        <v>1</v>
      </c>
      <c r="I1123" s="849">
        <v>568</v>
      </c>
      <c r="J1123" s="832"/>
      <c r="K1123" s="832">
        <v>568</v>
      </c>
      <c r="L1123" s="849"/>
      <c r="M1123" s="849"/>
      <c r="N1123" s="832"/>
      <c r="O1123" s="832"/>
      <c r="P1123" s="849"/>
      <c r="Q1123" s="849"/>
      <c r="R1123" s="837"/>
      <c r="S1123" s="850"/>
    </row>
    <row r="1124" spans="1:19" ht="14.4" customHeight="1" x14ac:dyDescent="0.3">
      <c r="A1124" s="831" t="s">
        <v>3765</v>
      </c>
      <c r="B1124" s="832" t="s">
        <v>3766</v>
      </c>
      <c r="C1124" s="832" t="s">
        <v>597</v>
      </c>
      <c r="D1124" s="832" t="s">
        <v>1384</v>
      </c>
      <c r="E1124" s="832" t="s">
        <v>3550</v>
      </c>
      <c r="F1124" s="832" t="s">
        <v>3783</v>
      </c>
      <c r="G1124" s="832" t="s">
        <v>3784</v>
      </c>
      <c r="H1124" s="849">
        <v>1</v>
      </c>
      <c r="I1124" s="849">
        <v>486</v>
      </c>
      <c r="J1124" s="832"/>
      <c r="K1124" s="832">
        <v>486</v>
      </c>
      <c r="L1124" s="849"/>
      <c r="M1124" s="849"/>
      <c r="N1124" s="832"/>
      <c r="O1124" s="832"/>
      <c r="P1124" s="849">
        <v>1</v>
      </c>
      <c r="Q1124" s="849">
        <v>487</v>
      </c>
      <c r="R1124" s="837"/>
      <c r="S1124" s="850">
        <v>487</v>
      </c>
    </row>
    <row r="1125" spans="1:19" ht="14.4" customHeight="1" x14ac:dyDescent="0.3">
      <c r="A1125" s="831" t="s">
        <v>3765</v>
      </c>
      <c r="B1125" s="832" t="s">
        <v>3766</v>
      </c>
      <c r="C1125" s="832" t="s">
        <v>597</v>
      </c>
      <c r="D1125" s="832" t="s">
        <v>1385</v>
      </c>
      <c r="E1125" s="832" t="s">
        <v>3550</v>
      </c>
      <c r="F1125" s="832" t="s">
        <v>3771</v>
      </c>
      <c r="G1125" s="832" t="s">
        <v>3772</v>
      </c>
      <c r="H1125" s="849">
        <v>1</v>
      </c>
      <c r="I1125" s="849">
        <v>460</v>
      </c>
      <c r="J1125" s="832"/>
      <c r="K1125" s="832">
        <v>460</v>
      </c>
      <c r="L1125" s="849"/>
      <c r="M1125" s="849"/>
      <c r="N1125" s="832"/>
      <c r="O1125" s="832"/>
      <c r="P1125" s="849"/>
      <c r="Q1125" s="849"/>
      <c r="R1125" s="837"/>
      <c r="S1125" s="850"/>
    </row>
    <row r="1126" spans="1:19" ht="14.4" customHeight="1" x14ac:dyDescent="0.3">
      <c r="A1126" s="831" t="s">
        <v>3765</v>
      </c>
      <c r="B1126" s="832" t="s">
        <v>3766</v>
      </c>
      <c r="C1126" s="832" t="s">
        <v>597</v>
      </c>
      <c r="D1126" s="832" t="s">
        <v>1385</v>
      </c>
      <c r="E1126" s="832" t="s">
        <v>3550</v>
      </c>
      <c r="F1126" s="832" t="s">
        <v>3773</v>
      </c>
      <c r="G1126" s="832" t="s">
        <v>3774</v>
      </c>
      <c r="H1126" s="849"/>
      <c r="I1126" s="849"/>
      <c r="J1126" s="832"/>
      <c r="K1126" s="832"/>
      <c r="L1126" s="849">
        <v>2</v>
      </c>
      <c r="M1126" s="849">
        <v>2272</v>
      </c>
      <c r="N1126" s="832">
        <v>1</v>
      </c>
      <c r="O1126" s="832">
        <v>1136</v>
      </c>
      <c r="P1126" s="849"/>
      <c r="Q1126" s="849"/>
      <c r="R1126" s="837"/>
      <c r="S1126" s="850"/>
    </row>
    <row r="1127" spans="1:19" ht="14.4" customHeight="1" x14ac:dyDescent="0.3">
      <c r="A1127" s="831" t="s">
        <v>3765</v>
      </c>
      <c r="B1127" s="832" t="s">
        <v>3766</v>
      </c>
      <c r="C1127" s="832" t="s">
        <v>597</v>
      </c>
      <c r="D1127" s="832" t="s">
        <v>1385</v>
      </c>
      <c r="E1127" s="832" t="s">
        <v>3550</v>
      </c>
      <c r="F1127" s="832" t="s">
        <v>3775</v>
      </c>
      <c r="G1127" s="832" t="s">
        <v>3776</v>
      </c>
      <c r="H1127" s="849"/>
      <c r="I1127" s="849"/>
      <c r="J1127" s="832"/>
      <c r="K1127" s="832"/>
      <c r="L1127" s="849">
        <v>2</v>
      </c>
      <c r="M1127" s="849">
        <v>530</v>
      </c>
      <c r="N1127" s="832">
        <v>1</v>
      </c>
      <c r="O1127" s="832">
        <v>265</v>
      </c>
      <c r="P1127" s="849"/>
      <c r="Q1127" s="849"/>
      <c r="R1127" s="837"/>
      <c r="S1127" s="850"/>
    </row>
    <row r="1128" spans="1:19" ht="14.4" customHeight="1" x14ac:dyDescent="0.3">
      <c r="A1128" s="831" t="s">
        <v>3765</v>
      </c>
      <c r="B1128" s="832" t="s">
        <v>3766</v>
      </c>
      <c r="C1128" s="832" t="s">
        <v>597</v>
      </c>
      <c r="D1128" s="832" t="s">
        <v>1385</v>
      </c>
      <c r="E1128" s="832" t="s">
        <v>3550</v>
      </c>
      <c r="F1128" s="832" t="s">
        <v>3779</v>
      </c>
      <c r="G1128" s="832" t="s">
        <v>3780</v>
      </c>
      <c r="H1128" s="849">
        <v>5</v>
      </c>
      <c r="I1128" s="849">
        <v>2840</v>
      </c>
      <c r="J1128" s="832">
        <v>2.4956063268892796</v>
      </c>
      <c r="K1128" s="832">
        <v>568</v>
      </c>
      <c r="L1128" s="849">
        <v>2</v>
      </c>
      <c r="M1128" s="849">
        <v>1138</v>
      </c>
      <c r="N1128" s="832">
        <v>1</v>
      </c>
      <c r="O1128" s="832">
        <v>569</v>
      </c>
      <c r="P1128" s="849"/>
      <c r="Q1128" s="849"/>
      <c r="R1128" s="837"/>
      <c r="S1128" s="850"/>
    </row>
    <row r="1129" spans="1:19" ht="14.4" customHeight="1" x14ac:dyDescent="0.3">
      <c r="A1129" s="831" t="s">
        <v>3765</v>
      </c>
      <c r="B1129" s="832" t="s">
        <v>3766</v>
      </c>
      <c r="C1129" s="832" t="s">
        <v>597</v>
      </c>
      <c r="D1129" s="832" t="s">
        <v>1387</v>
      </c>
      <c r="E1129" s="832" t="s">
        <v>3550</v>
      </c>
      <c r="F1129" s="832" t="s">
        <v>3771</v>
      </c>
      <c r="G1129" s="832" t="s">
        <v>3772</v>
      </c>
      <c r="H1129" s="849"/>
      <c r="I1129" s="849"/>
      <c r="J1129" s="832"/>
      <c r="K1129" s="832"/>
      <c r="L1129" s="849">
        <v>1</v>
      </c>
      <c r="M1129" s="849">
        <v>460</v>
      </c>
      <c r="N1129" s="832">
        <v>1</v>
      </c>
      <c r="O1129" s="832">
        <v>460</v>
      </c>
      <c r="P1129" s="849">
        <v>1</v>
      </c>
      <c r="Q1129" s="849">
        <v>461</v>
      </c>
      <c r="R1129" s="837">
        <v>1.0021739130434784</v>
      </c>
      <c r="S1129" s="850">
        <v>461</v>
      </c>
    </row>
    <row r="1130" spans="1:19" ht="14.4" customHeight="1" x14ac:dyDescent="0.3">
      <c r="A1130" s="831" t="s">
        <v>3765</v>
      </c>
      <c r="B1130" s="832" t="s">
        <v>3766</v>
      </c>
      <c r="C1130" s="832" t="s">
        <v>597</v>
      </c>
      <c r="D1130" s="832" t="s">
        <v>1387</v>
      </c>
      <c r="E1130" s="832" t="s">
        <v>3550</v>
      </c>
      <c r="F1130" s="832" t="s">
        <v>3773</v>
      </c>
      <c r="G1130" s="832" t="s">
        <v>3774</v>
      </c>
      <c r="H1130" s="849"/>
      <c r="I1130" s="849"/>
      <c r="J1130" s="832"/>
      <c r="K1130" s="832"/>
      <c r="L1130" s="849">
        <v>2</v>
      </c>
      <c r="M1130" s="849">
        <v>2272</v>
      </c>
      <c r="N1130" s="832">
        <v>1</v>
      </c>
      <c r="O1130" s="832">
        <v>1136</v>
      </c>
      <c r="P1130" s="849"/>
      <c r="Q1130" s="849"/>
      <c r="R1130" s="837"/>
      <c r="S1130" s="850"/>
    </row>
    <row r="1131" spans="1:19" ht="14.4" customHeight="1" x14ac:dyDescent="0.3">
      <c r="A1131" s="831" t="s">
        <v>3765</v>
      </c>
      <c r="B1131" s="832" t="s">
        <v>3766</v>
      </c>
      <c r="C1131" s="832" t="s">
        <v>597</v>
      </c>
      <c r="D1131" s="832" t="s">
        <v>1390</v>
      </c>
      <c r="E1131" s="832" t="s">
        <v>3550</v>
      </c>
      <c r="F1131" s="832" t="s">
        <v>3771</v>
      </c>
      <c r="G1131" s="832" t="s">
        <v>3772</v>
      </c>
      <c r="H1131" s="849"/>
      <c r="I1131" s="849"/>
      <c r="J1131" s="832"/>
      <c r="K1131" s="832"/>
      <c r="L1131" s="849">
        <v>1</v>
      </c>
      <c r="M1131" s="849">
        <v>460</v>
      </c>
      <c r="N1131" s="832">
        <v>1</v>
      </c>
      <c r="O1131" s="832">
        <v>460</v>
      </c>
      <c r="P1131" s="849"/>
      <c r="Q1131" s="849"/>
      <c r="R1131" s="837"/>
      <c r="S1131" s="850"/>
    </row>
    <row r="1132" spans="1:19" ht="14.4" customHeight="1" x14ac:dyDescent="0.3">
      <c r="A1132" s="831" t="s">
        <v>3765</v>
      </c>
      <c r="B1132" s="832" t="s">
        <v>3766</v>
      </c>
      <c r="C1132" s="832" t="s">
        <v>597</v>
      </c>
      <c r="D1132" s="832" t="s">
        <v>1390</v>
      </c>
      <c r="E1132" s="832" t="s">
        <v>3550</v>
      </c>
      <c r="F1132" s="832" t="s">
        <v>3773</v>
      </c>
      <c r="G1132" s="832" t="s">
        <v>3774</v>
      </c>
      <c r="H1132" s="849">
        <v>3</v>
      </c>
      <c r="I1132" s="849">
        <v>3408</v>
      </c>
      <c r="J1132" s="832">
        <v>3</v>
      </c>
      <c r="K1132" s="832">
        <v>1136</v>
      </c>
      <c r="L1132" s="849">
        <v>1</v>
      </c>
      <c r="M1132" s="849">
        <v>1136</v>
      </c>
      <c r="N1132" s="832">
        <v>1</v>
      </c>
      <c r="O1132" s="832">
        <v>1136</v>
      </c>
      <c r="P1132" s="849">
        <v>2</v>
      </c>
      <c r="Q1132" s="849">
        <v>2274</v>
      </c>
      <c r="R1132" s="837">
        <v>2.0017605633802815</v>
      </c>
      <c r="S1132" s="850">
        <v>1137</v>
      </c>
    </row>
    <row r="1133" spans="1:19" ht="14.4" customHeight="1" x14ac:dyDescent="0.3">
      <c r="A1133" s="831" t="s">
        <v>3765</v>
      </c>
      <c r="B1133" s="832" t="s">
        <v>3766</v>
      </c>
      <c r="C1133" s="832" t="s">
        <v>597</v>
      </c>
      <c r="D1133" s="832" t="s">
        <v>1390</v>
      </c>
      <c r="E1133" s="832" t="s">
        <v>3550</v>
      </c>
      <c r="F1133" s="832" t="s">
        <v>3775</v>
      </c>
      <c r="G1133" s="832" t="s">
        <v>3776</v>
      </c>
      <c r="H1133" s="849">
        <v>2</v>
      </c>
      <c r="I1133" s="849">
        <v>530</v>
      </c>
      <c r="J1133" s="832">
        <v>2</v>
      </c>
      <c r="K1133" s="832">
        <v>265</v>
      </c>
      <c r="L1133" s="849">
        <v>1</v>
      </c>
      <c r="M1133" s="849">
        <v>265</v>
      </c>
      <c r="N1133" s="832">
        <v>1</v>
      </c>
      <c r="O1133" s="832">
        <v>265</v>
      </c>
      <c r="P1133" s="849"/>
      <c r="Q1133" s="849"/>
      <c r="R1133" s="837"/>
      <c r="S1133" s="850"/>
    </row>
    <row r="1134" spans="1:19" ht="14.4" customHeight="1" x14ac:dyDescent="0.3">
      <c r="A1134" s="831" t="s">
        <v>3765</v>
      </c>
      <c r="B1134" s="832" t="s">
        <v>3766</v>
      </c>
      <c r="C1134" s="832" t="s">
        <v>597</v>
      </c>
      <c r="D1134" s="832" t="s">
        <v>1390</v>
      </c>
      <c r="E1134" s="832" t="s">
        <v>3550</v>
      </c>
      <c r="F1134" s="832" t="s">
        <v>3779</v>
      </c>
      <c r="G1134" s="832" t="s">
        <v>3780</v>
      </c>
      <c r="H1134" s="849">
        <v>2</v>
      </c>
      <c r="I1134" s="849">
        <v>1136</v>
      </c>
      <c r="J1134" s="832">
        <v>1.9964850615114236</v>
      </c>
      <c r="K1134" s="832">
        <v>568</v>
      </c>
      <c r="L1134" s="849">
        <v>1</v>
      </c>
      <c r="M1134" s="849">
        <v>569</v>
      </c>
      <c r="N1134" s="832">
        <v>1</v>
      </c>
      <c r="O1134" s="832">
        <v>569</v>
      </c>
      <c r="P1134" s="849"/>
      <c r="Q1134" s="849"/>
      <c r="R1134" s="837"/>
      <c r="S1134" s="850"/>
    </row>
    <row r="1135" spans="1:19" ht="14.4" customHeight="1" x14ac:dyDescent="0.3">
      <c r="A1135" s="831" t="s">
        <v>3765</v>
      </c>
      <c r="B1135" s="832" t="s">
        <v>3766</v>
      </c>
      <c r="C1135" s="832" t="s">
        <v>597</v>
      </c>
      <c r="D1135" s="832" t="s">
        <v>1390</v>
      </c>
      <c r="E1135" s="832" t="s">
        <v>3550</v>
      </c>
      <c r="F1135" s="832" t="s">
        <v>3783</v>
      </c>
      <c r="G1135" s="832" t="s">
        <v>3784</v>
      </c>
      <c r="H1135" s="849"/>
      <c r="I1135" s="849"/>
      <c r="J1135" s="832"/>
      <c r="K1135" s="832"/>
      <c r="L1135" s="849">
        <v>1</v>
      </c>
      <c r="M1135" s="849">
        <v>486</v>
      </c>
      <c r="N1135" s="832">
        <v>1</v>
      </c>
      <c r="O1135" s="832">
        <v>486</v>
      </c>
      <c r="P1135" s="849"/>
      <c r="Q1135" s="849"/>
      <c r="R1135" s="837"/>
      <c r="S1135" s="850"/>
    </row>
    <row r="1136" spans="1:19" ht="14.4" customHeight="1" x14ac:dyDescent="0.3">
      <c r="A1136" s="831" t="s">
        <v>3765</v>
      </c>
      <c r="B1136" s="832" t="s">
        <v>3766</v>
      </c>
      <c r="C1136" s="832" t="s">
        <v>597</v>
      </c>
      <c r="D1136" s="832" t="s">
        <v>1393</v>
      </c>
      <c r="E1136" s="832" t="s">
        <v>3550</v>
      </c>
      <c r="F1136" s="832" t="s">
        <v>3773</v>
      </c>
      <c r="G1136" s="832" t="s">
        <v>3774</v>
      </c>
      <c r="H1136" s="849"/>
      <c r="I1136" s="849"/>
      <c r="J1136" s="832"/>
      <c r="K1136" s="832"/>
      <c r="L1136" s="849"/>
      <c r="M1136" s="849"/>
      <c r="N1136" s="832"/>
      <c r="O1136" s="832"/>
      <c r="P1136" s="849">
        <v>2</v>
      </c>
      <c r="Q1136" s="849">
        <v>2274</v>
      </c>
      <c r="R1136" s="837"/>
      <c r="S1136" s="850">
        <v>1137</v>
      </c>
    </row>
    <row r="1137" spans="1:19" ht="14.4" customHeight="1" x14ac:dyDescent="0.3">
      <c r="A1137" s="831" t="s">
        <v>3765</v>
      </c>
      <c r="B1137" s="832" t="s">
        <v>3766</v>
      </c>
      <c r="C1137" s="832" t="s">
        <v>597</v>
      </c>
      <c r="D1137" s="832" t="s">
        <v>1393</v>
      </c>
      <c r="E1137" s="832" t="s">
        <v>3550</v>
      </c>
      <c r="F1137" s="832" t="s">
        <v>3775</v>
      </c>
      <c r="G1137" s="832" t="s">
        <v>3776</v>
      </c>
      <c r="H1137" s="849"/>
      <c r="I1137" s="849"/>
      <c r="J1137" s="832"/>
      <c r="K1137" s="832"/>
      <c r="L1137" s="849"/>
      <c r="M1137" s="849"/>
      <c r="N1137" s="832"/>
      <c r="O1137" s="832"/>
      <c r="P1137" s="849">
        <v>2</v>
      </c>
      <c r="Q1137" s="849">
        <v>532</v>
      </c>
      <c r="R1137" s="837"/>
      <c r="S1137" s="850">
        <v>266</v>
      </c>
    </row>
    <row r="1138" spans="1:19" ht="14.4" customHeight="1" x14ac:dyDescent="0.3">
      <c r="A1138" s="831" t="s">
        <v>3765</v>
      </c>
      <c r="B1138" s="832" t="s">
        <v>3766</v>
      </c>
      <c r="C1138" s="832" t="s">
        <v>597</v>
      </c>
      <c r="D1138" s="832" t="s">
        <v>1393</v>
      </c>
      <c r="E1138" s="832" t="s">
        <v>3550</v>
      </c>
      <c r="F1138" s="832" t="s">
        <v>3779</v>
      </c>
      <c r="G1138" s="832" t="s">
        <v>3780</v>
      </c>
      <c r="H1138" s="849">
        <v>3</v>
      </c>
      <c r="I1138" s="849">
        <v>1704</v>
      </c>
      <c r="J1138" s="832"/>
      <c r="K1138" s="832">
        <v>568</v>
      </c>
      <c r="L1138" s="849"/>
      <c r="M1138" s="849"/>
      <c r="N1138" s="832"/>
      <c r="O1138" s="832"/>
      <c r="P1138" s="849"/>
      <c r="Q1138" s="849"/>
      <c r="R1138" s="837"/>
      <c r="S1138" s="850"/>
    </row>
    <row r="1139" spans="1:19" ht="14.4" customHeight="1" x14ac:dyDescent="0.3">
      <c r="A1139" s="831" t="s">
        <v>3765</v>
      </c>
      <c r="B1139" s="832" t="s">
        <v>3766</v>
      </c>
      <c r="C1139" s="832" t="s">
        <v>597</v>
      </c>
      <c r="D1139" s="832" t="s">
        <v>1395</v>
      </c>
      <c r="E1139" s="832" t="s">
        <v>3567</v>
      </c>
      <c r="F1139" s="832" t="s">
        <v>3576</v>
      </c>
      <c r="G1139" s="832" t="s">
        <v>1352</v>
      </c>
      <c r="H1139" s="849"/>
      <c r="I1139" s="849"/>
      <c r="J1139" s="832"/>
      <c r="K1139" s="832"/>
      <c r="L1139" s="849"/>
      <c r="M1139" s="849"/>
      <c r="N1139" s="832"/>
      <c r="O1139" s="832"/>
      <c r="P1139" s="849">
        <v>0.1</v>
      </c>
      <c r="Q1139" s="849">
        <v>454.76</v>
      </c>
      <c r="R1139" s="837"/>
      <c r="S1139" s="850">
        <v>4547.5999999999995</v>
      </c>
    </row>
    <row r="1140" spans="1:19" ht="14.4" customHeight="1" x14ac:dyDescent="0.3">
      <c r="A1140" s="831" t="s">
        <v>3765</v>
      </c>
      <c r="B1140" s="832" t="s">
        <v>3766</v>
      </c>
      <c r="C1140" s="832" t="s">
        <v>597</v>
      </c>
      <c r="D1140" s="832" t="s">
        <v>1395</v>
      </c>
      <c r="E1140" s="832" t="s">
        <v>3550</v>
      </c>
      <c r="F1140" s="832" t="s">
        <v>3773</v>
      </c>
      <c r="G1140" s="832" t="s">
        <v>3774</v>
      </c>
      <c r="H1140" s="849">
        <v>1</v>
      </c>
      <c r="I1140" s="849">
        <v>1136</v>
      </c>
      <c r="J1140" s="832"/>
      <c r="K1140" s="832">
        <v>1136</v>
      </c>
      <c r="L1140" s="849"/>
      <c r="M1140" s="849"/>
      <c r="N1140" s="832"/>
      <c r="O1140" s="832"/>
      <c r="P1140" s="849">
        <v>1</v>
      </c>
      <c r="Q1140" s="849">
        <v>1137</v>
      </c>
      <c r="R1140" s="837"/>
      <c r="S1140" s="850">
        <v>1137</v>
      </c>
    </row>
    <row r="1141" spans="1:19" ht="14.4" customHeight="1" x14ac:dyDescent="0.3">
      <c r="A1141" s="831" t="s">
        <v>3765</v>
      </c>
      <c r="B1141" s="832" t="s">
        <v>3766</v>
      </c>
      <c r="C1141" s="832" t="s">
        <v>597</v>
      </c>
      <c r="D1141" s="832" t="s">
        <v>1395</v>
      </c>
      <c r="E1141" s="832" t="s">
        <v>3550</v>
      </c>
      <c r="F1141" s="832" t="s">
        <v>3775</v>
      </c>
      <c r="G1141" s="832" t="s">
        <v>3776</v>
      </c>
      <c r="H1141" s="849">
        <v>1</v>
      </c>
      <c r="I1141" s="849">
        <v>265</v>
      </c>
      <c r="J1141" s="832"/>
      <c r="K1141" s="832">
        <v>265</v>
      </c>
      <c r="L1141" s="849"/>
      <c r="M1141" s="849"/>
      <c r="N1141" s="832"/>
      <c r="O1141" s="832"/>
      <c r="P1141" s="849">
        <v>1</v>
      </c>
      <c r="Q1141" s="849">
        <v>266</v>
      </c>
      <c r="R1141" s="837"/>
      <c r="S1141" s="850">
        <v>266</v>
      </c>
    </row>
    <row r="1142" spans="1:19" ht="14.4" customHeight="1" x14ac:dyDescent="0.3">
      <c r="A1142" s="831" t="s">
        <v>3765</v>
      </c>
      <c r="B1142" s="832" t="s">
        <v>3766</v>
      </c>
      <c r="C1142" s="832" t="s">
        <v>597</v>
      </c>
      <c r="D1142" s="832" t="s">
        <v>3544</v>
      </c>
      <c r="E1142" s="832" t="s">
        <v>3550</v>
      </c>
      <c r="F1142" s="832" t="s">
        <v>3773</v>
      </c>
      <c r="G1142" s="832" t="s">
        <v>3774</v>
      </c>
      <c r="H1142" s="849">
        <v>1</v>
      </c>
      <c r="I1142" s="849">
        <v>1136</v>
      </c>
      <c r="J1142" s="832"/>
      <c r="K1142" s="832">
        <v>1136</v>
      </c>
      <c r="L1142" s="849"/>
      <c r="M1142" s="849"/>
      <c r="N1142" s="832"/>
      <c r="O1142" s="832"/>
      <c r="P1142" s="849"/>
      <c r="Q1142" s="849"/>
      <c r="R1142" s="837"/>
      <c r="S1142" s="850"/>
    </row>
    <row r="1143" spans="1:19" ht="14.4" customHeight="1" x14ac:dyDescent="0.3">
      <c r="A1143" s="831" t="s">
        <v>3765</v>
      </c>
      <c r="B1143" s="832" t="s">
        <v>3766</v>
      </c>
      <c r="C1143" s="832" t="s">
        <v>597</v>
      </c>
      <c r="D1143" s="832" t="s">
        <v>3544</v>
      </c>
      <c r="E1143" s="832" t="s">
        <v>3550</v>
      </c>
      <c r="F1143" s="832" t="s">
        <v>3775</v>
      </c>
      <c r="G1143" s="832" t="s">
        <v>3776</v>
      </c>
      <c r="H1143" s="849">
        <v>1</v>
      </c>
      <c r="I1143" s="849">
        <v>265</v>
      </c>
      <c r="J1143" s="832"/>
      <c r="K1143" s="832">
        <v>265</v>
      </c>
      <c r="L1143" s="849"/>
      <c r="M1143" s="849"/>
      <c r="N1143" s="832"/>
      <c r="O1143" s="832"/>
      <c r="P1143" s="849"/>
      <c r="Q1143" s="849"/>
      <c r="R1143" s="837"/>
      <c r="S1143" s="850"/>
    </row>
    <row r="1144" spans="1:19" ht="14.4" customHeight="1" x14ac:dyDescent="0.3">
      <c r="A1144" s="831" t="s">
        <v>3765</v>
      </c>
      <c r="B1144" s="832" t="s">
        <v>3766</v>
      </c>
      <c r="C1144" s="832" t="s">
        <v>597</v>
      </c>
      <c r="D1144" s="832" t="s">
        <v>3544</v>
      </c>
      <c r="E1144" s="832" t="s">
        <v>3550</v>
      </c>
      <c r="F1144" s="832" t="s">
        <v>3779</v>
      </c>
      <c r="G1144" s="832" t="s">
        <v>3780</v>
      </c>
      <c r="H1144" s="849">
        <v>2</v>
      </c>
      <c r="I1144" s="849">
        <v>1136</v>
      </c>
      <c r="J1144" s="832"/>
      <c r="K1144" s="832">
        <v>568</v>
      </c>
      <c r="L1144" s="849"/>
      <c r="M1144" s="849"/>
      <c r="N1144" s="832"/>
      <c r="O1144" s="832"/>
      <c r="P1144" s="849"/>
      <c r="Q1144" s="849"/>
      <c r="R1144" s="837"/>
      <c r="S1144" s="850"/>
    </row>
    <row r="1145" spans="1:19" ht="14.4" customHeight="1" x14ac:dyDescent="0.3">
      <c r="A1145" s="831" t="s">
        <v>3765</v>
      </c>
      <c r="B1145" s="832" t="s">
        <v>3766</v>
      </c>
      <c r="C1145" s="832" t="s">
        <v>597</v>
      </c>
      <c r="D1145" s="832" t="s">
        <v>1398</v>
      </c>
      <c r="E1145" s="832" t="s">
        <v>3567</v>
      </c>
      <c r="F1145" s="832" t="s">
        <v>3576</v>
      </c>
      <c r="G1145" s="832" t="s">
        <v>1352</v>
      </c>
      <c r="H1145" s="849"/>
      <c r="I1145" s="849"/>
      <c r="J1145" s="832"/>
      <c r="K1145" s="832"/>
      <c r="L1145" s="849">
        <v>0.2</v>
      </c>
      <c r="M1145" s="849">
        <v>909.52</v>
      </c>
      <c r="N1145" s="832">
        <v>1</v>
      </c>
      <c r="O1145" s="832">
        <v>4547.5999999999995</v>
      </c>
      <c r="P1145" s="849"/>
      <c r="Q1145" s="849"/>
      <c r="R1145" s="837"/>
      <c r="S1145" s="850"/>
    </row>
    <row r="1146" spans="1:19" ht="14.4" customHeight="1" x14ac:dyDescent="0.3">
      <c r="A1146" s="831" t="s">
        <v>3765</v>
      </c>
      <c r="B1146" s="832" t="s">
        <v>3766</v>
      </c>
      <c r="C1146" s="832" t="s">
        <v>597</v>
      </c>
      <c r="D1146" s="832" t="s">
        <v>1398</v>
      </c>
      <c r="E1146" s="832" t="s">
        <v>3550</v>
      </c>
      <c r="F1146" s="832" t="s">
        <v>3769</v>
      </c>
      <c r="G1146" s="832" t="s">
        <v>3770</v>
      </c>
      <c r="H1146" s="849"/>
      <c r="I1146" s="849"/>
      <c r="J1146" s="832"/>
      <c r="K1146" s="832"/>
      <c r="L1146" s="849"/>
      <c r="M1146" s="849"/>
      <c r="N1146" s="832"/>
      <c r="O1146" s="832"/>
      <c r="P1146" s="849">
        <v>1</v>
      </c>
      <c r="Q1146" s="849">
        <v>1042</v>
      </c>
      <c r="R1146" s="837"/>
      <c r="S1146" s="850">
        <v>1042</v>
      </c>
    </row>
    <row r="1147" spans="1:19" ht="14.4" customHeight="1" x14ac:dyDescent="0.3">
      <c r="A1147" s="831" t="s">
        <v>3765</v>
      </c>
      <c r="B1147" s="832" t="s">
        <v>3766</v>
      </c>
      <c r="C1147" s="832" t="s">
        <v>597</v>
      </c>
      <c r="D1147" s="832" t="s">
        <v>1398</v>
      </c>
      <c r="E1147" s="832" t="s">
        <v>3550</v>
      </c>
      <c r="F1147" s="832" t="s">
        <v>3771</v>
      </c>
      <c r="G1147" s="832" t="s">
        <v>3772</v>
      </c>
      <c r="H1147" s="849"/>
      <c r="I1147" s="849"/>
      <c r="J1147" s="832"/>
      <c r="K1147" s="832"/>
      <c r="L1147" s="849">
        <v>3</v>
      </c>
      <c r="M1147" s="849">
        <v>1380</v>
      </c>
      <c r="N1147" s="832">
        <v>1</v>
      </c>
      <c r="O1147" s="832">
        <v>460</v>
      </c>
      <c r="P1147" s="849">
        <v>1</v>
      </c>
      <c r="Q1147" s="849">
        <v>461</v>
      </c>
      <c r="R1147" s="837">
        <v>0.33405797101449275</v>
      </c>
      <c r="S1147" s="850">
        <v>461</v>
      </c>
    </row>
    <row r="1148" spans="1:19" ht="14.4" customHeight="1" x14ac:dyDescent="0.3">
      <c r="A1148" s="831" t="s">
        <v>3765</v>
      </c>
      <c r="B1148" s="832" t="s">
        <v>3766</v>
      </c>
      <c r="C1148" s="832" t="s">
        <v>597</v>
      </c>
      <c r="D1148" s="832" t="s">
        <v>1398</v>
      </c>
      <c r="E1148" s="832" t="s">
        <v>3550</v>
      </c>
      <c r="F1148" s="832" t="s">
        <v>3773</v>
      </c>
      <c r="G1148" s="832" t="s">
        <v>3774</v>
      </c>
      <c r="H1148" s="849">
        <v>2</v>
      </c>
      <c r="I1148" s="849">
        <v>2272</v>
      </c>
      <c r="J1148" s="832">
        <v>1</v>
      </c>
      <c r="K1148" s="832">
        <v>1136</v>
      </c>
      <c r="L1148" s="849">
        <v>2</v>
      </c>
      <c r="M1148" s="849">
        <v>2272</v>
      </c>
      <c r="N1148" s="832">
        <v>1</v>
      </c>
      <c r="O1148" s="832">
        <v>1136</v>
      </c>
      <c r="P1148" s="849"/>
      <c r="Q1148" s="849"/>
      <c r="R1148" s="837"/>
      <c r="S1148" s="850"/>
    </row>
    <row r="1149" spans="1:19" ht="14.4" customHeight="1" x14ac:dyDescent="0.3">
      <c r="A1149" s="831" t="s">
        <v>3765</v>
      </c>
      <c r="B1149" s="832" t="s">
        <v>3766</v>
      </c>
      <c r="C1149" s="832" t="s">
        <v>597</v>
      </c>
      <c r="D1149" s="832" t="s">
        <v>1398</v>
      </c>
      <c r="E1149" s="832" t="s">
        <v>3550</v>
      </c>
      <c r="F1149" s="832" t="s">
        <v>3775</v>
      </c>
      <c r="G1149" s="832" t="s">
        <v>3776</v>
      </c>
      <c r="H1149" s="849"/>
      <c r="I1149" s="849"/>
      <c r="J1149" s="832"/>
      <c r="K1149" s="832"/>
      <c r="L1149" s="849">
        <v>1</v>
      </c>
      <c r="M1149" s="849">
        <v>265</v>
      </c>
      <c r="N1149" s="832">
        <v>1</v>
      </c>
      <c r="O1149" s="832">
        <v>265</v>
      </c>
      <c r="P1149" s="849">
        <v>2</v>
      </c>
      <c r="Q1149" s="849">
        <v>532</v>
      </c>
      <c r="R1149" s="837">
        <v>2.0075471698113208</v>
      </c>
      <c r="S1149" s="850">
        <v>266</v>
      </c>
    </row>
    <row r="1150" spans="1:19" ht="14.4" customHeight="1" x14ac:dyDescent="0.3">
      <c r="A1150" s="831" t="s">
        <v>3765</v>
      </c>
      <c r="B1150" s="832" t="s">
        <v>3766</v>
      </c>
      <c r="C1150" s="832" t="s">
        <v>597</v>
      </c>
      <c r="D1150" s="832" t="s">
        <v>1398</v>
      </c>
      <c r="E1150" s="832" t="s">
        <v>3550</v>
      </c>
      <c r="F1150" s="832" t="s">
        <v>3779</v>
      </c>
      <c r="G1150" s="832" t="s">
        <v>3780</v>
      </c>
      <c r="H1150" s="849">
        <v>3</v>
      </c>
      <c r="I1150" s="849">
        <v>1704</v>
      </c>
      <c r="J1150" s="832">
        <v>0.59894551845342703</v>
      </c>
      <c r="K1150" s="832">
        <v>568</v>
      </c>
      <c r="L1150" s="849">
        <v>5</v>
      </c>
      <c r="M1150" s="849">
        <v>2845</v>
      </c>
      <c r="N1150" s="832">
        <v>1</v>
      </c>
      <c r="O1150" s="832">
        <v>569</v>
      </c>
      <c r="P1150" s="849">
        <v>4</v>
      </c>
      <c r="Q1150" s="849">
        <v>2276</v>
      </c>
      <c r="R1150" s="837">
        <v>0.8</v>
      </c>
      <c r="S1150" s="850">
        <v>569</v>
      </c>
    </row>
    <row r="1151" spans="1:19" ht="14.4" customHeight="1" x14ac:dyDescent="0.3">
      <c r="A1151" s="831" t="s">
        <v>3765</v>
      </c>
      <c r="B1151" s="832" t="s">
        <v>3766</v>
      </c>
      <c r="C1151" s="832" t="s">
        <v>597</v>
      </c>
      <c r="D1151" s="832" t="s">
        <v>1398</v>
      </c>
      <c r="E1151" s="832" t="s">
        <v>3550</v>
      </c>
      <c r="F1151" s="832" t="s">
        <v>3785</v>
      </c>
      <c r="G1151" s="832" t="s">
        <v>3786</v>
      </c>
      <c r="H1151" s="849">
        <v>3</v>
      </c>
      <c r="I1151" s="849">
        <v>1119</v>
      </c>
      <c r="J1151" s="832">
        <v>1.5</v>
      </c>
      <c r="K1151" s="832">
        <v>373</v>
      </c>
      <c r="L1151" s="849">
        <v>2</v>
      </c>
      <c r="M1151" s="849">
        <v>746</v>
      </c>
      <c r="N1151" s="832">
        <v>1</v>
      </c>
      <c r="O1151" s="832">
        <v>373</v>
      </c>
      <c r="P1151" s="849"/>
      <c r="Q1151" s="849"/>
      <c r="R1151" s="837"/>
      <c r="S1151" s="850"/>
    </row>
    <row r="1152" spans="1:19" ht="14.4" customHeight="1" x14ac:dyDescent="0.3">
      <c r="A1152" s="831" t="s">
        <v>3765</v>
      </c>
      <c r="B1152" s="832" t="s">
        <v>3766</v>
      </c>
      <c r="C1152" s="832" t="s">
        <v>597</v>
      </c>
      <c r="D1152" s="832" t="s">
        <v>1400</v>
      </c>
      <c r="E1152" s="832" t="s">
        <v>3550</v>
      </c>
      <c r="F1152" s="832" t="s">
        <v>3773</v>
      </c>
      <c r="G1152" s="832" t="s">
        <v>3774</v>
      </c>
      <c r="H1152" s="849"/>
      <c r="I1152" s="849"/>
      <c r="J1152" s="832"/>
      <c r="K1152" s="832"/>
      <c r="L1152" s="849"/>
      <c r="M1152" s="849"/>
      <c r="N1152" s="832"/>
      <c r="O1152" s="832"/>
      <c r="P1152" s="849">
        <v>1</v>
      </c>
      <c r="Q1152" s="849">
        <v>1137</v>
      </c>
      <c r="R1152" s="837"/>
      <c r="S1152" s="850">
        <v>1137</v>
      </c>
    </row>
    <row r="1153" spans="1:19" ht="14.4" customHeight="1" x14ac:dyDescent="0.3">
      <c r="A1153" s="831" t="s">
        <v>3765</v>
      </c>
      <c r="B1153" s="832" t="s">
        <v>3766</v>
      </c>
      <c r="C1153" s="832" t="s">
        <v>597</v>
      </c>
      <c r="D1153" s="832" t="s">
        <v>1400</v>
      </c>
      <c r="E1153" s="832" t="s">
        <v>3550</v>
      </c>
      <c r="F1153" s="832" t="s">
        <v>3775</v>
      </c>
      <c r="G1153" s="832" t="s">
        <v>3776</v>
      </c>
      <c r="H1153" s="849"/>
      <c r="I1153" s="849"/>
      <c r="J1153" s="832"/>
      <c r="K1153" s="832"/>
      <c r="L1153" s="849"/>
      <c r="M1153" s="849"/>
      <c r="N1153" s="832"/>
      <c r="O1153" s="832"/>
      <c r="P1153" s="849">
        <v>1</v>
      </c>
      <c r="Q1153" s="849">
        <v>266</v>
      </c>
      <c r="R1153" s="837"/>
      <c r="S1153" s="850">
        <v>266</v>
      </c>
    </row>
    <row r="1154" spans="1:19" ht="14.4" customHeight="1" x14ac:dyDescent="0.3">
      <c r="A1154" s="831" t="s">
        <v>3765</v>
      </c>
      <c r="B1154" s="832" t="s">
        <v>3766</v>
      </c>
      <c r="C1154" s="832" t="s">
        <v>597</v>
      </c>
      <c r="D1154" s="832" t="s">
        <v>1400</v>
      </c>
      <c r="E1154" s="832" t="s">
        <v>3550</v>
      </c>
      <c r="F1154" s="832" t="s">
        <v>3779</v>
      </c>
      <c r="G1154" s="832" t="s">
        <v>3780</v>
      </c>
      <c r="H1154" s="849"/>
      <c r="I1154" s="849"/>
      <c r="J1154" s="832"/>
      <c r="K1154" s="832"/>
      <c r="L1154" s="849">
        <v>1</v>
      </c>
      <c r="M1154" s="849">
        <v>569</v>
      </c>
      <c r="N1154" s="832">
        <v>1</v>
      </c>
      <c r="O1154" s="832">
        <v>569</v>
      </c>
      <c r="P1154" s="849"/>
      <c r="Q1154" s="849"/>
      <c r="R1154" s="837"/>
      <c r="S1154" s="850"/>
    </row>
    <row r="1155" spans="1:19" ht="14.4" customHeight="1" x14ac:dyDescent="0.3">
      <c r="A1155" s="831" t="s">
        <v>3765</v>
      </c>
      <c r="B1155" s="832" t="s">
        <v>3766</v>
      </c>
      <c r="C1155" s="832" t="s">
        <v>597</v>
      </c>
      <c r="D1155" s="832" t="s">
        <v>1392</v>
      </c>
      <c r="E1155" s="832" t="s">
        <v>3550</v>
      </c>
      <c r="F1155" s="832" t="s">
        <v>3767</v>
      </c>
      <c r="G1155" s="832" t="s">
        <v>3768</v>
      </c>
      <c r="H1155" s="849"/>
      <c r="I1155" s="849"/>
      <c r="J1155" s="832"/>
      <c r="K1155" s="832"/>
      <c r="L1155" s="849">
        <v>2</v>
      </c>
      <c r="M1155" s="849">
        <v>450</v>
      </c>
      <c r="N1155" s="832">
        <v>1</v>
      </c>
      <c r="O1155" s="832">
        <v>225</v>
      </c>
      <c r="P1155" s="849"/>
      <c r="Q1155" s="849"/>
      <c r="R1155" s="837"/>
      <c r="S1155" s="850"/>
    </row>
    <row r="1156" spans="1:19" ht="14.4" customHeight="1" x14ac:dyDescent="0.3">
      <c r="A1156" s="831" t="s">
        <v>3765</v>
      </c>
      <c r="B1156" s="832" t="s">
        <v>3766</v>
      </c>
      <c r="C1156" s="832" t="s">
        <v>597</v>
      </c>
      <c r="D1156" s="832" t="s">
        <v>1392</v>
      </c>
      <c r="E1156" s="832" t="s">
        <v>3550</v>
      </c>
      <c r="F1156" s="832" t="s">
        <v>3773</v>
      </c>
      <c r="G1156" s="832" t="s">
        <v>3774</v>
      </c>
      <c r="H1156" s="849"/>
      <c r="I1156" s="849"/>
      <c r="J1156" s="832"/>
      <c r="K1156" s="832"/>
      <c r="L1156" s="849"/>
      <c r="M1156" s="849"/>
      <c r="N1156" s="832"/>
      <c r="O1156" s="832"/>
      <c r="P1156" s="849">
        <v>1</v>
      </c>
      <c r="Q1156" s="849">
        <v>1137</v>
      </c>
      <c r="R1156" s="837"/>
      <c r="S1156" s="850">
        <v>1137</v>
      </c>
    </row>
    <row r="1157" spans="1:19" ht="14.4" customHeight="1" x14ac:dyDescent="0.3">
      <c r="A1157" s="831" t="s">
        <v>3765</v>
      </c>
      <c r="B1157" s="832" t="s">
        <v>3766</v>
      </c>
      <c r="C1157" s="832" t="s">
        <v>597</v>
      </c>
      <c r="D1157" s="832" t="s">
        <v>1392</v>
      </c>
      <c r="E1157" s="832" t="s">
        <v>3550</v>
      </c>
      <c r="F1157" s="832" t="s">
        <v>3775</v>
      </c>
      <c r="G1157" s="832" t="s">
        <v>3776</v>
      </c>
      <c r="H1157" s="849"/>
      <c r="I1157" s="849"/>
      <c r="J1157" s="832"/>
      <c r="K1157" s="832"/>
      <c r="L1157" s="849"/>
      <c r="M1157" s="849"/>
      <c r="N1157" s="832"/>
      <c r="O1157" s="832"/>
      <c r="P1157" s="849">
        <v>2</v>
      </c>
      <c r="Q1157" s="849">
        <v>532</v>
      </c>
      <c r="R1157" s="837"/>
      <c r="S1157" s="850">
        <v>266</v>
      </c>
    </row>
    <row r="1158" spans="1:19" ht="14.4" customHeight="1" x14ac:dyDescent="0.3">
      <c r="A1158" s="831" t="s">
        <v>3765</v>
      </c>
      <c r="B1158" s="832" t="s">
        <v>3766</v>
      </c>
      <c r="C1158" s="832" t="s">
        <v>597</v>
      </c>
      <c r="D1158" s="832" t="s">
        <v>1392</v>
      </c>
      <c r="E1158" s="832" t="s">
        <v>3550</v>
      </c>
      <c r="F1158" s="832" t="s">
        <v>3777</v>
      </c>
      <c r="G1158" s="832" t="s">
        <v>3778</v>
      </c>
      <c r="H1158" s="849"/>
      <c r="I1158" s="849"/>
      <c r="J1158" s="832"/>
      <c r="K1158" s="832"/>
      <c r="L1158" s="849"/>
      <c r="M1158" s="849"/>
      <c r="N1158" s="832"/>
      <c r="O1158" s="832"/>
      <c r="P1158" s="849">
        <v>1</v>
      </c>
      <c r="Q1158" s="849">
        <v>802</v>
      </c>
      <c r="R1158" s="837"/>
      <c r="S1158" s="850">
        <v>802</v>
      </c>
    </row>
    <row r="1159" spans="1:19" ht="14.4" customHeight="1" x14ac:dyDescent="0.3">
      <c r="A1159" s="831" t="s">
        <v>3765</v>
      </c>
      <c r="B1159" s="832" t="s">
        <v>3766</v>
      </c>
      <c r="C1159" s="832" t="s">
        <v>597</v>
      </c>
      <c r="D1159" s="832" t="s">
        <v>1392</v>
      </c>
      <c r="E1159" s="832" t="s">
        <v>3550</v>
      </c>
      <c r="F1159" s="832" t="s">
        <v>3779</v>
      </c>
      <c r="G1159" s="832" t="s">
        <v>3780</v>
      </c>
      <c r="H1159" s="849"/>
      <c r="I1159" s="849"/>
      <c r="J1159" s="832"/>
      <c r="K1159" s="832"/>
      <c r="L1159" s="849">
        <v>2</v>
      </c>
      <c r="M1159" s="849">
        <v>1138</v>
      </c>
      <c r="N1159" s="832">
        <v>1</v>
      </c>
      <c r="O1159" s="832">
        <v>569</v>
      </c>
      <c r="P1159" s="849">
        <v>5</v>
      </c>
      <c r="Q1159" s="849">
        <v>2845</v>
      </c>
      <c r="R1159" s="837">
        <v>2.5</v>
      </c>
      <c r="S1159" s="850">
        <v>569</v>
      </c>
    </row>
    <row r="1160" spans="1:19" ht="14.4" customHeight="1" x14ac:dyDescent="0.3">
      <c r="A1160" s="831" t="s">
        <v>3765</v>
      </c>
      <c r="B1160" s="832" t="s">
        <v>3766</v>
      </c>
      <c r="C1160" s="832" t="s">
        <v>597</v>
      </c>
      <c r="D1160" s="832" t="s">
        <v>1392</v>
      </c>
      <c r="E1160" s="832" t="s">
        <v>3550</v>
      </c>
      <c r="F1160" s="832" t="s">
        <v>3783</v>
      </c>
      <c r="G1160" s="832" t="s">
        <v>3784</v>
      </c>
      <c r="H1160" s="849"/>
      <c r="I1160" s="849"/>
      <c r="J1160" s="832"/>
      <c r="K1160" s="832"/>
      <c r="L1160" s="849">
        <v>2</v>
      </c>
      <c r="M1160" s="849">
        <v>972</v>
      </c>
      <c r="N1160" s="832">
        <v>1</v>
      </c>
      <c r="O1160" s="832">
        <v>486</v>
      </c>
      <c r="P1160" s="849"/>
      <c r="Q1160" s="849"/>
      <c r="R1160" s="837"/>
      <c r="S1160" s="850"/>
    </row>
    <row r="1161" spans="1:19" ht="14.4" customHeight="1" x14ac:dyDescent="0.3">
      <c r="A1161" s="831" t="s">
        <v>3765</v>
      </c>
      <c r="B1161" s="832" t="s">
        <v>3766</v>
      </c>
      <c r="C1161" s="832" t="s">
        <v>597</v>
      </c>
      <c r="D1161" s="832" t="s">
        <v>1391</v>
      </c>
      <c r="E1161" s="832" t="s">
        <v>3567</v>
      </c>
      <c r="F1161" s="832" t="s">
        <v>3576</v>
      </c>
      <c r="G1161" s="832" t="s">
        <v>1352</v>
      </c>
      <c r="H1161" s="849"/>
      <c r="I1161" s="849"/>
      <c r="J1161" s="832"/>
      <c r="K1161" s="832"/>
      <c r="L1161" s="849"/>
      <c r="M1161" s="849"/>
      <c r="N1161" s="832"/>
      <c r="O1161" s="832"/>
      <c r="P1161" s="849">
        <v>0.1</v>
      </c>
      <c r="Q1161" s="849">
        <v>454.76</v>
      </c>
      <c r="R1161" s="837"/>
      <c r="S1161" s="850">
        <v>4547.5999999999995</v>
      </c>
    </row>
    <row r="1162" spans="1:19" ht="14.4" customHeight="1" x14ac:dyDescent="0.3">
      <c r="A1162" s="831" t="s">
        <v>3765</v>
      </c>
      <c r="B1162" s="832" t="s">
        <v>3766</v>
      </c>
      <c r="C1162" s="832" t="s">
        <v>597</v>
      </c>
      <c r="D1162" s="832" t="s">
        <v>1391</v>
      </c>
      <c r="E1162" s="832" t="s">
        <v>3550</v>
      </c>
      <c r="F1162" s="832" t="s">
        <v>3771</v>
      </c>
      <c r="G1162" s="832" t="s">
        <v>3772</v>
      </c>
      <c r="H1162" s="849"/>
      <c r="I1162" s="849"/>
      <c r="J1162" s="832"/>
      <c r="K1162" s="832"/>
      <c r="L1162" s="849"/>
      <c r="M1162" s="849"/>
      <c r="N1162" s="832"/>
      <c r="O1162" s="832"/>
      <c r="P1162" s="849">
        <v>1</v>
      </c>
      <c r="Q1162" s="849">
        <v>461</v>
      </c>
      <c r="R1162" s="837"/>
      <c r="S1162" s="850">
        <v>461</v>
      </c>
    </row>
    <row r="1163" spans="1:19" ht="14.4" customHeight="1" thickBot="1" x14ac:dyDescent="0.35">
      <c r="A1163" s="839" t="s">
        <v>3765</v>
      </c>
      <c r="B1163" s="840" t="s">
        <v>3766</v>
      </c>
      <c r="C1163" s="840" t="s">
        <v>597</v>
      </c>
      <c r="D1163" s="840" t="s">
        <v>1391</v>
      </c>
      <c r="E1163" s="840" t="s">
        <v>3550</v>
      </c>
      <c r="F1163" s="840" t="s">
        <v>3779</v>
      </c>
      <c r="G1163" s="840" t="s">
        <v>3780</v>
      </c>
      <c r="H1163" s="851"/>
      <c r="I1163" s="851"/>
      <c r="J1163" s="840"/>
      <c r="K1163" s="840"/>
      <c r="L1163" s="851"/>
      <c r="M1163" s="851"/>
      <c r="N1163" s="840"/>
      <c r="O1163" s="840"/>
      <c r="P1163" s="851">
        <v>1</v>
      </c>
      <c r="Q1163" s="851">
        <v>569</v>
      </c>
      <c r="R1163" s="845"/>
      <c r="S1163" s="852">
        <v>569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6072651.5699999994</v>
      </c>
      <c r="C3" s="344">
        <f t="shared" ref="C3:R3" si="0">SUBTOTAL(9,C6:C1048576)</f>
        <v>115.32930048698894</v>
      </c>
      <c r="D3" s="344">
        <f t="shared" si="0"/>
        <v>5537541</v>
      </c>
      <c r="E3" s="344">
        <f t="shared" si="0"/>
        <v>24</v>
      </c>
      <c r="F3" s="344">
        <f t="shared" si="0"/>
        <v>4485442.66</v>
      </c>
      <c r="G3" s="347">
        <f>IF(D3&lt;&gt;0,F3/D3,"")</f>
        <v>0.81000622117289967</v>
      </c>
      <c r="H3" s="343">
        <f t="shared" si="0"/>
        <v>5626925.9500000002</v>
      </c>
      <c r="I3" s="344">
        <f t="shared" si="0"/>
        <v>27.418795962657654</v>
      </c>
      <c r="J3" s="344">
        <f t="shared" si="0"/>
        <v>6047292.7100000009</v>
      </c>
      <c r="K3" s="344">
        <f t="shared" si="0"/>
        <v>11</v>
      </c>
      <c r="L3" s="344">
        <f t="shared" si="0"/>
        <v>1517766.1600000004</v>
      </c>
      <c r="M3" s="345">
        <f>IF(J3&lt;&gt;0,L3/J3,"")</f>
        <v>0.2509827509242562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2017</v>
      </c>
      <c r="E5" s="867"/>
      <c r="F5" s="867">
        <v>2018</v>
      </c>
      <c r="G5" s="905" t="s">
        <v>2</v>
      </c>
      <c r="H5" s="866">
        <v>2015</v>
      </c>
      <c r="I5" s="867"/>
      <c r="J5" s="867">
        <v>2017</v>
      </c>
      <c r="K5" s="867"/>
      <c r="L5" s="867">
        <v>2018</v>
      </c>
      <c r="M5" s="905" t="s">
        <v>2</v>
      </c>
      <c r="N5" s="866">
        <v>2015</v>
      </c>
      <c r="O5" s="867"/>
      <c r="P5" s="867">
        <v>2017</v>
      </c>
      <c r="Q5" s="867"/>
      <c r="R5" s="867">
        <v>2018</v>
      </c>
      <c r="S5" s="905" t="s">
        <v>2</v>
      </c>
    </row>
    <row r="6" spans="1:19" ht="14.4" customHeight="1" x14ac:dyDescent="0.3">
      <c r="A6" s="856" t="s">
        <v>3789</v>
      </c>
      <c r="B6" s="887">
        <v>14512</v>
      </c>
      <c r="C6" s="825">
        <v>2.077594846098783</v>
      </c>
      <c r="D6" s="887">
        <v>6985</v>
      </c>
      <c r="E6" s="825">
        <v>1</v>
      </c>
      <c r="F6" s="887">
        <v>4941</v>
      </c>
      <c r="G6" s="830">
        <v>0.70737294201861134</v>
      </c>
      <c r="H6" s="887">
        <v>9110.9599999999991</v>
      </c>
      <c r="I6" s="825">
        <v>20.03465564253672</v>
      </c>
      <c r="J6" s="887">
        <v>454.76</v>
      </c>
      <c r="K6" s="825">
        <v>1</v>
      </c>
      <c r="L6" s="887"/>
      <c r="M6" s="830"/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3790</v>
      </c>
      <c r="B7" s="889">
        <v>4725</v>
      </c>
      <c r="C7" s="832">
        <v>3.2474226804123711</v>
      </c>
      <c r="D7" s="889">
        <v>1455</v>
      </c>
      <c r="E7" s="832">
        <v>1</v>
      </c>
      <c r="F7" s="889">
        <v>2478</v>
      </c>
      <c r="G7" s="837">
        <v>1.7030927835051546</v>
      </c>
      <c r="H7" s="889"/>
      <c r="I7" s="832"/>
      <c r="J7" s="889">
        <v>2436</v>
      </c>
      <c r="K7" s="832">
        <v>1</v>
      </c>
      <c r="L7" s="889"/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3791</v>
      </c>
      <c r="B8" s="889">
        <v>30909</v>
      </c>
      <c r="C8" s="832">
        <v>1.1359426681367144</v>
      </c>
      <c r="D8" s="889">
        <v>27210</v>
      </c>
      <c r="E8" s="832">
        <v>1</v>
      </c>
      <c r="F8" s="889">
        <v>46989</v>
      </c>
      <c r="G8" s="837">
        <v>1.726901874310915</v>
      </c>
      <c r="H8" s="889">
        <v>10331.73</v>
      </c>
      <c r="I8" s="832">
        <v>0.54860646493223475</v>
      </c>
      <c r="J8" s="889">
        <v>18832.68</v>
      </c>
      <c r="K8" s="832">
        <v>1</v>
      </c>
      <c r="L8" s="889">
        <v>51512.35</v>
      </c>
      <c r="M8" s="837">
        <v>2.735263913580011</v>
      </c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3792</v>
      </c>
      <c r="B9" s="889">
        <v>9105</v>
      </c>
      <c r="C9" s="832">
        <v>3.5776031434184676</v>
      </c>
      <c r="D9" s="889">
        <v>2545</v>
      </c>
      <c r="E9" s="832">
        <v>1</v>
      </c>
      <c r="F9" s="889">
        <v>2231</v>
      </c>
      <c r="G9" s="837">
        <v>0.87662082514734774</v>
      </c>
      <c r="H9" s="889">
        <v>442.7</v>
      </c>
      <c r="I9" s="832">
        <v>1.0830846014581397</v>
      </c>
      <c r="J9" s="889">
        <v>408.74</v>
      </c>
      <c r="K9" s="832">
        <v>1</v>
      </c>
      <c r="L9" s="889">
        <v>2447.9700000000003</v>
      </c>
      <c r="M9" s="837">
        <v>5.9890639526349272</v>
      </c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3793</v>
      </c>
      <c r="B10" s="889">
        <v>5370</v>
      </c>
      <c r="C10" s="832">
        <v>10.675944333996023</v>
      </c>
      <c r="D10" s="889">
        <v>503</v>
      </c>
      <c r="E10" s="832">
        <v>1</v>
      </c>
      <c r="F10" s="889">
        <v>3093</v>
      </c>
      <c r="G10" s="837">
        <v>6.1491053677932408</v>
      </c>
      <c r="H10" s="889"/>
      <c r="I10" s="832"/>
      <c r="J10" s="889"/>
      <c r="K10" s="832"/>
      <c r="L10" s="889">
        <v>4430.0300000000007</v>
      </c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3794</v>
      </c>
      <c r="B11" s="889"/>
      <c r="C11" s="832"/>
      <c r="D11" s="889">
        <v>37</v>
      </c>
      <c r="E11" s="832">
        <v>1</v>
      </c>
      <c r="F11" s="889">
        <v>37</v>
      </c>
      <c r="G11" s="837">
        <v>1</v>
      </c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3795</v>
      </c>
      <c r="B12" s="889">
        <v>1933</v>
      </c>
      <c r="C12" s="832">
        <v>1.5779591836734694</v>
      </c>
      <c r="D12" s="889">
        <v>1225</v>
      </c>
      <c r="E12" s="832">
        <v>1</v>
      </c>
      <c r="F12" s="889">
        <v>401.33</v>
      </c>
      <c r="G12" s="837">
        <v>0.32761632653061223</v>
      </c>
      <c r="H12" s="889">
        <v>5593.01</v>
      </c>
      <c r="I12" s="832"/>
      <c r="J12" s="889"/>
      <c r="K12" s="832"/>
      <c r="L12" s="889"/>
      <c r="M12" s="837"/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3796</v>
      </c>
      <c r="B13" s="889">
        <v>9529</v>
      </c>
      <c r="C13" s="832">
        <v>1.6036687983843823</v>
      </c>
      <c r="D13" s="889">
        <v>5942</v>
      </c>
      <c r="E13" s="832">
        <v>1</v>
      </c>
      <c r="F13" s="889">
        <v>9834</v>
      </c>
      <c r="G13" s="837">
        <v>1.6549983170649614</v>
      </c>
      <c r="H13" s="889">
        <v>13906.42</v>
      </c>
      <c r="I13" s="832">
        <v>1.3412620947207605</v>
      </c>
      <c r="J13" s="889">
        <v>10368.16</v>
      </c>
      <c r="K13" s="832">
        <v>1</v>
      </c>
      <c r="L13" s="889">
        <v>23677.54</v>
      </c>
      <c r="M13" s="837">
        <v>2.2836781068193392</v>
      </c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3797</v>
      </c>
      <c r="B14" s="889">
        <v>1531</v>
      </c>
      <c r="C14" s="832">
        <v>2.0413333333333332</v>
      </c>
      <c r="D14" s="889">
        <v>750</v>
      </c>
      <c r="E14" s="832">
        <v>1</v>
      </c>
      <c r="F14" s="889">
        <v>416</v>
      </c>
      <c r="G14" s="837">
        <v>0.55466666666666664</v>
      </c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3798</v>
      </c>
      <c r="B15" s="889">
        <v>13163</v>
      </c>
      <c r="C15" s="832">
        <v>0.86416754201680668</v>
      </c>
      <c r="D15" s="889">
        <v>15232</v>
      </c>
      <c r="E15" s="832">
        <v>1</v>
      </c>
      <c r="F15" s="889">
        <v>37921</v>
      </c>
      <c r="G15" s="837">
        <v>2.4895614495798317</v>
      </c>
      <c r="H15" s="889"/>
      <c r="I15" s="832"/>
      <c r="J15" s="889"/>
      <c r="K15" s="832"/>
      <c r="L15" s="889">
        <v>1573.62</v>
      </c>
      <c r="M15" s="837"/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3799</v>
      </c>
      <c r="B16" s="889">
        <v>37</v>
      </c>
      <c r="C16" s="832">
        <v>2.5819958129797628E-2</v>
      </c>
      <c r="D16" s="889">
        <v>1433</v>
      </c>
      <c r="E16" s="832">
        <v>1</v>
      </c>
      <c r="F16" s="889">
        <v>1851</v>
      </c>
      <c r="G16" s="837">
        <v>1.291695743196092</v>
      </c>
      <c r="H16" s="889"/>
      <c r="I16" s="832"/>
      <c r="J16" s="889">
        <v>3470.24</v>
      </c>
      <c r="K16" s="832">
        <v>1</v>
      </c>
      <c r="L16" s="889">
        <v>2844.74</v>
      </c>
      <c r="M16" s="837">
        <v>0.8197531006500991</v>
      </c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1358</v>
      </c>
      <c r="B17" s="889">
        <v>5774926.0099999998</v>
      </c>
      <c r="C17" s="832">
        <v>1.0601571163797565</v>
      </c>
      <c r="D17" s="889">
        <v>5447236</v>
      </c>
      <c r="E17" s="832">
        <v>1</v>
      </c>
      <c r="F17" s="889">
        <v>4341708.33</v>
      </c>
      <c r="G17" s="837">
        <v>0.79704795790011673</v>
      </c>
      <c r="H17" s="889">
        <v>5554147.5999999996</v>
      </c>
      <c r="I17" s="832">
        <v>0.92711982697806405</v>
      </c>
      <c r="J17" s="889">
        <v>5990754.8500000015</v>
      </c>
      <c r="K17" s="832">
        <v>1</v>
      </c>
      <c r="L17" s="889">
        <v>1386929.9200000002</v>
      </c>
      <c r="M17" s="837">
        <v>0.23151171341955343</v>
      </c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3800</v>
      </c>
      <c r="B18" s="889">
        <v>658</v>
      </c>
      <c r="C18" s="832">
        <v>1.1267123287671232</v>
      </c>
      <c r="D18" s="889">
        <v>584</v>
      </c>
      <c r="E18" s="832">
        <v>1</v>
      </c>
      <c r="F18" s="889">
        <v>2306</v>
      </c>
      <c r="G18" s="837">
        <v>3.9486301369863015</v>
      </c>
      <c r="H18" s="889"/>
      <c r="I18" s="832"/>
      <c r="J18" s="889"/>
      <c r="K18" s="832"/>
      <c r="L18" s="889">
        <v>7618.3200000000006</v>
      </c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3801</v>
      </c>
      <c r="B19" s="889">
        <v>333</v>
      </c>
      <c r="C19" s="832">
        <v>9</v>
      </c>
      <c r="D19" s="889">
        <v>37</v>
      </c>
      <c r="E19" s="832">
        <v>1</v>
      </c>
      <c r="F19" s="889"/>
      <c r="G19" s="837"/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3802</v>
      </c>
      <c r="B20" s="889">
        <v>1288</v>
      </c>
      <c r="C20" s="832">
        <v>0.32111692844677137</v>
      </c>
      <c r="D20" s="889">
        <v>4011</v>
      </c>
      <c r="E20" s="832">
        <v>1</v>
      </c>
      <c r="F20" s="889">
        <v>201</v>
      </c>
      <c r="G20" s="837">
        <v>5.0112191473448017E-2</v>
      </c>
      <c r="H20" s="889"/>
      <c r="I20" s="832"/>
      <c r="J20" s="889"/>
      <c r="K20" s="832"/>
      <c r="L20" s="889"/>
      <c r="M20" s="837"/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3803</v>
      </c>
      <c r="B21" s="889">
        <v>1806</v>
      </c>
      <c r="C21" s="832">
        <v>1.7382098171318576</v>
      </c>
      <c r="D21" s="889">
        <v>1039</v>
      </c>
      <c r="E21" s="832">
        <v>1</v>
      </c>
      <c r="F21" s="889">
        <v>5273</v>
      </c>
      <c r="G21" s="837">
        <v>5.0750721847930702</v>
      </c>
      <c r="H21" s="889"/>
      <c r="I21" s="832"/>
      <c r="J21" s="889"/>
      <c r="K21" s="832"/>
      <c r="L21" s="889"/>
      <c r="M21" s="837"/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3804</v>
      </c>
      <c r="B22" s="889">
        <v>1077</v>
      </c>
      <c r="C22" s="832">
        <v>8.5476190476190474</v>
      </c>
      <c r="D22" s="889">
        <v>126</v>
      </c>
      <c r="E22" s="832">
        <v>1</v>
      </c>
      <c r="F22" s="889"/>
      <c r="G22" s="837"/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3805</v>
      </c>
      <c r="B23" s="889">
        <v>22626</v>
      </c>
      <c r="C23" s="832">
        <v>3.4793172381977548</v>
      </c>
      <c r="D23" s="889">
        <v>6503</v>
      </c>
      <c r="E23" s="832">
        <v>1</v>
      </c>
      <c r="F23" s="889">
        <v>5120</v>
      </c>
      <c r="G23" s="837">
        <v>0.787328925111487</v>
      </c>
      <c r="H23" s="889">
        <v>21939.26</v>
      </c>
      <c r="I23" s="832">
        <v>1.9878351980110103</v>
      </c>
      <c r="J23" s="889">
        <v>11036.76</v>
      </c>
      <c r="K23" s="832">
        <v>1</v>
      </c>
      <c r="L23" s="889">
        <v>6606.6200000000008</v>
      </c>
      <c r="M23" s="837">
        <v>0.5986014011358407</v>
      </c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3806</v>
      </c>
      <c r="B24" s="889">
        <v>842</v>
      </c>
      <c r="C24" s="832"/>
      <c r="D24" s="889"/>
      <c r="E24" s="832"/>
      <c r="F24" s="889">
        <v>127</v>
      </c>
      <c r="G24" s="837"/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3807</v>
      </c>
      <c r="B25" s="889"/>
      <c r="C25" s="832"/>
      <c r="D25" s="889">
        <v>6285</v>
      </c>
      <c r="E25" s="832">
        <v>1</v>
      </c>
      <c r="F25" s="889">
        <v>2508</v>
      </c>
      <c r="G25" s="837">
        <v>0.3990453460620525</v>
      </c>
      <c r="H25" s="889"/>
      <c r="I25" s="832"/>
      <c r="J25" s="889">
        <v>454.76</v>
      </c>
      <c r="K25" s="832">
        <v>1</v>
      </c>
      <c r="L25" s="889"/>
      <c r="M25" s="837"/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3808</v>
      </c>
      <c r="B26" s="889">
        <v>7852</v>
      </c>
      <c r="C26" s="832">
        <v>8.1962421711899793</v>
      </c>
      <c r="D26" s="889">
        <v>958</v>
      </c>
      <c r="E26" s="832">
        <v>1</v>
      </c>
      <c r="F26" s="889">
        <v>1866</v>
      </c>
      <c r="G26" s="837">
        <v>1.9478079331941545</v>
      </c>
      <c r="H26" s="889">
        <v>6327.63</v>
      </c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3809</v>
      </c>
      <c r="B27" s="889">
        <v>451</v>
      </c>
      <c r="C27" s="832">
        <v>1.1962864721485411</v>
      </c>
      <c r="D27" s="889">
        <v>377</v>
      </c>
      <c r="E27" s="832">
        <v>1</v>
      </c>
      <c r="F27" s="889"/>
      <c r="G27" s="837"/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" customHeight="1" x14ac:dyDescent="0.3">
      <c r="A28" s="857" t="s">
        <v>3810</v>
      </c>
      <c r="B28" s="889">
        <v>3317</v>
      </c>
      <c r="C28" s="832">
        <v>0.9572871572871573</v>
      </c>
      <c r="D28" s="889">
        <v>3465</v>
      </c>
      <c r="E28" s="832">
        <v>1</v>
      </c>
      <c r="F28" s="889">
        <v>3315</v>
      </c>
      <c r="G28" s="837">
        <v>0.95670995670995673</v>
      </c>
      <c r="H28" s="889">
        <v>4683.9400000000005</v>
      </c>
      <c r="I28" s="832">
        <v>1.4195908470980454</v>
      </c>
      <c r="J28" s="889">
        <v>3299.5</v>
      </c>
      <c r="K28" s="832">
        <v>1</v>
      </c>
      <c r="L28" s="889">
        <v>4898.37</v>
      </c>
      <c r="M28" s="837">
        <v>1.4845794817396576</v>
      </c>
      <c r="N28" s="889"/>
      <c r="O28" s="832"/>
      <c r="P28" s="889"/>
      <c r="Q28" s="832"/>
      <c r="R28" s="889"/>
      <c r="S28" s="838"/>
    </row>
    <row r="29" spans="1:19" ht="14.4" customHeight="1" x14ac:dyDescent="0.3">
      <c r="A29" s="857" t="s">
        <v>3811</v>
      </c>
      <c r="B29" s="889">
        <v>37</v>
      </c>
      <c r="C29" s="832">
        <v>8.2774049217002238E-2</v>
      </c>
      <c r="D29" s="889">
        <v>447</v>
      </c>
      <c r="E29" s="832">
        <v>1</v>
      </c>
      <c r="F29" s="889">
        <v>2644</v>
      </c>
      <c r="G29" s="837">
        <v>5.914988814317673</v>
      </c>
      <c r="H29" s="889"/>
      <c r="I29" s="832"/>
      <c r="J29" s="889"/>
      <c r="K29" s="832"/>
      <c r="L29" s="889"/>
      <c r="M29" s="837"/>
      <c r="N29" s="889"/>
      <c r="O29" s="832"/>
      <c r="P29" s="889"/>
      <c r="Q29" s="832"/>
      <c r="R29" s="889"/>
      <c r="S29" s="838"/>
    </row>
    <row r="30" spans="1:19" ht="14.4" customHeight="1" thickBot="1" x14ac:dyDescent="0.35">
      <c r="A30" s="893" t="s">
        <v>3812</v>
      </c>
      <c r="B30" s="891">
        <v>166624.56</v>
      </c>
      <c r="C30" s="840">
        <v>52.796121673003803</v>
      </c>
      <c r="D30" s="891">
        <v>3156</v>
      </c>
      <c r="E30" s="840">
        <v>1</v>
      </c>
      <c r="F30" s="891">
        <v>10182</v>
      </c>
      <c r="G30" s="845">
        <v>3.2262357414448668</v>
      </c>
      <c r="H30" s="891">
        <v>442.7</v>
      </c>
      <c r="I30" s="840">
        <v>7.6641286922680074E-2</v>
      </c>
      <c r="J30" s="891">
        <v>5776.26</v>
      </c>
      <c r="K30" s="840">
        <v>1</v>
      </c>
      <c r="L30" s="891">
        <v>25226.680000000004</v>
      </c>
      <c r="M30" s="845">
        <v>4.367303410857545</v>
      </c>
      <c r="N30" s="891"/>
      <c r="O30" s="840"/>
      <c r="P30" s="891"/>
      <c r="Q30" s="840"/>
      <c r="R30" s="891"/>
      <c r="S30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63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4271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7731.0500000000011</v>
      </c>
      <c r="G3" s="208">
        <f t="shared" si="0"/>
        <v>11699577.52</v>
      </c>
      <c r="H3" s="208"/>
      <c r="I3" s="208"/>
      <c r="J3" s="208">
        <f t="shared" si="0"/>
        <v>8034.8</v>
      </c>
      <c r="K3" s="208">
        <f t="shared" si="0"/>
        <v>11584833.709999999</v>
      </c>
      <c r="L3" s="208"/>
      <c r="M3" s="208"/>
      <c r="N3" s="208">
        <f t="shared" si="0"/>
        <v>5946.5000000000009</v>
      </c>
      <c r="O3" s="208">
        <f t="shared" si="0"/>
        <v>6003208.8199999994</v>
      </c>
      <c r="P3" s="79">
        <f>IF(K3=0,0,O3/K3)</f>
        <v>0.51819551063715696</v>
      </c>
      <c r="Q3" s="209">
        <f>IF(N3=0,0,O3/N3)</f>
        <v>1009.5365038257796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3813</v>
      </c>
      <c r="B6" s="825" t="s">
        <v>3566</v>
      </c>
      <c r="C6" s="825" t="s">
        <v>3567</v>
      </c>
      <c r="D6" s="825" t="s">
        <v>3576</v>
      </c>
      <c r="E6" s="825" t="s">
        <v>1352</v>
      </c>
      <c r="F6" s="225">
        <v>1.1000000000000001</v>
      </c>
      <c r="G6" s="225">
        <v>4869.72</v>
      </c>
      <c r="H6" s="225">
        <v>10.708329668396518</v>
      </c>
      <c r="I6" s="225">
        <v>4427.0181818181818</v>
      </c>
      <c r="J6" s="225">
        <v>0.1</v>
      </c>
      <c r="K6" s="225">
        <v>454.76</v>
      </c>
      <c r="L6" s="225">
        <v>1</v>
      </c>
      <c r="M6" s="225">
        <v>4547.5999999999995</v>
      </c>
      <c r="N6" s="225"/>
      <c r="O6" s="225"/>
      <c r="P6" s="830"/>
      <c r="Q6" s="848"/>
    </row>
    <row r="7" spans="1:17" ht="14.4" customHeight="1" x14ac:dyDescent="0.3">
      <c r="A7" s="831" t="s">
        <v>3813</v>
      </c>
      <c r="B7" s="832" t="s">
        <v>3566</v>
      </c>
      <c r="C7" s="832" t="s">
        <v>3547</v>
      </c>
      <c r="D7" s="832" t="s">
        <v>3612</v>
      </c>
      <c r="E7" s="832" t="s">
        <v>3613</v>
      </c>
      <c r="F7" s="849">
        <v>1</v>
      </c>
      <c r="G7" s="849">
        <v>408.74</v>
      </c>
      <c r="H7" s="849"/>
      <c r="I7" s="849">
        <v>408.74</v>
      </c>
      <c r="J7" s="849"/>
      <c r="K7" s="849"/>
      <c r="L7" s="849"/>
      <c r="M7" s="849"/>
      <c r="N7" s="849"/>
      <c r="O7" s="849"/>
      <c r="P7" s="837"/>
      <c r="Q7" s="850"/>
    </row>
    <row r="8" spans="1:17" ht="14.4" customHeight="1" x14ac:dyDescent="0.3">
      <c r="A8" s="831" t="s">
        <v>3813</v>
      </c>
      <c r="B8" s="832" t="s">
        <v>3566</v>
      </c>
      <c r="C8" s="832" t="s">
        <v>3547</v>
      </c>
      <c r="D8" s="832" t="s">
        <v>3548</v>
      </c>
      <c r="E8" s="832" t="s">
        <v>3549</v>
      </c>
      <c r="F8" s="849">
        <v>1</v>
      </c>
      <c r="G8" s="849">
        <v>2436</v>
      </c>
      <c r="H8" s="849"/>
      <c r="I8" s="849">
        <v>2436</v>
      </c>
      <c r="J8" s="849"/>
      <c r="K8" s="849"/>
      <c r="L8" s="849"/>
      <c r="M8" s="849"/>
      <c r="N8" s="849"/>
      <c r="O8" s="849"/>
      <c r="P8" s="837"/>
      <c r="Q8" s="850"/>
    </row>
    <row r="9" spans="1:17" ht="14.4" customHeight="1" x14ac:dyDescent="0.3">
      <c r="A9" s="831" t="s">
        <v>3813</v>
      </c>
      <c r="B9" s="832" t="s">
        <v>3566</v>
      </c>
      <c r="C9" s="832" t="s">
        <v>3547</v>
      </c>
      <c r="D9" s="832" t="s">
        <v>3624</v>
      </c>
      <c r="E9" s="832" t="s">
        <v>3625</v>
      </c>
      <c r="F9" s="849">
        <v>1</v>
      </c>
      <c r="G9" s="849">
        <v>1396.5</v>
      </c>
      <c r="H9" s="849"/>
      <c r="I9" s="849">
        <v>1396.5</v>
      </c>
      <c r="J9" s="849"/>
      <c r="K9" s="849"/>
      <c r="L9" s="849"/>
      <c r="M9" s="849"/>
      <c r="N9" s="849"/>
      <c r="O9" s="849"/>
      <c r="P9" s="837"/>
      <c r="Q9" s="850"/>
    </row>
    <row r="10" spans="1:17" ht="14.4" customHeight="1" x14ac:dyDescent="0.3">
      <c r="A10" s="831" t="s">
        <v>3813</v>
      </c>
      <c r="B10" s="832" t="s">
        <v>3566</v>
      </c>
      <c r="C10" s="832" t="s">
        <v>3550</v>
      </c>
      <c r="D10" s="832" t="s">
        <v>3657</v>
      </c>
      <c r="E10" s="832" t="s">
        <v>3658</v>
      </c>
      <c r="F10" s="849">
        <v>9</v>
      </c>
      <c r="G10" s="849">
        <v>333</v>
      </c>
      <c r="H10" s="849">
        <v>0.75</v>
      </c>
      <c r="I10" s="849">
        <v>37</v>
      </c>
      <c r="J10" s="849">
        <v>12</v>
      </c>
      <c r="K10" s="849">
        <v>444</v>
      </c>
      <c r="L10" s="849">
        <v>1</v>
      </c>
      <c r="M10" s="849">
        <v>37</v>
      </c>
      <c r="N10" s="849">
        <v>2</v>
      </c>
      <c r="O10" s="849">
        <v>74</v>
      </c>
      <c r="P10" s="837">
        <v>0.16666666666666666</v>
      </c>
      <c r="Q10" s="850">
        <v>37</v>
      </c>
    </row>
    <row r="11" spans="1:17" ht="14.4" customHeight="1" x14ac:dyDescent="0.3">
      <c r="A11" s="831" t="s">
        <v>3813</v>
      </c>
      <c r="B11" s="832" t="s">
        <v>3566</v>
      </c>
      <c r="C11" s="832" t="s">
        <v>3550</v>
      </c>
      <c r="D11" s="832" t="s">
        <v>3551</v>
      </c>
      <c r="E11" s="832" t="s">
        <v>3552</v>
      </c>
      <c r="F11" s="849">
        <v>7</v>
      </c>
      <c r="G11" s="849">
        <v>1757</v>
      </c>
      <c r="H11" s="849">
        <v>1.1666666666666667</v>
      </c>
      <c r="I11" s="849">
        <v>251</v>
      </c>
      <c r="J11" s="849">
        <v>6</v>
      </c>
      <c r="K11" s="849">
        <v>1506</v>
      </c>
      <c r="L11" s="849">
        <v>1</v>
      </c>
      <c r="M11" s="849">
        <v>251</v>
      </c>
      <c r="N11" s="849">
        <v>4</v>
      </c>
      <c r="O11" s="849">
        <v>1008</v>
      </c>
      <c r="P11" s="837">
        <v>0.66932270916334657</v>
      </c>
      <c r="Q11" s="850">
        <v>252</v>
      </c>
    </row>
    <row r="12" spans="1:17" ht="14.4" customHeight="1" x14ac:dyDescent="0.3">
      <c r="A12" s="831" t="s">
        <v>3813</v>
      </c>
      <c r="B12" s="832" t="s">
        <v>3566</v>
      </c>
      <c r="C12" s="832" t="s">
        <v>3550</v>
      </c>
      <c r="D12" s="832" t="s">
        <v>3665</v>
      </c>
      <c r="E12" s="832" t="s">
        <v>3666</v>
      </c>
      <c r="F12" s="849">
        <v>3</v>
      </c>
      <c r="G12" s="849">
        <v>378</v>
      </c>
      <c r="H12" s="849">
        <v>1.5</v>
      </c>
      <c r="I12" s="849">
        <v>126</v>
      </c>
      <c r="J12" s="849">
        <v>2</v>
      </c>
      <c r="K12" s="849">
        <v>252</v>
      </c>
      <c r="L12" s="849">
        <v>1</v>
      </c>
      <c r="M12" s="849">
        <v>126</v>
      </c>
      <c r="N12" s="849">
        <v>2</v>
      </c>
      <c r="O12" s="849">
        <v>254</v>
      </c>
      <c r="P12" s="837">
        <v>1.0079365079365079</v>
      </c>
      <c r="Q12" s="850">
        <v>127</v>
      </c>
    </row>
    <row r="13" spans="1:17" ht="14.4" customHeight="1" x14ac:dyDescent="0.3">
      <c r="A13" s="831" t="s">
        <v>3813</v>
      </c>
      <c r="B13" s="832" t="s">
        <v>3566</v>
      </c>
      <c r="C13" s="832" t="s">
        <v>3550</v>
      </c>
      <c r="D13" s="832" t="s">
        <v>3667</v>
      </c>
      <c r="E13" s="832" t="s">
        <v>3668</v>
      </c>
      <c r="F13" s="849"/>
      <c r="G13" s="849"/>
      <c r="H13" s="849"/>
      <c r="I13" s="849"/>
      <c r="J13" s="849">
        <v>1</v>
      </c>
      <c r="K13" s="849">
        <v>311</v>
      </c>
      <c r="L13" s="849">
        <v>1</v>
      </c>
      <c r="M13" s="849">
        <v>311</v>
      </c>
      <c r="N13" s="849"/>
      <c r="O13" s="849"/>
      <c r="P13" s="837"/>
      <c r="Q13" s="850"/>
    </row>
    <row r="14" spans="1:17" ht="14.4" customHeight="1" x14ac:dyDescent="0.3">
      <c r="A14" s="831" t="s">
        <v>3813</v>
      </c>
      <c r="B14" s="832" t="s">
        <v>3566</v>
      </c>
      <c r="C14" s="832" t="s">
        <v>3550</v>
      </c>
      <c r="D14" s="832" t="s">
        <v>3673</v>
      </c>
      <c r="E14" s="832" t="s">
        <v>3674</v>
      </c>
      <c r="F14" s="849"/>
      <c r="G14" s="849"/>
      <c r="H14" s="849"/>
      <c r="I14" s="849"/>
      <c r="J14" s="849">
        <v>2</v>
      </c>
      <c r="K14" s="849">
        <v>666</v>
      </c>
      <c r="L14" s="849">
        <v>1</v>
      </c>
      <c r="M14" s="849">
        <v>333</v>
      </c>
      <c r="N14" s="849"/>
      <c r="O14" s="849"/>
      <c r="P14" s="837"/>
      <c r="Q14" s="850"/>
    </row>
    <row r="15" spans="1:17" ht="14.4" customHeight="1" x14ac:dyDescent="0.3">
      <c r="A15" s="831" t="s">
        <v>3813</v>
      </c>
      <c r="B15" s="832" t="s">
        <v>3566</v>
      </c>
      <c r="C15" s="832" t="s">
        <v>3550</v>
      </c>
      <c r="D15" s="832" t="s">
        <v>3675</v>
      </c>
      <c r="E15" s="832" t="s">
        <v>3676</v>
      </c>
      <c r="F15" s="849"/>
      <c r="G15" s="849"/>
      <c r="H15" s="849"/>
      <c r="I15" s="849"/>
      <c r="J15" s="849"/>
      <c r="K15" s="849"/>
      <c r="L15" s="849"/>
      <c r="M15" s="849"/>
      <c r="N15" s="849">
        <v>2</v>
      </c>
      <c r="O15" s="849">
        <v>332</v>
      </c>
      <c r="P15" s="837"/>
      <c r="Q15" s="850">
        <v>166</v>
      </c>
    </row>
    <row r="16" spans="1:17" ht="14.4" customHeight="1" x14ac:dyDescent="0.3">
      <c r="A16" s="831" t="s">
        <v>3813</v>
      </c>
      <c r="B16" s="832" t="s">
        <v>3566</v>
      </c>
      <c r="C16" s="832" t="s">
        <v>3550</v>
      </c>
      <c r="D16" s="832" t="s">
        <v>3677</v>
      </c>
      <c r="E16" s="832" t="s">
        <v>3678</v>
      </c>
      <c r="F16" s="849"/>
      <c r="G16" s="849"/>
      <c r="H16" s="849"/>
      <c r="I16" s="849"/>
      <c r="J16" s="849">
        <v>1</v>
      </c>
      <c r="K16" s="849">
        <v>351</v>
      </c>
      <c r="L16" s="849">
        <v>1</v>
      </c>
      <c r="M16" s="849">
        <v>351</v>
      </c>
      <c r="N16" s="849"/>
      <c r="O16" s="849"/>
      <c r="P16" s="837"/>
      <c r="Q16" s="850"/>
    </row>
    <row r="17" spans="1:17" ht="14.4" customHeight="1" x14ac:dyDescent="0.3">
      <c r="A17" s="831" t="s">
        <v>3813</v>
      </c>
      <c r="B17" s="832" t="s">
        <v>3566</v>
      </c>
      <c r="C17" s="832" t="s">
        <v>3550</v>
      </c>
      <c r="D17" s="832" t="s">
        <v>3699</v>
      </c>
      <c r="E17" s="832" t="s">
        <v>3700</v>
      </c>
      <c r="F17" s="849">
        <v>1</v>
      </c>
      <c r="G17" s="849">
        <v>259</v>
      </c>
      <c r="H17" s="849"/>
      <c r="I17" s="849">
        <v>259</v>
      </c>
      <c r="J17" s="849"/>
      <c r="K17" s="849"/>
      <c r="L17" s="849"/>
      <c r="M17" s="849"/>
      <c r="N17" s="849"/>
      <c r="O17" s="849"/>
      <c r="P17" s="837"/>
      <c r="Q17" s="850"/>
    </row>
    <row r="18" spans="1:17" ht="14.4" customHeight="1" x14ac:dyDescent="0.3">
      <c r="A18" s="831" t="s">
        <v>3813</v>
      </c>
      <c r="B18" s="832" t="s">
        <v>3566</v>
      </c>
      <c r="C18" s="832" t="s">
        <v>3550</v>
      </c>
      <c r="D18" s="832" t="s">
        <v>3557</v>
      </c>
      <c r="E18" s="832" t="s">
        <v>3558</v>
      </c>
      <c r="F18" s="849">
        <v>1</v>
      </c>
      <c r="G18" s="849">
        <v>591</v>
      </c>
      <c r="H18" s="849"/>
      <c r="I18" s="849">
        <v>591</v>
      </c>
      <c r="J18" s="849"/>
      <c r="K18" s="849"/>
      <c r="L18" s="849"/>
      <c r="M18" s="849"/>
      <c r="N18" s="849">
        <v>2</v>
      </c>
      <c r="O18" s="849">
        <v>1186</v>
      </c>
      <c r="P18" s="837"/>
      <c r="Q18" s="850">
        <v>593</v>
      </c>
    </row>
    <row r="19" spans="1:17" ht="14.4" customHeight="1" x14ac:dyDescent="0.3">
      <c r="A19" s="831" t="s">
        <v>3813</v>
      </c>
      <c r="B19" s="832" t="s">
        <v>3566</v>
      </c>
      <c r="C19" s="832" t="s">
        <v>3550</v>
      </c>
      <c r="D19" s="832" t="s">
        <v>3559</v>
      </c>
      <c r="E19" s="832" t="s">
        <v>3560</v>
      </c>
      <c r="F19" s="849">
        <v>1</v>
      </c>
      <c r="G19" s="849">
        <v>767</v>
      </c>
      <c r="H19" s="849"/>
      <c r="I19" s="849">
        <v>767</v>
      </c>
      <c r="J19" s="849"/>
      <c r="K19" s="849"/>
      <c r="L19" s="849"/>
      <c r="M19" s="849"/>
      <c r="N19" s="849"/>
      <c r="O19" s="849"/>
      <c r="P19" s="837"/>
      <c r="Q19" s="850"/>
    </row>
    <row r="20" spans="1:17" ht="14.4" customHeight="1" x14ac:dyDescent="0.3">
      <c r="A20" s="831" t="s">
        <v>3813</v>
      </c>
      <c r="B20" s="832" t="s">
        <v>3566</v>
      </c>
      <c r="C20" s="832" t="s">
        <v>3550</v>
      </c>
      <c r="D20" s="832" t="s">
        <v>3721</v>
      </c>
      <c r="E20" s="832" t="s">
        <v>3722</v>
      </c>
      <c r="F20" s="849"/>
      <c r="G20" s="849"/>
      <c r="H20" s="849"/>
      <c r="I20" s="849"/>
      <c r="J20" s="849">
        <v>1</v>
      </c>
      <c r="K20" s="849">
        <v>116</v>
      </c>
      <c r="L20" s="849">
        <v>1</v>
      </c>
      <c r="M20" s="849">
        <v>116</v>
      </c>
      <c r="N20" s="849"/>
      <c r="O20" s="849"/>
      <c r="P20" s="837"/>
      <c r="Q20" s="850"/>
    </row>
    <row r="21" spans="1:17" ht="14.4" customHeight="1" x14ac:dyDescent="0.3">
      <c r="A21" s="831" t="s">
        <v>3813</v>
      </c>
      <c r="B21" s="832" t="s">
        <v>3566</v>
      </c>
      <c r="C21" s="832" t="s">
        <v>3550</v>
      </c>
      <c r="D21" s="832" t="s">
        <v>3727</v>
      </c>
      <c r="E21" s="832" t="s">
        <v>3728</v>
      </c>
      <c r="F21" s="849">
        <v>2</v>
      </c>
      <c r="G21" s="849">
        <v>320</v>
      </c>
      <c r="H21" s="849"/>
      <c r="I21" s="849">
        <v>160</v>
      </c>
      <c r="J21" s="849"/>
      <c r="K21" s="849"/>
      <c r="L21" s="849"/>
      <c r="M21" s="849"/>
      <c r="N21" s="849"/>
      <c r="O21" s="849"/>
      <c r="P21" s="837"/>
      <c r="Q21" s="850"/>
    </row>
    <row r="22" spans="1:17" ht="14.4" customHeight="1" x14ac:dyDescent="0.3">
      <c r="A22" s="831" t="s">
        <v>3813</v>
      </c>
      <c r="B22" s="832" t="s">
        <v>3566</v>
      </c>
      <c r="C22" s="832" t="s">
        <v>3550</v>
      </c>
      <c r="D22" s="832" t="s">
        <v>3735</v>
      </c>
      <c r="E22" s="832" t="s">
        <v>3736</v>
      </c>
      <c r="F22" s="849"/>
      <c r="G22" s="849"/>
      <c r="H22" s="849"/>
      <c r="I22" s="849"/>
      <c r="J22" s="849">
        <v>2</v>
      </c>
      <c r="K22" s="849">
        <v>634</v>
      </c>
      <c r="L22" s="849">
        <v>1</v>
      </c>
      <c r="M22" s="849">
        <v>317</v>
      </c>
      <c r="N22" s="849"/>
      <c r="O22" s="849"/>
      <c r="P22" s="837"/>
      <c r="Q22" s="850"/>
    </row>
    <row r="23" spans="1:17" ht="14.4" customHeight="1" x14ac:dyDescent="0.3">
      <c r="A23" s="831" t="s">
        <v>3813</v>
      </c>
      <c r="B23" s="832" t="s">
        <v>3566</v>
      </c>
      <c r="C23" s="832" t="s">
        <v>3550</v>
      </c>
      <c r="D23" s="832" t="s">
        <v>3739</v>
      </c>
      <c r="E23" s="832" t="s">
        <v>3740</v>
      </c>
      <c r="F23" s="849"/>
      <c r="G23" s="849"/>
      <c r="H23" s="849"/>
      <c r="I23" s="849"/>
      <c r="J23" s="849">
        <v>2</v>
      </c>
      <c r="K23" s="849">
        <v>746</v>
      </c>
      <c r="L23" s="849">
        <v>1</v>
      </c>
      <c r="M23" s="849">
        <v>373</v>
      </c>
      <c r="N23" s="849">
        <v>2</v>
      </c>
      <c r="O23" s="849">
        <v>748</v>
      </c>
      <c r="P23" s="837">
        <v>1.0026809651474531</v>
      </c>
      <c r="Q23" s="850">
        <v>374</v>
      </c>
    </row>
    <row r="24" spans="1:17" ht="14.4" customHeight="1" x14ac:dyDescent="0.3">
      <c r="A24" s="831" t="s">
        <v>3813</v>
      </c>
      <c r="B24" s="832" t="s">
        <v>3566</v>
      </c>
      <c r="C24" s="832" t="s">
        <v>3550</v>
      </c>
      <c r="D24" s="832" t="s">
        <v>3561</v>
      </c>
      <c r="E24" s="832" t="s">
        <v>3562</v>
      </c>
      <c r="F24" s="849">
        <v>3</v>
      </c>
      <c r="G24" s="849">
        <v>4245</v>
      </c>
      <c r="H24" s="849">
        <v>3.1750186985789082</v>
      </c>
      <c r="I24" s="849">
        <v>1415</v>
      </c>
      <c r="J24" s="849">
        <v>1</v>
      </c>
      <c r="K24" s="849">
        <v>1337</v>
      </c>
      <c r="L24" s="849">
        <v>1</v>
      </c>
      <c r="M24" s="849">
        <v>1337</v>
      </c>
      <c r="N24" s="849">
        <v>1</v>
      </c>
      <c r="O24" s="849">
        <v>1339</v>
      </c>
      <c r="P24" s="837">
        <v>1.0014958863126402</v>
      </c>
      <c r="Q24" s="850">
        <v>1339</v>
      </c>
    </row>
    <row r="25" spans="1:17" ht="14.4" customHeight="1" x14ac:dyDescent="0.3">
      <c r="A25" s="831" t="s">
        <v>3813</v>
      </c>
      <c r="B25" s="832" t="s">
        <v>3566</v>
      </c>
      <c r="C25" s="832" t="s">
        <v>3550</v>
      </c>
      <c r="D25" s="832" t="s">
        <v>3747</v>
      </c>
      <c r="E25" s="832" t="s">
        <v>3748</v>
      </c>
      <c r="F25" s="849"/>
      <c r="G25" s="849"/>
      <c r="H25" s="849"/>
      <c r="I25" s="849"/>
      <c r="J25" s="849">
        <v>1</v>
      </c>
      <c r="K25" s="849">
        <v>53</v>
      </c>
      <c r="L25" s="849">
        <v>1</v>
      </c>
      <c r="M25" s="849">
        <v>53</v>
      </c>
      <c r="N25" s="849"/>
      <c r="O25" s="849"/>
      <c r="P25" s="837"/>
      <c r="Q25" s="850"/>
    </row>
    <row r="26" spans="1:17" ht="14.4" customHeight="1" x14ac:dyDescent="0.3">
      <c r="A26" s="831" t="s">
        <v>3813</v>
      </c>
      <c r="B26" s="832" t="s">
        <v>3766</v>
      </c>
      <c r="C26" s="832" t="s">
        <v>3550</v>
      </c>
      <c r="D26" s="832" t="s">
        <v>3775</v>
      </c>
      <c r="E26" s="832" t="s">
        <v>3776</v>
      </c>
      <c r="F26" s="849">
        <v>1</v>
      </c>
      <c r="G26" s="849">
        <v>265</v>
      </c>
      <c r="H26" s="849"/>
      <c r="I26" s="849">
        <v>265</v>
      </c>
      <c r="J26" s="849"/>
      <c r="K26" s="849"/>
      <c r="L26" s="849"/>
      <c r="M26" s="849"/>
      <c r="N26" s="849"/>
      <c r="O26" s="849"/>
      <c r="P26" s="837"/>
      <c r="Q26" s="850"/>
    </row>
    <row r="27" spans="1:17" ht="14.4" customHeight="1" x14ac:dyDescent="0.3">
      <c r="A27" s="831" t="s">
        <v>3813</v>
      </c>
      <c r="B27" s="832" t="s">
        <v>3766</v>
      </c>
      <c r="C27" s="832" t="s">
        <v>3550</v>
      </c>
      <c r="D27" s="832" t="s">
        <v>3779</v>
      </c>
      <c r="E27" s="832" t="s">
        <v>3780</v>
      </c>
      <c r="F27" s="849"/>
      <c r="G27" s="849"/>
      <c r="H27" s="849"/>
      <c r="I27" s="849"/>
      <c r="J27" s="849">
        <v>1</v>
      </c>
      <c r="K27" s="849">
        <v>569</v>
      </c>
      <c r="L27" s="849">
        <v>1</v>
      </c>
      <c r="M27" s="849">
        <v>569</v>
      </c>
      <c r="N27" s="849"/>
      <c r="O27" s="849"/>
      <c r="P27" s="837"/>
      <c r="Q27" s="850"/>
    </row>
    <row r="28" spans="1:17" ht="14.4" customHeight="1" x14ac:dyDescent="0.3">
      <c r="A28" s="831" t="s">
        <v>3813</v>
      </c>
      <c r="B28" s="832" t="s">
        <v>3766</v>
      </c>
      <c r="C28" s="832" t="s">
        <v>3550</v>
      </c>
      <c r="D28" s="832" t="s">
        <v>3781</v>
      </c>
      <c r="E28" s="832" t="s">
        <v>3782</v>
      </c>
      <c r="F28" s="849">
        <v>1</v>
      </c>
      <c r="G28" s="849">
        <v>5597</v>
      </c>
      <c r="H28" s="849"/>
      <c r="I28" s="849">
        <v>5597</v>
      </c>
      <c r="J28" s="849"/>
      <c r="K28" s="849"/>
      <c r="L28" s="849"/>
      <c r="M28" s="849"/>
      <c r="N28" s="849"/>
      <c r="O28" s="849"/>
      <c r="P28" s="837"/>
      <c r="Q28" s="850"/>
    </row>
    <row r="29" spans="1:17" ht="14.4" customHeight="1" x14ac:dyDescent="0.3">
      <c r="A29" s="831" t="s">
        <v>3814</v>
      </c>
      <c r="B29" s="832" t="s">
        <v>3566</v>
      </c>
      <c r="C29" s="832" t="s">
        <v>3547</v>
      </c>
      <c r="D29" s="832" t="s">
        <v>3548</v>
      </c>
      <c r="E29" s="832" t="s">
        <v>3549</v>
      </c>
      <c r="F29" s="849"/>
      <c r="G29" s="849"/>
      <c r="H29" s="849"/>
      <c r="I29" s="849"/>
      <c r="J29" s="849">
        <v>1</v>
      </c>
      <c r="K29" s="849">
        <v>2436</v>
      </c>
      <c r="L29" s="849">
        <v>1</v>
      </c>
      <c r="M29" s="849">
        <v>2436</v>
      </c>
      <c r="N29" s="849"/>
      <c r="O29" s="849"/>
      <c r="P29" s="837"/>
      <c r="Q29" s="850"/>
    </row>
    <row r="30" spans="1:17" ht="14.4" customHeight="1" x14ac:dyDescent="0.3">
      <c r="A30" s="831" t="s">
        <v>3814</v>
      </c>
      <c r="B30" s="832" t="s">
        <v>3566</v>
      </c>
      <c r="C30" s="832" t="s">
        <v>3550</v>
      </c>
      <c r="D30" s="832" t="s">
        <v>3657</v>
      </c>
      <c r="E30" s="832" t="s">
        <v>3658</v>
      </c>
      <c r="F30" s="849">
        <v>2</v>
      </c>
      <c r="G30" s="849">
        <v>74</v>
      </c>
      <c r="H30" s="849">
        <v>1</v>
      </c>
      <c r="I30" s="849">
        <v>37</v>
      </c>
      <c r="J30" s="849">
        <v>2</v>
      </c>
      <c r="K30" s="849">
        <v>74</v>
      </c>
      <c r="L30" s="849">
        <v>1</v>
      </c>
      <c r="M30" s="849">
        <v>37</v>
      </c>
      <c r="N30" s="849">
        <v>2</v>
      </c>
      <c r="O30" s="849">
        <v>74</v>
      </c>
      <c r="P30" s="837">
        <v>1</v>
      </c>
      <c r="Q30" s="850">
        <v>37</v>
      </c>
    </row>
    <row r="31" spans="1:17" ht="14.4" customHeight="1" x14ac:dyDescent="0.3">
      <c r="A31" s="831" t="s">
        <v>3814</v>
      </c>
      <c r="B31" s="832" t="s">
        <v>3566</v>
      </c>
      <c r="C31" s="832" t="s">
        <v>3550</v>
      </c>
      <c r="D31" s="832" t="s">
        <v>3551</v>
      </c>
      <c r="E31" s="832" t="s">
        <v>3552</v>
      </c>
      <c r="F31" s="849">
        <v>1</v>
      </c>
      <c r="G31" s="849">
        <v>251</v>
      </c>
      <c r="H31" s="849"/>
      <c r="I31" s="849">
        <v>251</v>
      </c>
      <c r="J31" s="849"/>
      <c r="K31" s="849"/>
      <c r="L31" s="849"/>
      <c r="M31" s="849"/>
      <c r="N31" s="849">
        <v>1</v>
      </c>
      <c r="O31" s="849">
        <v>252</v>
      </c>
      <c r="P31" s="837"/>
      <c r="Q31" s="850">
        <v>252</v>
      </c>
    </row>
    <row r="32" spans="1:17" ht="14.4" customHeight="1" x14ac:dyDescent="0.3">
      <c r="A32" s="831" t="s">
        <v>3814</v>
      </c>
      <c r="B32" s="832" t="s">
        <v>3566</v>
      </c>
      <c r="C32" s="832" t="s">
        <v>3550</v>
      </c>
      <c r="D32" s="832" t="s">
        <v>3665</v>
      </c>
      <c r="E32" s="832" t="s">
        <v>3666</v>
      </c>
      <c r="F32" s="849"/>
      <c r="G32" s="849"/>
      <c r="H32" s="849"/>
      <c r="I32" s="849"/>
      <c r="J32" s="849">
        <v>2</v>
      </c>
      <c r="K32" s="849">
        <v>252</v>
      </c>
      <c r="L32" s="849">
        <v>1</v>
      </c>
      <c r="M32" s="849">
        <v>126</v>
      </c>
      <c r="N32" s="849"/>
      <c r="O32" s="849"/>
      <c r="P32" s="837"/>
      <c r="Q32" s="850"/>
    </row>
    <row r="33" spans="1:17" ht="14.4" customHeight="1" x14ac:dyDescent="0.3">
      <c r="A33" s="831" t="s">
        <v>3814</v>
      </c>
      <c r="B33" s="832" t="s">
        <v>3566</v>
      </c>
      <c r="C33" s="832" t="s">
        <v>3550</v>
      </c>
      <c r="D33" s="832" t="s">
        <v>3673</v>
      </c>
      <c r="E33" s="832" t="s">
        <v>3674</v>
      </c>
      <c r="F33" s="849"/>
      <c r="G33" s="849"/>
      <c r="H33" s="849"/>
      <c r="I33" s="849"/>
      <c r="J33" s="849"/>
      <c r="K33" s="849"/>
      <c r="L33" s="849"/>
      <c r="M33" s="849"/>
      <c r="N33" s="849">
        <v>1</v>
      </c>
      <c r="O33" s="849">
        <v>334</v>
      </c>
      <c r="P33" s="837"/>
      <c r="Q33" s="850">
        <v>334</v>
      </c>
    </row>
    <row r="34" spans="1:17" ht="14.4" customHeight="1" x14ac:dyDescent="0.3">
      <c r="A34" s="831" t="s">
        <v>3814</v>
      </c>
      <c r="B34" s="832" t="s">
        <v>3566</v>
      </c>
      <c r="C34" s="832" t="s">
        <v>3550</v>
      </c>
      <c r="D34" s="832" t="s">
        <v>3559</v>
      </c>
      <c r="E34" s="832" t="s">
        <v>3560</v>
      </c>
      <c r="F34" s="849"/>
      <c r="G34" s="849"/>
      <c r="H34" s="849"/>
      <c r="I34" s="849"/>
      <c r="J34" s="849">
        <v>1</v>
      </c>
      <c r="K34" s="849">
        <v>767</v>
      </c>
      <c r="L34" s="849">
        <v>1</v>
      </c>
      <c r="M34" s="849">
        <v>767</v>
      </c>
      <c r="N34" s="849"/>
      <c r="O34" s="849"/>
      <c r="P34" s="837"/>
      <c r="Q34" s="850"/>
    </row>
    <row r="35" spans="1:17" ht="14.4" customHeight="1" x14ac:dyDescent="0.3">
      <c r="A35" s="831" t="s">
        <v>3814</v>
      </c>
      <c r="B35" s="832" t="s">
        <v>3566</v>
      </c>
      <c r="C35" s="832" t="s">
        <v>3550</v>
      </c>
      <c r="D35" s="832" t="s">
        <v>3717</v>
      </c>
      <c r="E35" s="832" t="s">
        <v>3718</v>
      </c>
      <c r="F35" s="849">
        <v>1</v>
      </c>
      <c r="G35" s="849">
        <v>4400</v>
      </c>
      <c r="H35" s="849"/>
      <c r="I35" s="849">
        <v>4400</v>
      </c>
      <c r="J35" s="849"/>
      <c r="K35" s="849"/>
      <c r="L35" s="849"/>
      <c r="M35" s="849"/>
      <c r="N35" s="849"/>
      <c r="O35" s="849"/>
      <c r="P35" s="837"/>
      <c r="Q35" s="850"/>
    </row>
    <row r="36" spans="1:17" ht="14.4" customHeight="1" x14ac:dyDescent="0.3">
      <c r="A36" s="831" t="s">
        <v>3814</v>
      </c>
      <c r="B36" s="832" t="s">
        <v>3566</v>
      </c>
      <c r="C36" s="832" t="s">
        <v>3550</v>
      </c>
      <c r="D36" s="832" t="s">
        <v>3721</v>
      </c>
      <c r="E36" s="832" t="s">
        <v>3722</v>
      </c>
      <c r="F36" s="849"/>
      <c r="G36" s="849"/>
      <c r="H36" s="849"/>
      <c r="I36" s="849"/>
      <c r="J36" s="849"/>
      <c r="K36" s="849"/>
      <c r="L36" s="849"/>
      <c r="M36" s="849"/>
      <c r="N36" s="849">
        <v>1</v>
      </c>
      <c r="O36" s="849">
        <v>116</v>
      </c>
      <c r="P36" s="837"/>
      <c r="Q36" s="850">
        <v>116</v>
      </c>
    </row>
    <row r="37" spans="1:17" ht="14.4" customHeight="1" x14ac:dyDescent="0.3">
      <c r="A37" s="831" t="s">
        <v>3814</v>
      </c>
      <c r="B37" s="832" t="s">
        <v>3566</v>
      </c>
      <c r="C37" s="832" t="s">
        <v>3550</v>
      </c>
      <c r="D37" s="832" t="s">
        <v>3561</v>
      </c>
      <c r="E37" s="832" t="s">
        <v>3562</v>
      </c>
      <c r="F37" s="849"/>
      <c r="G37" s="849"/>
      <c r="H37" s="849"/>
      <c r="I37" s="849"/>
      <c r="J37" s="849"/>
      <c r="K37" s="849"/>
      <c r="L37" s="849"/>
      <c r="M37" s="849"/>
      <c r="N37" s="849">
        <v>1</v>
      </c>
      <c r="O37" s="849">
        <v>1339</v>
      </c>
      <c r="P37" s="837"/>
      <c r="Q37" s="850">
        <v>1339</v>
      </c>
    </row>
    <row r="38" spans="1:17" ht="14.4" customHeight="1" x14ac:dyDescent="0.3">
      <c r="A38" s="831" t="s">
        <v>3814</v>
      </c>
      <c r="B38" s="832" t="s">
        <v>3566</v>
      </c>
      <c r="C38" s="832" t="s">
        <v>3550</v>
      </c>
      <c r="D38" s="832" t="s">
        <v>3563</v>
      </c>
      <c r="E38" s="832" t="s">
        <v>3564</v>
      </c>
      <c r="F38" s="849"/>
      <c r="G38" s="849"/>
      <c r="H38" s="849"/>
      <c r="I38" s="849"/>
      <c r="J38" s="849">
        <v>1</v>
      </c>
      <c r="K38" s="849">
        <v>362</v>
      </c>
      <c r="L38" s="849">
        <v>1</v>
      </c>
      <c r="M38" s="849">
        <v>362</v>
      </c>
      <c r="N38" s="849">
        <v>1</v>
      </c>
      <c r="O38" s="849">
        <v>363</v>
      </c>
      <c r="P38" s="837">
        <v>1.0027624309392265</v>
      </c>
      <c r="Q38" s="850">
        <v>363</v>
      </c>
    </row>
    <row r="39" spans="1:17" ht="14.4" customHeight="1" x14ac:dyDescent="0.3">
      <c r="A39" s="831" t="s">
        <v>3815</v>
      </c>
      <c r="B39" s="832" t="s">
        <v>3566</v>
      </c>
      <c r="C39" s="832" t="s">
        <v>3567</v>
      </c>
      <c r="D39" s="832" t="s">
        <v>3576</v>
      </c>
      <c r="E39" s="832" t="s">
        <v>1352</v>
      </c>
      <c r="F39" s="849">
        <v>0.2</v>
      </c>
      <c r="G39" s="849">
        <v>885.4</v>
      </c>
      <c r="H39" s="849">
        <v>0.38939220687835335</v>
      </c>
      <c r="I39" s="849">
        <v>4427</v>
      </c>
      <c r="J39" s="849">
        <v>0.5</v>
      </c>
      <c r="K39" s="849">
        <v>2273.8000000000002</v>
      </c>
      <c r="L39" s="849">
        <v>1</v>
      </c>
      <c r="M39" s="849">
        <v>4547.6000000000004</v>
      </c>
      <c r="N39" s="849">
        <v>1.0999999999999999</v>
      </c>
      <c r="O39" s="849">
        <v>5002.3600000000006</v>
      </c>
      <c r="P39" s="837">
        <v>2.2000000000000002</v>
      </c>
      <c r="Q39" s="850">
        <v>4547.6000000000013</v>
      </c>
    </row>
    <row r="40" spans="1:17" ht="14.4" customHeight="1" x14ac:dyDescent="0.3">
      <c r="A40" s="831" t="s">
        <v>3815</v>
      </c>
      <c r="B40" s="832" t="s">
        <v>3566</v>
      </c>
      <c r="C40" s="832" t="s">
        <v>3547</v>
      </c>
      <c r="D40" s="832" t="s">
        <v>3600</v>
      </c>
      <c r="E40" s="832" t="s">
        <v>3601</v>
      </c>
      <c r="F40" s="849">
        <v>1</v>
      </c>
      <c r="G40" s="849">
        <v>1732.8</v>
      </c>
      <c r="H40" s="849">
        <v>1</v>
      </c>
      <c r="I40" s="849">
        <v>1732.8</v>
      </c>
      <c r="J40" s="849">
        <v>1</v>
      </c>
      <c r="K40" s="849">
        <v>1732.8</v>
      </c>
      <c r="L40" s="849">
        <v>1</v>
      </c>
      <c r="M40" s="849">
        <v>1732.8</v>
      </c>
      <c r="N40" s="849">
        <v>2</v>
      </c>
      <c r="O40" s="849">
        <v>3465.6</v>
      </c>
      <c r="P40" s="837">
        <v>2</v>
      </c>
      <c r="Q40" s="850">
        <v>1732.8</v>
      </c>
    </row>
    <row r="41" spans="1:17" ht="14.4" customHeight="1" x14ac:dyDescent="0.3">
      <c r="A41" s="831" t="s">
        <v>3815</v>
      </c>
      <c r="B41" s="832" t="s">
        <v>3566</v>
      </c>
      <c r="C41" s="832" t="s">
        <v>3547</v>
      </c>
      <c r="D41" s="832" t="s">
        <v>3602</v>
      </c>
      <c r="E41" s="832" t="s">
        <v>3603</v>
      </c>
      <c r="F41" s="849"/>
      <c r="G41" s="849"/>
      <c r="H41" s="849"/>
      <c r="I41" s="849"/>
      <c r="J41" s="849"/>
      <c r="K41" s="849"/>
      <c r="L41" s="849"/>
      <c r="M41" s="849"/>
      <c r="N41" s="849">
        <v>9</v>
      </c>
      <c r="O41" s="849">
        <v>23625.99</v>
      </c>
      <c r="P41" s="837"/>
      <c r="Q41" s="850">
        <v>2625.11</v>
      </c>
    </row>
    <row r="42" spans="1:17" ht="14.4" customHeight="1" x14ac:dyDescent="0.3">
      <c r="A42" s="831" t="s">
        <v>3815</v>
      </c>
      <c r="B42" s="832" t="s">
        <v>3566</v>
      </c>
      <c r="C42" s="832" t="s">
        <v>3547</v>
      </c>
      <c r="D42" s="832" t="s">
        <v>3610</v>
      </c>
      <c r="E42" s="832" t="s">
        <v>3611</v>
      </c>
      <c r="F42" s="849">
        <v>1</v>
      </c>
      <c r="G42" s="849">
        <v>901.64</v>
      </c>
      <c r="H42" s="849"/>
      <c r="I42" s="849">
        <v>901.64</v>
      </c>
      <c r="J42" s="849"/>
      <c r="K42" s="849"/>
      <c r="L42" s="849"/>
      <c r="M42" s="849"/>
      <c r="N42" s="849">
        <v>1</v>
      </c>
      <c r="O42" s="849">
        <v>901.64</v>
      </c>
      <c r="P42" s="837"/>
      <c r="Q42" s="850">
        <v>901.64</v>
      </c>
    </row>
    <row r="43" spans="1:17" ht="14.4" customHeight="1" x14ac:dyDescent="0.3">
      <c r="A43" s="831" t="s">
        <v>3815</v>
      </c>
      <c r="B43" s="832" t="s">
        <v>3566</v>
      </c>
      <c r="C43" s="832" t="s">
        <v>3547</v>
      </c>
      <c r="D43" s="832" t="s">
        <v>3612</v>
      </c>
      <c r="E43" s="832" t="s">
        <v>3613</v>
      </c>
      <c r="F43" s="849">
        <v>2</v>
      </c>
      <c r="G43" s="849">
        <v>817.48</v>
      </c>
      <c r="H43" s="849">
        <v>0.66666666666666663</v>
      </c>
      <c r="I43" s="849">
        <v>408.74</v>
      </c>
      <c r="J43" s="849">
        <v>3</v>
      </c>
      <c r="K43" s="849">
        <v>1226.22</v>
      </c>
      <c r="L43" s="849">
        <v>1</v>
      </c>
      <c r="M43" s="849">
        <v>408.74</v>
      </c>
      <c r="N43" s="849">
        <v>4</v>
      </c>
      <c r="O43" s="849">
        <v>1634.96</v>
      </c>
      <c r="P43" s="837">
        <v>1.3333333333333333</v>
      </c>
      <c r="Q43" s="850">
        <v>408.74</v>
      </c>
    </row>
    <row r="44" spans="1:17" ht="14.4" customHeight="1" x14ac:dyDescent="0.3">
      <c r="A44" s="831" t="s">
        <v>3815</v>
      </c>
      <c r="B44" s="832" t="s">
        <v>3566</v>
      </c>
      <c r="C44" s="832" t="s">
        <v>3547</v>
      </c>
      <c r="D44" s="832" t="s">
        <v>3614</v>
      </c>
      <c r="E44" s="832" t="s">
        <v>3615</v>
      </c>
      <c r="F44" s="849"/>
      <c r="G44" s="849"/>
      <c r="H44" s="849"/>
      <c r="I44" s="849"/>
      <c r="J44" s="849">
        <v>2</v>
      </c>
      <c r="K44" s="849">
        <v>404.8</v>
      </c>
      <c r="L44" s="849">
        <v>1</v>
      </c>
      <c r="M44" s="849">
        <v>202.4</v>
      </c>
      <c r="N44" s="849">
        <v>1</v>
      </c>
      <c r="O44" s="849">
        <v>187.97</v>
      </c>
      <c r="P44" s="837">
        <v>0.46435276679841897</v>
      </c>
      <c r="Q44" s="850">
        <v>187.97</v>
      </c>
    </row>
    <row r="45" spans="1:17" ht="14.4" customHeight="1" x14ac:dyDescent="0.3">
      <c r="A45" s="831" t="s">
        <v>3815</v>
      </c>
      <c r="B45" s="832" t="s">
        <v>3566</v>
      </c>
      <c r="C45" s="832" t="s">
        <v>3547</v>
      </c>
      <c r="D45" s="832" t="s">
        <v>3616</v>
      </c>
      <c r="E45" s="832" t="s">
        <v>3617</v>
      </c>
      <c r="F45" s="849"/>
      <c r="G45" s="849"/>
      <c r="H45" s="849"/>
      <c r="I45" s="849"/>
      <c r="J45" s="849"/>
      <c r="K45" s="849"/>
      <c r="L45" s="849"/>
      <c r="M45" s="849"/>
      <c r="N45" s="849">
        <v>1</v>
      </c>
      <c r="O45" s="849">
        <v>1043</v>
      </c>
      <c r="P45" s="837"/>
      <c r="Q45" s="850">
        <v>1043</v>
      </c>
    </row>
    <row r="46" spans="1:17" ht="14.4" customHeight="1" x14ac:dyDescent="0.3">
      <c r="A46" s="831" t="s">
        <v>3815</v>
      </c>
      <c r="B46" s="832" t="s">
        <v>3566</v>
      </c>
      <c r="C46" s="832" t="s">
        <v>3547</v>
      </c>
      <c r="D46" s="832" t="s">
        <v>3618</v>
      </c>
      <c r="E46" s="832" t="s">
        <v>3619</v>
      </c>
      <c r="F46" s="849">
        <v>1</v>
      </c>
      <c r="G46" s="849">
        <v>1665</v>
      </c>
      <c r="H46" s="849"/>
      <c r="I46" s="849">
        <v>1665</v>
      </c>
      <c r="J46" s="849"/>
      <c r="K46" s="849"/>
      <c r="L46" s="849"/>
      <c r="M46" s="849"/>
      <c r="N46" s="849"/>
      <c r="O46" s="849"/>
      <c r="P46" s="837"/>
      <c r="Q46" s="850"/>
    </row>
    <row r="47" spans="1:17" ht="14.4" customHeight="1" x14ac:dyDescent="0.3">
      <c r="A47" s="831" t="s">
        <v>3815</v>
      </c>
      <c r="B47" s="832" t="s">
        <v>3566</v>
      </c>
      <c r="C47" s="832" t="s">
        <v>3547</v>
      </c>
      <c r="D47" s="832" t="s">
        <v>3548</v>
      </c>
      <c r="E47" s="832" t="s">
        <v>3549</v>
      </c>
      <c r="F47" s="849"/>
      <c r="G47" s="849"/>
      <c r="H47" s="849"/>
      <c r="I47" s="849"/>
      <c r="J47" s="849">
        <v>3</v>
      </c>
      <c r="K47" s="849">
        <v>7308</v>
      </c>
      <c r="L47" s="849">
        <v>1</v>
      </c>
      <c r="M47" s="849">
        <v>2436</v>
      </c>
      <c r="N47" s="849">
        <v>1</v>
      </c>
      <c r="O47" s="849">
        <v>2170.0300000000002</v>
      </c>
      <c r="P47" s="837">
        <v>0.29693897099069516</v>
      </c>
      <c r="Q47" s="850">
        <v>2170.0300000000002</v>
      </c>
    </row>
    <row r="48" spans="1:17" ht="14.4" customHeight="1" x14ac:dyDescent="0.3">
      <c r="A48" s="831" t="s">
        <v>3815</v>
      </c>
      <c r="B48" s="832" t="s">
        <v>3566</v>
      </c>
      <c r="C48" s="832" t="s">
        <v>3547</v>
      </c>
      <c r="D48" s="832" t="s">
        <v>3816</v>
      </c>
      <c r="E48" s="832" t="s">
        <v>3817</v>
      </c>
      <c r="F48" s="849">
        <v>1</v>
      </c>
      <c r="G48" s="849">
        <v>2932.91</v>
      </c>
      <c r="H48" s="849"/>
      <c r="I48" s="849">
        <v>2932.91</v>
      </c>
      <c r="J48" s="849"/>
      <c r="K48" s="849"/>
      <c r="L48" s="849"/>
      <c r="M48" s="849"/>
      <c r="N48" s="849"/>
      <c r="O48" s="849"/>
      <c r="P48" s="837"/>
      <c r="Q48" s="850"/>
    </row>
    <row r="49" spans="1:17" ht="14.4" customHeight="1" x14ac:dyDescent="0.3">
      <c r="A49" s="831" t="s">
        <v>3815</v>
      </c>
      <c r="B49" s="832" t="s">
        <v>3566</v>
      </c>
      <c r="C49" s="832" t="s">
        <v>3547</v>
      </c>
      <c r="D49" s="832" t="s">
        <v>3624</v>
      </c>
      <c r="E49" s="832" t="s">
        <v>3625</v>
      </c>
      <c r="F49" s="849">
        <v>1</v>
      </c>
      <c r="G49" s="849">
        <v>1396.5</v>
      </c>
      <c r="H49" s="849">
        <v>0.33333333333333331</v>
      </c>
      <c r="I49" s="849">
        <v>1396.5</v>
      </c>
      <c r="J49" s="849">
        <v>3</v>
      </c>
      <c r="K49" s="849">
        <v>4189.5</v>
      </c>
      <c r="L49" s="849">
        <v>1</v>
      </c>
      <c r="M49" s="849">
        <v>1396.5</v>
      </c>
      <c r="N49" s="849">
        <v>4</v>
      </c>
      <c r="O49" s="849">
        <v>5586</v>
      </c>
      <c r="P49" s="837">
        <v>1.3333333333333333</v>
      </c>
      <c r="Q49" s="850">
        <v>1396.5</v>
      </c>
    </row>
    <row r="50" spans="1:17" ht="14.4" customHeight="1" x14ac:dyDescent="0.3">
      <c r="A50" s="831" t="s">
        <v>3815</v>
      </c>
      <c r="B50" s="832" t="s">
        <v>3566</v>
      </c>
      <c r="C50" s="832" t="s">
        <v>3547</v>
      </c>
      <c r="D50" s="832" t="s">
        <v>3626</v>
      </c>
      <c r="E50" s="832" t="s">
        <v>3627</v>
      </c>
      <c r="F50" s="849"/>
      <c r="G50" s="849"/>
      <c r="H50" s="849"/>
      <c r="I50" s="849"/>
      <c r="J50" s="849">
        <v>1</v>
      </c>
      <c r="K50" s="849">
        <v>1697.56</v>
      </c>
      <c r="L50" s="849">
        <v>1</v>
      </c>
      <c r="M50" s="849">
        <v>1697.56</v>
      </c>
      <c r="N50" s="849"/>
      <c r="O50" s="849"/>
      <c r="P50" s="837"/>
      <c r="Q50" s="850"/>
    </row>
    <row r="51" spans="1:17" ht="14.4" customHeight="1" x14ac:dyDescent="0.3">
      <c r="A51" s="831" t="s">
        <v>3815</v>
      </c>
      <c r="B51" s="832" t="s">
        <v>3566</v>
      </c>
      <c r="C51" s="832" t="s">
        <v>3547</v>
      </c>
      <c r="D51" s="832" t="s">
        <v>3637</v>
      </c>
      <c r="E51" s="832" t="s">
        <v>3638</v>
      </c>
      <c r="F51" s="849"/>
      <c r="G51" s="849"/>
      <c r="H51" s="849"/>
      <c r="I51" s="849"/>
      <c r="J51" s="849"/>
      <c r="K51" s="849"/>
      <c r="L51" s="849"/>
      <c r="M51" s="849"/>
      <c r="N51" s="849">
        <v>3</v>
      </c>
      <c r="O51" s="849">
        <v>7894.7999999999993</v>
      </c>
      <c r="P51" s="837"/>
      <c r="Q51" s="850">
        <v>2631.6</v>
      </c>
    </row>
    <row r="52" spans="1:17" ht="14.4" customHeight="1" x14ac:dyDescent="0.3">
      <c r="A52" s="831" t="s">
        <v>3815</v>
      </c>
      <c r="B52" s="832" t="s">
        <v>3566</v>
      </c>
      <c r="C52" s="832" t="s">
        <v>3550</v>
      </c>
      <c r="D52" s="832" t="s">
        <v>3657</v>
      </c>
      <c r="E52" s="832" t="s">
        <v>3658</v>
      </c>
      <c r="F52" s="849">
        <v>7</v>
      </c>
      <c r="G52" s="849">
        <v>259</v>
      </c>
      <c r="H52" s="849">
        <v>0.77777777777777779</v>
      </c>
      <c r="I52" s="849">
        <v>37</v>
      </c>
      <c r="J52" s="849">
        <v>9</v>
      </c>
      <c r="K52" s="849">
        <v>333</v>
      </c>
      <c r="L52" s="849">
        <v>1</v>
      </c>
      <c r="M52" s="849">
        <v>37</v>
      </c>
      <c r="N52" s="849">
        <v>13</v>
      </c>
      <c r="O52" s="849">
        <v>481</v>
      </c>
      <c r="P52" s="837">
        <v>1.4444444444444444</v>
      </c>
      <c r="Q52" s="850">
        <v>37</v>
      </c>
    </row>
    <row r="53" spans="1:17" ht="14.4" customHeight="1" x14ac:dyDescent="0.3">
      <c r="A53" s="831" t="s">
        <v>3815</v>
      </c>
      <c r="B53" s="832" t="s">
        <v>3566</v>
      </c>
      <c r="C53" s="832" t="s">
        <v>3550</v>
      </c>
      <c r="D53" s="832" t="s">
        <v>3551</v>
      </c>
      <c r="E53" s="832" t="s">
        <v>3552</v>
      </c>
      <c r="F53" s="849">
        <v>23</v>
      </c>
      <c r="G53" s="849">
        <v>5773</v>
      </c>
      <c r="H53" s="849">
        <v>2.0909090909090908</v>
      </c>
      <c r="I53" s="849">
        <v>251</v>
      </c>
      <c r="J53" s="849">
        <v>11</v>
      </c>
      <c r="K53" s="849">
        <v>2761</v>
      </c>
      <c r="L53" s="849">
        <v>1</v>
      </c>
      <c r="M53" s="849">
        <v>251</v>
      </c>
      <c r="N53" s="849">
        <v>16</v>
      </c>
      <c r="O53" s="849">
        <v>4032</v>
      </c>
      <c r="P53" s="837">
        <v>1.4603404563563926</v>
      </c>
      <c r="Q53" s="850">
        <v>252</v>
      </c>
    </row>
    <row r="54" spans="1:17" ht="14.4" customHeight="1" x14ac:dyDescent="0.3">
      <c r="A54" s="831" t="s">
        <v>3815</v>
      </c>
      <c r="B54" s="832" t="s">
        <v>3566</v>
      </c>
      <c r="C54" s="832" t="s">
        <v>3550</v>
      </c>
      <c r="D54" s="832" t="s">
        <v>3665</v>
      </c>
      <c r="E54" s="832" t="s">
        <v>3666</v>
      </c>
      <c r="F54" s="849">
        <v>5</v>
      </c>
      <c r="G54" s="849">
        <v>630</v>
      </c>
      <c r="H54" s="849">
        <v>1.25</v>
      </c>
      <c r="I54" s="849">
        <v>126</v>
      </c>
      <c r="J54" s="849">
        <v>4</v>
      </c>
      <c r="K54" s="849">
        <v>504</v>
      </c>
      <c r="L54" s="849">
        <v>1</v>
      </c>
      <c r="M54" s="849">
        <v>126</v>
      </c>
      <c r="N54" s="849">
        <v>6</v>
      </c>
      <c r="O54" s="849">
        <v>762</v>
      </c>
      <c r="P54" s="837">
        <v>1.5119047619047619</v>
      </c>
      <c r="Q54" s="850">
        <v>127</v>
      </c>
    </row>
    <row r="55" spans="1:17" ht="14.4" customHeight="1" x14ac:dyDescent="0.3">
      <c r="A55" s="831" t="s">
        <v>3815</v>
      </c>
      <c r="B55" s="832" t="s">
        <v>3566</v>
      </c>
      <c r="C55" s="832" t="s">
        <v>3550</v>
      </c>
      <c r="D55" s="832" t="s">
        <v>3671</v>
      </c>
      <c r="E55" s="832" t="s">
        <v>3672</v>
      </c>
      <c r="F55" s="849"/>
      <c r="G55" s="849"/>
      <c r="H55" s="849"/>
      <c r="I55" s="849"/>
      <c r="J55" s="849"/>
      <c r="K55" s="849"/>
      <c r="L55" s="849"/>
      <c r="M55" s="849"/>
      <c r="N55" s="849">
        <v>1</v>
      </c>
      <c r="O55" s="849">
        <v>1595</v>
      </c>
      <c r="P55" s="837"/>
      <c r="Q55" s="850">
        <v>1595</v>
      </c>
    </row>
    <row r="56" spans="1:17" ht="14.4" customHeight="1" x14ac:dyDescent="0.3">
      <c r="A56" s="831" t="s">
        <v>3815</v>
      </c>
      <c r="B56" s="832" t="s">
        <v>3566</v>
      </c>
      <c r="C56" s="832" t="s">
        <v>3550</v>
      </c>
      <c r="D56" s="832" t="s">
        <v>3673</v>
      </c>
      <c r="E56" s="832" t="s">
        <v>3674</v>
      </c>
      <c r="F56" s="849"/>
      <c r="G56" s="849"/>
      <c r="H56" s="849"/>
      <c r="I56" s="849"/>
      <c r="J56" s="849">
        <v>2</v>
      </c>
      <c r="K56" s="849">
        <v>666</v>
      </c>
      <c r="L56" s="849">
        <v>1</v>
      </c>
      <c r="M56" s="849">
        <v>333</v>
      </c>
      <c r="N56" s="849"/>
      <c r="O56" s="849"/>
      <c r="P56" s="837"/>
      <c r="Q56" s="850"/>
    </row>
    <row r="57" spans="1:17" ht="14.4" customHeight="1" x14ac:dyDescent="0.3">
      <c r="A57" s="831" t="s">
        <v>3815</v>
      </c>
      <c r="B57" s="832" t="s">
        <v>3566</v>
      </c>
      <c r="C57" s="832" t="s">
        <v>3550</v>
      </c>
      <c r="D57" s="832" t="s">
        <v>3691</v>
      </c>
      <c r="E57" s="832" t="s">
        <v>3692</v>
      </c>
      <c r="F57" s="849">
        <v>1</v>
      </c>
      <c r="G57" s="849">
        <v>708</v>
      </c>
      <c r="H57" s="849"/>
      <c r="I57" s="849">
        <v>708</v>
      </c>
      <c r="J57" s="849"/>
      <c r="K57" s="849"/>
      <c r="L57" s="849"/>
      <c r="M57" s="849"/>
      <c r="N57" s="849">
        <v>9</v>
      </c>
      <c r="O57" s="849">
        <v>6390</v>
      </c>
      <c r="P57" s="837"/>
      <c r="Q57" s="850">
        <v>710</v>
      </c>
    </row>
    <row r="58" spans="1:17" ht="14.4" customHeight="1" x14ac:dyDescent="0.3">
      <c r="A58" s="831" t="s">
        <v>3815</v>
      </c>
      <c r="B58" s="832" t="s">
        <v>3566</v>
      </c>
      <c r="C58" s="832" t="s">
        <v>3550</v>
      </c>
      <c r="D58" s="832" t="s">
        <v>3699</v>
      </c>
      <c r="E58" s="832" t="s">
        <v>3700</v>
      </c>
      <c r="F58" s="849">
        <v>2</v>
      </c>
      <c r="G58" s="849">
        <v>518</v>
      </c>
      <c r="H58" s="849"/>
      <c r="I58" s="849">
        <v>259</v>
      </c>
      <c r="J58" s="849"/>
      <c r="K58" s="849"/>
      <c r="L58" s="849"/>
      <c r="M58" s="849"/>
      <c r="N58" s="849">
        <v>12</v>
      </c>
      <c r="O58" s="849">
        <v>3132</v>
      </c>
      <c r="P58" s="837"/>
      <c r="Q58" s="850">
        <v>261</v>
      </c>
    </row>
    <row r="59" spans="1:17" ht="14.4" customHeight="1" x14ac:dyDescent="0.3">
      <c r="A59" s="831" t="s">
        <v>3815</v>
      </c>
      <c r="B59" s="832" t="s">
        <v>3566</v>
      </c>
      <c r="C59" s="832" t="s">
        <v>3550</v>
      </c>
      <c r="D59" s="832" t="s">
        <v>3703</v>
      </c>
      <c r="E59" s="832" t="s">
        <v>3704</v>
      </c>
      <c r="F59" s="849">
        <v>1</v>
      </c>
      <c r="G59" s="849">
        <v>86</v>
      </c>
      <c r="H59" s="849"/>
      <c r="I59" s="849">
        <v>86</v>
      </c>
      <c r="J59" s="849"/>
      <c r="K59" s="849"/>
      <c r="L59" s="849"/>
      <c r="M59" s="849"/>
      <c r="N59" s="849">
        <v>9</v>
      </c>
      <c r="O59" s="849">
        <v>774</v>
      </c>
      <c r="P59" s="837"/>
      <c r="Q59" s="850">
        <v>86</v>
      </c>
    </row>
    <row r="60" spans="1:17" ht="14.4" customHeight="1" x14ac:dyDescent="0.3">
      <c r="A60" s="831" t="s">
        <v>3815</v>
      </c>
      <c r="B60" s="832" t="s">
        <v>3566</v>
      </c>
      <c r="C60" s="832" t="s">
        <v>3550</v>
      </c>
      <c r="D60" s="832" t="s">
        <v>3557</v>
      </c>
      <c r="E60" s="832" t="s">
        <v>3558</v>
      </c>
      <c r="F60" s="849">
        <v>11</v>
      </c>
      <c r="G60" s="849">
        <v>6501</v>
      </c>
      <c r="H60" s="849">
        <v>2.1962837837837839</v>
      </c>
      <c r="I60" s="849">
        <v>591</v>
      </c>
      <c r="J60" s="849">
        <v>5</v>
      </c>
      <c r="K60" s="849">
        <v>2960</v>
      </c>
      <c r="L60" s="849">
        <v>1</v>
      </c>
      <c r="M60" s="849">
        <v>592</v>
      </c>
      <c r="N60" s="849">
        <v>4</v>
      </c>
      <c r="O60" s="849">
        <v>2372</v>
      </c>
      <c r="P60" s="837">
        <v>0.80135135135135138</v>
      </c>
      <c r="Q60" s="850">
        <v>593</v>
      </c>
    </row>
    <row r="61" spans="1:17" ht="14.4" customHeight="1" x14ac:dyDescent="0.3">
      <c r="A61" s="831" t="s">
        <v>3815</v>
      </c>
      <c r="B61" s="832" t="s">
        <v>3566</v>
      </c>
      <c r="C61" s="832" t="s">
        <v>3550</v>
      </c>
      <c r="D61" s="832" t="s">
        <v>3559</v>
      </c>
      <c r="E61" s="832" t="s">
        <v>3560</v>
      </c>
      <c r="F61" s="849">
        <v>3</v>
      </c>
      <c r="G61" s="849">
        <v>2301</v>
      </c>
      <c r="H61" s="849">
        <v>0.5</v>
      </c>
      <c r="I61" s="849">
        <v>767</v>
      </c>
      <c r="J61" s="849">
        <v>6</v>
      </c>
      <c r="K61" s="849">
        <v>4602</v>
      </c>
      <c r="L61" s="849">
        <v>1</v>
      </c>
      <c r="M61" s="849">
        <v>767</v>
      </c>
      <c r="N61" s="849">
        <v>5</v>
      </c>
      <c r="O61" s="849">
        <v>3840</v>
      </c>
      <c r="P61" s="837">
        <v>0.83441981747066496</v>
      </c>
      <c r="Q61" s="850">
        <v>768</v>
      </c>
    </row>
    <row r="62" spans="1:17" ht="14.4" customHeight="1" x14ac:dyDescent="0.3">
      <c r="A62" s="831" t="s">
        <v>3815</v>
      </c>
      <c r="B62" s="832" t="s">
        <v>3566</v>
      </c>
      <c r="C62" s="832" t="s">
        <v>3550</v>
      </c>
      <c r="D62" s="832" t="s">
        <v>3717</v>
      </c>
      <c r="E62" s="832" t="s">
        <v>3718</v>
      </c>
      <c r="F62" s="849"/>
      <c r="G62" s="849"/>
      <c r="H62" s="849"/>
      <c r="I62" s="849"/>
      <c r="J62" s="849">
        <v>1</v>
      </c>
      <c r="K62" s="849">
        <v>4402</v>
      </c>
      <c r="L62" s="849">
        <v>1</v>
      </c>
      <c r="M62" s="849">
        <v>4402</v>
      </c>
      <c r="N62" s="849"/>
      <c r="O62" s="849"/>
      <c r="P62" s="837"/>
      <c r="Q62" s="850"/>
    </row>
    <row r="63" spans="1:17" ht="14.4" customHeight="1" x14ac:dyDescent="0.3">
      <c r="A63" s="831" t="s">
        <v>3815</v>
      </c>
      <c r="B63" s="832" t="s">
        <v>3566</v>
      </c>
      <c r="C63" s="832" t="s">
        <v>3550</v>
      </c>
      <c r="D63" s="832" t="s">
        <v>3721</v>
      </c>
      <c r="E63" s="832" t="s">
        <v>3722</v>
      </c>
      <c r="F63" s="849"/>
      <c r="G63" s="849"/>
      <c r="H63" s="849"/>
      <c r="I63" s="849"/>
      <c r="J63" s="849">
        <v>1</v>
      </c>
      <c r="K63" s="849">
        <v>116</v>
      </c>
      <c r="L63" s="849">
        <v>1</v>
      </c>
      <c r="M63" s="849">
        <v>116</v>
      </c>
      <c r="N63" s="849">
        <v>1</v>
      </c>
      <c r="O63" s="849">
        <v>116</v>
      </c>
      <c r="P63" s="837">
        <v>1</v>
      </c>
      <c r="Q63" s="850">
        <v>116</v>
      </c>
    </row>
    <row r="64" spans="1:17" ht="14.4" customHeight="1" x14ac:dyDescent="0.3">
      <c r="A64" s="831" t="s">
        <v>3815</v>
      </c>
      <c r="B64" s="832" t="s">
        <v>3566</v>
      </c>
      <c r="C64" s="832" t="s">
        <v>3550</v>
      </c>
      <c r="D64" s="832" t="s">
        <v>3733</v>
      </c>
      <c r="E64" s="832" t="s">
        <v>3734</v>
      </c>
      <c r="F64" s="849"/>
      <c r="G64" s="849"/>
      <c r="H64" s="849"/>
      <c r="I64" s="849"/>
      <c r="J64" s="849"/>
      <c r="K64" s="849"/>
      <c r="L64" s="849"/>
      <c r="M64" s="849"/>
      <c r="N64" s="849">
        <v>1</v>
      </c>
      <c r="O64" s="849">
        <v>43</v>
      </c>
      <c r="P64" s="837"/>
      <c r="Q64" s="850">
        <v>43</v>
      </c>
    </row>
    <row r="65" spans="1:17" ht="14.4" customHeight="1" x14ac:dyDescent="0.3">
      <c r="A65" s="831" t="s">
        <v>3815</v>
      </c>
      <c r="B65" s="832" t="s">
        <v>3566</v>
      </c>
      <c r="C65" s="832" t="s">
        <v>3550</v>
      </c>
      <c r="D65" s="832" t="s">
        <v>3739</v>
      </c>
      <c r="E65" s="832" t="s">
        <v>3740</v>
      </c>
      <c r="F65" s="849">
        <v>12</v>
      </c>
      <c r="G65" s="849">
        <v>4464</v>
      </c>
      <c r="H65" s="849">
        <v>1.4959785522788205</v>
      </c>
      <c r="I65" s="849">
        <v>372</v>
      </c>
      <c r="J65" s="849">
        <v>8</v>
      </c>
      <c r="K65" s="849">
        <v>2984</v>
      </c>
      <c r="L65" s="849">
        <v>1</v>
      </c>
      <c r="M65" s="849">
        <v>373</v>
      </c>
      <c r="N65" s="849">
        <v>2</v>
      </c>
      <c r="O65" s="849">
        <v>748</v>
      </c>
      <c r="P65" s="837">
        <v>0.25067024128686327</v>
      </c>
      <c r="Q65" s="850">
        <v>374</v>
      </c>
    </row>
    <row r="66" spans="1:17" ht="14.4" customHeight="1" x14ac:dyDescent="0.3">
      <c r="A66" s="831" t="s">
        <v>3815</v>
      </c>
      <c r="B66" s="832" t="s">
        <v>3566</v>
      </c>
      <c r="C66" s="832" t="s">
        <v>3550</v>
      </c>
      <c r="D66" s="832" t="s">
        <v>3561</v>
      </c>
      <c r="E66" s="832" t="s">
        <v>3562</v>
      </c>
      <c r="F66" s="849">
        <v>4</v>
      </c>
      <c r="G66" s="849">
        <v>5660</v>
      </c>
      <c r="H66" s="849">
        <v>1.0583395661929693</v>
      </c>
      <c r="I66" s="849">
        <v>1415</v>
      </c>
      <c r="J66" s="849">
        <v>4</v>
      </c>
      <c r="K66" s="849">
        <v>5348</v>
      </c>
      <c r="L66" s="849">
        <v>1</v>
      </c>
      <c r="M66" s="849">
        <v>1337</v>
      </c>
      <c r="N66" s="849">
        <v>10</v>
      </c>
      <c r="O66" s="849">
        <v>13390</v>
      </c>
      <c r="P66" s="837">
        <v>2.5037397157816006</v>
      </c>
      <c r="Q66" s="850">
        <v>1339</v>
      </c>
    </row>
    <row r="67" spans="1:17" ht="14.4" customHeight="1" x14ac:dyDescent="0.3">
      <c r="A67" s="831" t="s">
        <v>3815</v>
      </c>
      <c r="B67" s="832" t="s">
        <v>3566</v>
      </c>
      <c r="C67" s="832" t="s">
        <v>3550</v>
      </c>
      <c r="D67" s="832" t="s">
        <v>3563</v>
      </c>
      <c r="E67" s="832" t="s">
        <v>3564</v>
      </c>
      <c r="F67" s="849">
        <v>9</v>
      </c>
      <c r="G67" s="849">
        <v>3258</v>
      </c>
      <c r="H67" s="849">
        <v>1.2857142857142858</v>
      </c>
      <c r="I67" s="849">
        <v>362</v>
      </c>
      <c r="J67" s="849">
        <v>7</v>
      </c>
      <c r="K67" s="849">
        <v>2534</v>
      </c>
      <c r="L67" s="849">
        <v>1</v>
      </c>
      <c r="M67" s="849">
        <v>362</v>
      </c>
      <c r="N67" s="849">
        <v>11</v>
      </c>
      <c r="O67" s="849">
        <v>3993</v>
      </c>
      <c r="P67" s="837">
        <v>1.5757695343330702</v>
      </c>
      <c r="Q67" s="850">
        <v>363</v>
      </c>
    </row>
    <row r="68" spans="1:17" ht="14.4" customHeight="1" x14ac:dyDescent="0.3">
      <c r="A68" s="831" t="s">
        <v>3815</v>
      </c>
      <c r="B68" s="832" t="s">
        <v>3566</v>
      </c>
      <c r="C68" s="832" t="s">
        <v>3550</v>
      </c>
      <c r="D68" s="832" t="s">
        <v>3741</v>
      </c>
      <c r="E68" s="832" t="s">
        <v>3742</v>
      </c>
      <c r="F68" s="849"/>
      <c r="G68" s="849"/>
      <c r="H68" s="849"/>
      <c r="I68" s="849"/>
      <c r="J68" s="849"/>
      <c r="K68" s="849"/>
      <c r="L68" s="849"/>
      <c r="M68" s="849"/>
      <c r="N68" s="849">
        <v>1</v>
      </c>
      <c r="O68" s="849">
        <v>795</v>
      </c>
      <c r="P68" s="837"/>
      <c r="Q68" s="850">
        <v>795</v>
      </c>
    </row>
    <row r="69" spans="1:17" ht="14.4" customHeight="1" x14ac:dyDescent="0.3">
      <c r="A69" s="831" t="s">
        <v>3815</v>
      </c>
      <c r="B69" s="832" t="s">
        <v>3752</v>
      </c>
      <c r="C69" s="832" t="s">
        <v>3550</v>
      </c>
      <c r="D69" s="832" t="s">
        <v>3557</v>
      </c>
      <c r="E69" s="832" t="s">
        <v>3558</v>
      </c>
      <c r="F69" s="849"/>
      <c r="G69" s="849"/>
      <c r="H69" s="849"/>
      <c r="I69" s="849"/>
      <c r="J69" s="849"/>
      <c r="K69" s="849"/>
      <c r="L69" s="849"/>
      <c r="M69" s="849"/>
      <c r="N69" s="849">
        <v>1</v>
      </c>
      <c r="O69" s="849">
        <v>593</v>
      </c>
      <c r="P69" s="837"/>
      <c r="Q69" s="850">
        <v>593</v>
      </c>
    </row>
    <row r="70" spans="1:17" ht="14.4" customHeight="1" x14ac:dyDescent="0.3">
      <c r="A70" s="831" t="s">
        <v>3815</v>
      </c>
      <c r="B70" s="832" t="s">
        <v>3766</v>
      </c>
      <c r="C70" s="832" t="s">
        <v>3550</v>
      </c>
      <c r="D70" s="832" t="s">
        <v>3773</v>
      </c>
      <c r="E70" s="832" t="s">
        <v>3774</v>
      </c>
      <c r="F70" s="849"/>
      <c r="G70" s="849"/>
      <c r="H70" s="849"/>
      <c r="I70" s="849"/>
      <c r="J70" s="849"/>
      <c r="K70" s="849"/>
      <c r="L70" s="849"/>
      <c r="M70" s="849"/>
      <c r="N70" s="849">
        <v>2</v>
      </c>
      <c r="O70" s="849">
        <v>2274</v>
      </c>
      <c r="P70" s="837"/>
      <c r="Q70" s="850">
        <v>1137</v>
      </c>
    </row>
    <row r="71" spans="1:17" ht="14.4" customHeight="1" x14ac:dyDescent="0.3">
      <c r="A71" s="831" t="s">
        <v>3815</v>
      </c>
      <c r="B71" s="832" t="s">
        <v>3766</v>
      </c>
      <c r="C71" s="832" t="s">
        <v>3550</v>
      </c>
      <c r="D71" s="832" t="s">
        <v>3775</v>
      </c>
      <c r="E71" s="832" t="s">
        <v>3776</v>
      </c>
      <c r="F71" s="849">
        <v>1</v>
      </c>
      <c r="G71" s="849">
        <v>265</v>
      </c>
      <c r="H71" s="849"/>
      <c r="I71" s="849">
        <v>265</v>
      </c>
      <c r="J71" s="849"/>
      <c r="K71" s="849"/>
      <c r="L71" s="849"/>
      <c r="M71" s="849"/>
      <c r="N71" s="849">
        <v>3</v>
      </c>
      <c r="O71" s="849">
        <v>798</v>
      </c>
      <c r="P71" s="837"/>
      <c r="Q71" s="850">
        <v>266</v>
      </c>
    </row>
    <row r="72" spans="1:17" ht="14.4" customHeight="1" x14ac:dyDescent="0.3">
      <c r="A72" s="831" t="s">
        <v>3815</v>
      </c>
      <c r="B72" s="832" t="s">
        <v>3766</v>
      </c>
      <c r="C72" s="832" t="s">
        <v>3550</v>
      </c>
      <c r="D72" s="832" t="s">
        <v>3783</v>
      </c>
      <c r="E72" s="832" t="s">
        <v>3784</v>
      </c>
      <c r="F72" s="849">
        <v>1</v>
      </c>
      <c r="G72" s="849">
        <v>486</v>
      </c>
      <c r="H72" s="849"/>
      <c r="I72" s="849">
        <v>486</v>
      </c>
      <c r="J72" s="849"/>
      <c r="K72" s="849"/>
      <c r="L72" s="849"/>
      <c r="M72" s="849"/>
      <c r="N72" s="849">
        <v>1</v>
      </c>
      <c r="O72" s="849">
        <v>487</v>
      </c>
      <c r="P72" s="837"/>
      <c r="Q72" s="850">
        <v>487</v>
      </c>
    </row>
    <row r="73" spans="1:17" ht="14.4" customHeight="1" x14ac:dyDescent="0.3">
      <c r="A73" s="831" t="s">
        <v>3815</v>
      </c>
      <c r="B73" s="832" t="s">
        <v>3766</v>
      </c>
      <c r="C73" s="832" t="s">
        <v>3550</v>
      </c>
      <c r="D73" s="832" t="s">
        <v>3785</v>
      </c>
      <c r="E73" s="832" t="s">
        <v>3786</v>
      </c>
      <c r="F73" s="849"/>
      <c r="G73" s="849"/>
      <c r="H73" s="849"/>
      <c r="I73" s="849"/>
      <c r="J73" s="849"/>
      <c r="K73" s="849"/>
      <c r="L73" s="849"/>
      <c r="M73" s="849"/>
      <c r="N73" s="849">
        <v>1</v>
      </c>
      <c r="O73" s="849">
        <v>374</v>
      </c>
      <c r="P73" s="837"/>
      <c r="Q73" s="850">
        <v>374</v>
      </c>
    </row>
    <row r="74" spans="1:17" ht="14.4" customHeight="1" x14ac:dyDescent="0.3">
      <c r="A74" s="831" t="s">
        <v>3818</v>
      </c>
      <c r="B74" s="832" t="s">
        <v>3566</v>
      </c>
      <c r="C74" s="832" t="s">
        <v>3567</v>
      </c>
      <c r="D74" s="832" t="s">
        <v>3576</v>
      </c>
      <c r="E74" s="832" t="s">
        <v>1352</v>
      </c>
      <c r="F74" s="849">
        <v>0.1</v>
      </c>
      <c r="G74" s="849">
        <v>442.7</v>
      </c>
      <c r="H74" s="849"/>
      <c r="I74" s="849">
        <v>4427</v>
      </c>
      <c r="J74" s="849"/>
      <c r="K74" s="849"/>
      <c r="L74" s="849"/>
      <c r="M74" s="849"/>
      <c r="N74" s="849">
        <v>0.1</v>
      </c>
      <c r="O74" s="849">
        <v>454.76</v>
      </c>
      <c r="P74" s="837"/>
      <c r="Q74" s="850">
        <v>4547.5999999999995</v>
      </c>
    </row>
    <row r="75" spans="1:17" ht="14.4" customHeight="1" x14ac:dyDescent="0.3">
      <c r="A75" s="831" t="s">
        <v>3818</v>
      </c>
      <c r="B75" s="832" t="s">
        <v>3566</v>
      </c>
      <c r="C75" s="832" t="s">
        <v>3547</v>
      </c>
      <c r="D75" s="832" t="s">
        <v>3612</v>
      </c>
      <c r="E75" s="832" t="s">
        <v>3613</v>
      </c>
      <c r="F75" s="849"/>
      <c r="G75" s="849"/>
      <c r="H75" s="849"/>
      <c r="I75" s="849"/>
      <c r="J75" s="849">
        <v>1</v>
      </c>
      <c r="K75" s="849">
        <v>408.74</v>
      </c>
      <c r="L75" s="849">
        <v>1</v>
      </c>
      <c r="M75" s="849">
        <v>408.74</v>
      </c>
      <c r="N75" s="849">
        <v>1</v>
      </c>
      <c r="O75" s="849">
        <v>408.74</v>
      </c>
      <c r="P75" s="837">
        <v>1</v>
      </c>
      <c r="Q75" s="850">
        <v>408.74</v>
      </c>
    </row>
    <row r="76" spans="1:17" ht="14.4" customHeight="1" x14ac:dyDescent="0.3">
      <c r="A76" s="831" t="s">
        <v>3818</v>
      </c>
      <c r="B76" s="832" t="s">
        <v>3566</v>
      </c>
      <c r="C76" s="832" t="s">
        <v>3547</v>
      </c>
      <c r="D76" s="832" t="s">
        <v>3614</v>
      </c>
      <c r="E76" s="832" t="s">
        <v>3615</v>
      </c>
      <c r="F76" s="849"/>
      <c r="G76" s="849"/>
      <c r="H76" s="849"/>
      <c r="I76" s="849"/>
      <c r="J76" s="849"/>
      <c r="K76" s="849"/>
      <c r="L76" s="849"/>
      <c r="M76" s="849"/>
      <c r="N76" s="849">
        <v>1</v>
      </c>
      <c r="O76" s="849">
        <v>187.97</v>
      </c>
      <c r="P76" s="837"/>
      <c r="Q76" s="850">
        <v>187.97</v>
      </c>
    </row>
    <row r="77" spans="1:17" ht="14.4" customHeight="1" x14ac:dyDescent="0.3">
      <c r="A77" s="831" t="s">
        <v>3818</v>
      </c>
      <c r="B77" s="832" t="s">
        <v>3566</v>
      </c>
      <c r="C77" s="832" t="s">
        <v>3547</v>
      </c>
      <c r="D77" s="832" t="s">
        <v>3624</v>
      </c>
      <c r="E77" s="832" t="s">
        <v>3625</v>
      </c>
      <c r="F77" s="849"/>
      <c r="G77" s="849"/>
      <c r="H77" s="849"/>
      <c r="I77" s="849"/>
      <c r="J77" s="849"/>
      <c r="K77" s="849"/>
      <c r="L77" s="849"/>
      <c r="M77" s="849"/>
      <c r="N77" s="849">
        <v>1</v>
      </c>
      <c r="O77" s="849">
        <v>1396.5</v>
      </c>
      <c r="P77" s="837"/>
      <c r="Q77" s="850">
        <v>1396.5</v>
      </c>
    </row>
    <row r="78" spans="1:17" ht="14.4" customHeight="1" x14ac:dyDescent="0.3">
      <c r="A78" s="831" t="s">
        <v>3818</v>
      </c>
      <c r="B78" s="832" t="s">
        <v>3566</v>
      </c>
      <c r="C78" s="832" t="s">
        <v>3550</v>
      </c>
      <c r="D78" s="832" t="s">
        <v>3657</v>
      </c>
      <c r="E78" s="832" t="s">
        <v>3658</v>
      </c>
      <c r="F78" s="849">
        <v>4</v>
      </c>
      <c r="G78" s="849">
        <v>148</v>
      </c>
      <c r="H78" s="849">
        <v>0.8</v>
      </c>
      <c r="I78" s="849">
        <v>37</v>
      </c>
      <c r="J78" s="849">
        <v>5</v>
      </c>
      <c r="K78" s="849">
        <v>185</v>
      </c>
      <c r="L78" s="849">
        <v>1</v>
      </c>
      <c r="M78" s="849">
        <v>37</v>
      </c>
      <c r="N78" s="849">
        <v>3</v>
      </c>
      <c r="O78" s="849">
        <v>111</v>
      </c>
      <c r="P78" s="837">
        <v>0.6</v>
      </c>
      <c r="Q78" s="850">
        <v>37</v>
      </c>
    </row>
    <row r="79" spans="1:17" ht="14.4" customHeight="1" x14ac:dyDescent="0.3">
      <c r="A79" s="831" t="s">
        <v>3818</v>
      </c>
      <c r="B79" s="832" t="s">
        <v>3566</v>
      </c>
      <c r="C79" s="832" t="s">
        <v>3550</v>
      </c>
      <c r="D79" s="832" t="s">
        <v>3551</v>
      </c>
      <c r="E79" s="832" t="s">
        <v>3552</v>
      </c>
      <c r="F79" s="849">
        <v>2</v>
      </c>
      <c r="G79" s="849">
        <v>502</v>
      </c>
      <c r="H79" s="849">
        <v>1</v>
      </c>
      <c r="I79" s="849">
        <v>251</v>
      </c>
      <c r="J79" s="849">
        <v>2</v>
      </c>
      <c r="K79" s="849">
        <v>502</v>
      </c>
      <c r="L79" s="849">
        <v>1</v>
      </c>
      <c r="M79" s="849">
        <v>251</v>
      </c>
      <c r="N79" s="849"/>
      <c r="O79" s="849"/>
      <c r="P79" s="837"/>
      <c r="Q79" s="850"/>
    </row>
    <row r="80" spans="1:17" ht="14.4" customHeight="1" x14ac:dyDescent="0.3">
      <c r="A80" s="831" t="s">
        <v>3818</v>
      </c>
      <c r="B80" s="832" t="s">
        <v>3566</v>
      </c>
      <c r="C80" s="832" t="s">
        <v>3550</v>
      </c>
      <c r="D80" s="832" t="s">
        <v>3665</v>
      </c>
      <c r="E80" s="832" t="s">
        <v>3666</v>
      </c>
      <c r="F80" s="849">
        <v>3</v>
      </c>
      <c r="G80" s="849">
        <v>378</v>
      </c>
      <c r="H80" s="849">
        <v>3</v>
      </c>
      <c r="I80" s="849">
        <v>126</v>
      </c>
      <c r="J80" s="849">
        <v>1</v>
      </c>
      <c r="K80" s="849">
        <v>126</v>
      </c>
      <c r="L80" s="849">
        <v>1</v>
      </c>
      <c r="M80" s="849">
        <v>126</v>
      </c>
      <c r="N80" s="849">
        <v>1</v>
      </c>
      <c r="O80" s="849">
        <v>127</v>
      </c>
      <c r="P80" s="837">
        <v>1.0079365079365079</v>
      </c>
      <c r="Q80" s="850">
        <v>127</v>
      </c>
    </row>
    <row r="81" spans="1:17" ht="14.4" customHeight="1" x14ac:dyDescent="0.3">
      <c r="A81" s="831" t="s">
        <v>3818</v>
      </c>
      <c r="B81" s="832" t="s">
        <v>3566</v>
      </c>
      <c r="C81" s="832" t="s">
        <v>3550</v>
      </c>
      <c r="D81" s="832" t="s">
        <v>3673</v>
      </c>
      <c r="E81" s="832" t="s">
        <v>3674</v>
      </c>
      <c r="F81" s="849">
        <v>3</v>
      </c>
      <c r="G81" s="849">
        <v>999</v>
      </c>
      <c r="H81" s="849"/>
      <c r="I81" s="849">
        <v>333</v>
      </c>
      <c r="J81" s="849"/>
      <c r="K81" s="849"/>
      <c r="L81" s="849"/>
      <c r="M81" s="849"/>
      <c r="N81" s="849">
        <v>1</v>
      </c>
      <c r="O81" s="849">
        <v>334</v>
      </c>
      <c r="P81" s="837"/>
      <c r="Q81" s="850">
        <v>334</v>
      </c>
    </row>
    <row r="82" spans="1:17" ht="14.4" customHeight="1" x14ac:dyDescent="0.3">
      <c r="A82" s="831" t="s">
        <v>3818</v>
      </c>
      <c r="B82" s="832" t="s">
        <v>3566</v>
      </c>
      <c r="C82" s="832" t="s">
        <v>3550</v>
      </c>
      <c r="D82" s="832" t="s">
        <v>3699</v>
      </c>
      <c r="E82" s="832" t="s">
        <v>3700</v>
      </c>
      <c r="F82" s="849">
        <v>1</v>
      </c>
      <c r="G82" s="849">
        <v>259</v>
      </c>
      <c r="H82" s="849"/>
      <c r="I82" s="849">
        <v>259</v>
      </c>
      <c r="J82" s="849"/>
      <c r="K82" s="849"/>
      <c r="L82" s="849"/>
      <c r="M82" s="849"/>
      <c r="N82" s="849">
        <v>1</v>
      </c>
      <c r="O82" s="849">
        <v>261</v>
      </c>
      <c r="P82" s="837"/>
      <c r="Q82" s="850">
        <v>261</v>
      </c>
    </row>
    <row r="83" spans="1:17" ht="14.4" customHeight="1" x14ac:dyDescent="0.3">
      <c r="A83" s="831" t="s">
        <v>3818</v>
      </c>
      <c r="B83" s="832" t="s">
        <v>3566</v>
      </c>
      <c r="C83" s="832" t="s">
        <v>3550</v>
      </c>
      <c r="D83" s="832" t="s">
        <v>3703</v>
      </c>
      <c r="E83" s="832" t="s">
        <v>3704</v>
      </c>
      <c r="F83" s="849">
        <v>1</v>
      </c>
      <c r="G83" s="849">
        <v>86</v>
      </c>
      <c r="H83" s="849"/>
      <c r="I83" s="849">
        <v>86</v>
      </c>
      <c r="J83" s="849"/>
      <c r="K83" s="849"/>
      <c r="L83" s="849"/>
      <c r="M83" s="849"/>
      <c r="N83" s="849"/>
      <c r="O83" s="849"/>
      <c r="P83" s="837"/>
      <c r="Q83" s="850"/>
    </row>
    <row r="84" spans="1:17" ht="14.4" customHeight="1" x14ac:dyDescent="0.3">
      <c r="A84" s="831" t="s">
        <v>3818</v>
      </c>
      <c r="B84" s="832" t="s">
        <v>3566</v>
      </c>
      <c r="C84" s="832" t="s">
        <v>3550</v>
      </c>
      <c r="D84" s="832" t="s">
        <v>3557</v>
      </c>
      <c r="E84" s="832" t="s">
        <v>3558</v>
      </c>
      <c r="F84" s="849"/>
      <c r="G84" s="849"/>
      <c r="H84" s="849"/>
      <c r="I84" s="849"/>
      <c r="J84" s="849">
        <v>1</v>
      </c>
      <c r="K84" s="849">
        <v>592</v>
      </c>
      <c r="L84" s="849">
        <v>1</v>
      </c>
      <c r="M84" s="849">
        <v>592</v>
      </c>
      <c r="N84" s="849">
        <v>1</v>
      </c>
      <c r="O84" s="849">
        <v>593</v>
      </c>
      <c r="P84" s="837">
        <v>1.0016891891891893</v>
      </c>
      <c r="Q84" s="850">
        <v>593</v>
      </c>
    </row>
    <row r="85" spans="1:17" ht="14.4" customHeight="1" x14ac:dyDescent="0.3">
      <c r="A85" s="831" t="s">
        <v>3818</v>
      </c>
      <c r="B85" s="832" t="s">
        <v>3566</v>
      </c>
      <c r="C85" s="832" t="s">
        <v>3550</v>
      </c>
      <c r="D85" s="832" t="s">
        <v>3559</v>
      </c>
      <c r="E85" s="832" t="s">
        <v>3560</v>
      </c>
      <c r="F85" s="849"/>
      <c r="G85" s="849"/>
      <c r="H85" s="849"/>
      <c r="I85" s="849"/>
      <c r="J85" s="849">
        <v>1</v>
      </c>
      <c r="K85" s="849">
        <v>767</v>
      </c>
      <c r="L85" s="849">
        <v>1</v>
      </c>
      <c r="M85" s="849">
        <v>767</v>
      </c>
      <c r="N85" s="849">
        <v>1</v>
      </c>
      <c r="O85" s="849">
        <v>768</v>
      </c>
      <c r="P85" s="837">
        <v>1.001303780964798</v>
      </c>
      <c r="Q85" s="850">
        <v>768</v>
      </c>
    </row>
    <row r="86" spans="1:17" ht="14.4" customHeight="1" x14ac:dyDescent="0.3">
      <c r="A86" s="831" t="s">
        <v>3818</v>
      </c>
      <c r="B86" s="832" t="s">
        <v>3566</v>
      </c>
      <c r="C86" s="832" t="s">
        <v>3550</v>
      </c>
      <c r="D86" s="832" t="s">
        <v>3739</v>
      </c>
      <c r="E86" s="832" t="s">
        <v>3740</v>
      </c>
      <c r="F86" s="849"/>
      <c r="G86" s="849"/>
      <c r="H86" s="849"/>
      <c r="I86" s="849"/>
      <c r="J86" s="849">
        <v>1</v>
      </c>
      <c r="K86" s="849">
        <v>373</v>
      </c>
      <c r="L86" s="849">
        <v>1</v>
      </c>
      <c r="M86" s="849">
        <v>373</v>
      </c>
      <c r="N86" s="849"/>
      <c r="O86" s="849"/>
      <c r="P86" s="837"/>
      <c r="Q86" s="850"/>
    </row>
    <row r="87" spans="1:17" ht="14.4" customHeight="1" x14ac:dyDescent="0.3">
      <c r="A87" s="831" t="s">
        <v>3818</v>
      </c>
      <c r="B87" s="832" t="s">
        <v>3752</v>
      </c>
      <c r="C87" s="832" t="s">
        <v>3550</v>
      </c>
      <c r="D87" s="832" t="s">
        <v>3657</v>
      </c>
      <c r="E87" s="832" t="s">
        <v>3658</v>
      </c>
      <c r="F87" s="849"/>
      <c r="G87" s="849"/>
      <c r="H87" s="849"/>
      <c r="I87" s="849"/>
      <c r="J87" s="849"/>
      <c r="K87" s="849"/>
      <c r="L87" s="849"/>
      <c r="M87" s="849"/>
      <c r="N87" s="849">
        <v>1</v>
      </c>
      <c r="O87" s="849">
        <v>37</v>
      </c>
      <c r="P87" s="837"/>
      <c r="Q87" s="850">
        <v>37</v>
      </c>
    </row>
    <row r="88" spans="1:17" ht="14.4" customHeight="1" x14ac:dyDescent="0.3">
      <c r="A88" s="831" t="s">
        <v>3818</v>
      </c>
      <c r="B88" s="832" t="s">
        <v>3766</v>
      </c>
      <c r="C88" s="832" t="s">
        <v>3550</v>
      </c>
      <c r="D88" s="832" t="s">
        <v>3773</v>
      </c>
      <c r="E88" s="832" t="s">
        <v>3774</v>
      </c>
      <c r="F88" s="849">
        <v>1</v>
      </c>
      <c r="G88" s="849">
        <v>1136</v>
      </c>
      <c r="H88" s="849"/>
      <c r="I88" s="849">
        <v>1136</v>
      </c>
      <c r="J88" s="849"/>
      <c r="K88" s="849"/>
      <c r="L88" s="849"/>
      <c r="M88" s="849"/>
      <c r="N88" s="849"/>
      <c r="O88" s="849"/>
      <c r="P88" s="837"/>
      <c r="Q88" s="850"/>
    </row>
    <row r="89" spans="1:17" ht="14.4" customHeight="1" x14ac:dyDescent="0.3">
      <c r="A89" s="831" t="s">
        <v>3818</v>
      </c>
      <c r="B89" s="832" t="s">
        <v>3766</v>
      </c>
      <c r="C89" s="832" t="s">
        <v>3550</v>
      </c>
      <c r="D89" s="832" t="s">
        <v>3781</v>
      </c>
      <c r="E89" s="832" t="s">
        <v>3782</v>
      </c>
      <c r="F89" s="849">
        <v>1</v>
      </c>
      <c r="G89" s="849">
        <v>5597</v>
      </c>
      <c r="H89" s="849"/>
      <c r="I89" s="849">
        <v>5597</v>
      </c>
      <c r="J89" s="849"/>
      <c r="K89" s="849"/>
      <c r="L89" s="849"/>
      <c r="M89" s="849"/>
      <c r="N89" s="849"/>
      <c r="O89" s="849"/>
      <c r="P89" s="837"/>
      <c r="Q89" s="850"/>
    </row>
    <row r="90" spans="1:17" ht="14.4" customHeight="1" x14ac:dyDescent="0.3">
      <c r="A90" s="831" t="s">
        <v>3819</v>
      </c>
      <c r="B90" s="832" t="s">
        <v>3566</v>
      </c>
      <c r="C90" s="832" t="s">
        <v>3567</v>
      </c>
      <c r="D90" s="832" t="s">
        <v>3576</v>
      </c>
      <c r="E90" s="832" t="s">
        <v>1352</v>
      </c>
      <c r="F90" s="849"/>
      <c r="G90" s="849"/>
      <c r="H90" s="849"/>
      <c r="I90" s="849"/>
      <c r="J90" s="849"/>
      <c r="K90" s="849"/>
      <c r="L90" s="849"/>
      <c r="M90" s="849"/>
      <c r="N90" s="849">
        <v>0.1</v>
      </c>
      <c r="O90" s="849">
        <v>454.76</v>
      </c>
      <c r="P90" s="837"/>
      <c r="Q90" s="850">
        <v>4547.5999999999995</v>
      </c>
    </row>
    <row r="91" spans="1:17" ht="14.4" customHeight="1" x14ac:dyDescent="0.3">
      <c r="A91" s="831" t="s">
        <v>3819</v>
      </c>
      <c r="B91" s="832" t="s">
        <v>3566</v>
      </c>
      <c r="C91" s="832" t="s">
        <v>3547</v>
      </c>
      <c r="D91" s="832" t="s">
        <v>3612</v>
      </c>
      <c r="E91" s="832" t="s">
        <v>3613</v>
      </c>
      <c r="F91" s="849"/>
      <c r="G91" s="849"/>
      <c r="H91" s="849"/>
      <c r="I91" s="849"/>
      <c r="J91" s="849"/>
      <c r="K91" s="849"/>
      <c r="L91" s="849"/>
      <c r="M91" s="849"/>
      <c r="N91" s="849">
        <v>1</v>
      </c>
      <c r="O91" s="849">
        <v>408.74</v>
      </c>
      <c r="P91" s="837"/>
      <c r="Q91" s="850">
        <v>408.74</v>
      </c>
    </row>
    <row r="92" spans="1:17" ht="14.4" customHeight="1" x14ac:dyDescent="0.3">
      <c r="A92" s="831" t="s">
        <v>3819</v>
      </c>
      <c r="B92" s="832" t="s">
        <v>3566</v>
      </c>
      <c r="C92" s="832" t="s">
        <v>3547</v>
      </c>
      <c r="D92" s="832" t="s">
        <v>3548</v>
      </c>
      <c r="E92" s="832" t="s">
        <v>3549</v>
      </c>
      <c r="F92" s="849"/>
      <c r="G92" s="849"/>
      <c r="H92" s="849"/>
      <c r="I92" s="849"/>
      <c r="J92" s="849"/>
      <c r="K92" s="849"/>
      <c r="L92" s="849"/>
      <c r="M92" s="849"/>
      <c r="N92" s="849">
        <v>1</v>
      </c>
      <c r="O92" s="849">
        <v>2170.0300000000002</v>
      </c>
      <c r="P92" s="837"/>
      <c r="Q92" s="850">
        <v>2170.0300000000002</v>
      </c>
    </row>
    <row r="93" spans="1:17" ht="14.4" customHeight="1" x14ac:dyDescent="0.3">
      <c r="A93" s="831" t="s">
        <v>3819</v>
      </c>
      <c r="B93" s="832" t="s">
        <v>3566</v>
      </c>
      <c r="C93" s="832" t="s">
        <v>3547</v>
      </c>
      <c r="D93" s="832" t="s">
        <v>3624</v>
      </c>
      <c r="E93" s="832" t="s">
        <v>3625</v>
      </c>
      <c r="F93" s="849"/>
      <c r="G93" s="849"/>
      <c r="H93" s="849"/>
      <c r="I93" s="849"/>
      <c r="J93" s="849"/>
      <c r="K93" s="849"/>
      <c r="L93" s="849"/>
      <c r="M93" s="849"/>
      <c r="N93" s="849">
        <v>1</v>
      </c>
      <c r="O93" s="849">
        <v>1396.5</v>
      </c>
      <c r="P93" s="837"/>
      <c r="Q93" s="850">
        <v>1396.5</v>
      </c>
    </row>
    <row r="94" spans="1:17" ht="14.4" customHeight="1" x14ac:dyDescent="0.3">
      <c r="A94" s="831" t="s">
        <v>3819</v>
      </c>
      <c r="B94" s="832" t="s">
        <v>3566</v>
      </c>
      <c r="C94" s="832" t="s">
        <v>3550</v>
      </c>
      <c r="D94" s="832" t="s">
        <v>3657</v>
      </c>
      <c r="E94" s="832" t="s">
        <v>3658</v>
      </c>
      <c r="F94" s="849">
        <v>5</v>
      </c>
      <c r="G94" s="849">
        <v>185</v>
      </c>
      <c r="H94" s="849"/>
      <c r="I94" s="849">
        <v>37</v>
      </c>
      <c r="J94" s="849"/>
      <c r="K94" s="849"/>
      <c r="L94" s="849"/>
      <c r="M94" s="849"/>
      <c r="N94" s="849">
        <v>1</v>
      </c>
      <c r="O94" s="849">
        <v>37</v>
      </c>
      <c r="P94" s="837"/>
      <c r="Q94" s="850">
        <v>37</v>
      </c>
    </row>
    <row r="95" spans="1:17" ht="14.4" customHeight="1" x14ac:dyDescent="0.3">
      <c r="A95" s="831" t="s">
        <v>3819</v>
      </c>
      <c r="B95" s="832" t="s">
        <v>3566</v>
      </c>
      <c r="C95" s="832" t="s">
        <v>3550</v>
      </c>
      <c r="D95" s="832" t="s">
        <v>3551</v>
      </c>
      <c r="E95" s="832" t="s">
        <v>3552</v>
      </c>
      <c r="F95" s="849">
        <v>1</v>
      </c>
      <c r="G95" s="849">
        <v>251</v>
      </c>
      <c r="H95" s="849">
        <v>1</v>
      </c>
      <c r="I95" s="849">
        <v>251</v>
      </c>
      <c r="J95" s="849">
        <v>1</v>
      </c>
      <c r="K95" s="849">
        <v>251</v>
      </c>
      <c r="L95" s="849">
        <v>1</v>
      </c>
      <c r="M95" s="849">
        <v>251</v>
      </c>
      <c r="N95" s="849"/>
      <c r="O95" s="849"/>
      <c r="P95" s="837"/>
      <c r="Q95" s="850"/>
    </row>
    <row r="96" spans="1:17" ht="14.4" customHeight="1" x14ac:dyDescent="0.3">
      <c r="A96" s="831" t="s">
        <v>3819</v>
      </c>
      <c r="B96" s="832" t="s">
        <v>3566</v>
      </c>
      <c r="C96" s="832" t="s">
        <v>3550</v>
      </c>
      <c r="D96" s="832" t="s">
        <v>3665</v>
      </c>
      <c r="E96" s="832" t="s">
        <v>3666</v>
      </c>
      <c r="F96" s="849">
        <v>1</v>
      </c>
      <c r="G96" s="849">
        <v>126</v>
      </c>
      <c r="H96" s="849">
        <v>0.5</v>
      </c>
      <c r="I96" s="849">
        <v>126</v>
      </c>
      <c r="J96" s="849">
        <v>2</v>
      </c>
      <c r="K96" s="849">
        <v>252</v>
      </c>
      <c r="L96" s="849">
        <v>1</v>
      </c>
      <c r="M96" s="849">
        <v>126</v>
      </c>
      <c r="N96" s="849"/>
      <c r="O96" s="849"/>
      <c r="P96" s="837"/>
      <c r="Q96" s="850"/>
    </row>
    <row r="97" spans="1:17" ht="14.4" customHeight="1" x14ac:dyDescent="0.3">
      <c r="A97" s="831" t="s">
        <v>3819</v>
      </c>
      <c r="B97" s="832" t="s">
        <v>3566</v>
      </c>
      <c r="C97" s="832" t="s">
        <v>3550</v>
      </c>
      <c r="D97" s="832" t="s">
        <v>3673</v>
      </c>
      <c r="E97" s="832" t="s">
        <v>3674</v>
      </c>
      <c r="F97" s="849"/>
      <c r="G97" s="849"/>
      <c r="H97" s="849"/>
      <c r="I97" s="849"/>
      <c r="J97" s="849"/>
      <c r="K97" s="849"/>
      <c r="L97" s="849"/>
      <c r="M97" s="849"/>
      <c r="N97" s="849">
        <v>1</v>
      </c>
      <c r="O97" s="849">
        <v>334</v>
      </c>
      <c r="P97" s="837"/>
      <c r="Q97" s="850">
        <v>334</v>
      </c>
    </row>
    <row r="98" spans="1:17" ht="14.4" customHeight="1" x14ac:dyDescent="0.3">
      <c r="A98" s="831" t="s">
        <v>3819</v>
      </c>
      <c r="B98" s="832" t="s">
        <v>3566</v>
      </c>
      <c r="C98" s="832" t="s">
        <v>3550</v>
      </c>
      <c r="D98" s="832" t="s">
        <v>3677</v>
      </c>
      <c r="E98" s="832" t="s">
        <v>3678</v>
      </c>
      <c r="F98" s="849">
        <v>1</v>
      </c>
      <c r="G98" s="849">
        <v>351</v>
      </c>
      <c r="H98" s="849"/>
      <c r="I98" s="849">
        <v>351</v>
      </c>
      <c r="J98" s="849"/>
      <c r="K98" s="849"/>
      <c r="L98" s="849"/>
      <c r="M98" s="849"/>
      <c r="N98" s="849"/>
      <c r="O98" s="849"/>
      <c r="P98" s="837"/>
      <c r="Q98" s="850"/>
    </row>
    <row r="99" spans="1:17" ht="14.4" customHeight="1" x14ac:dyDescent="0.3">
      <c r="A99" s="831" t="s">
        <v>3819</v>
      </c>
      <c r="B99" s="832" t="s">
        <v>3566</v>
      </c>
      <c r="C99" s="832" t="s">
        <v>3550</v>
      </c>
      <c r="D99" s="832" t="s">
        <v>3557</v>
      </c>
      <c r="E99" s="832" t="s">
        <v>3558</v>
      </c>
      <c r="F99" s="849"/>
      <c r="G99" s="849"/>
      <c r="H99" s="849"/>
      <c r="I99" s="849"/>
      <c r="J99" s="849"/>
      <c r="K99" s="849"/>
      <c r="L99" s="849"/>
      <c r="M99" s="849"/>
      <c r="N99" s="849">
        <v>2</v>
      </c>
      <c r="O99" s="849">
        <v>1186</v>
      </c>
      <c r="P99" s="837"/>
      <c r="Q99" s="850">
        <v>593</v>
      </c>
    </row>
    <row r="100" spans="1:17" ht="14.4" customHeight="1" x14ac:dyDescent="0.3">
      <c r="A100" s="831" t="s">
        <v>3819</v>
      </c>
      <c r="B100" s="832" t="s">
        <v>3566</v>
      </c>
      <c r="C100" s="832" t="s">
        <v>3550</v>
      </c>
      <c r="D100" s="832" t="s">
        <v>3559</v>
      </c>
      <c r="E100" s="832" t="s">
        <v>3560</v>
      </c>
      <c r="F100" s="849"/>
      <c r="G100" s="849"/>
      <c r="H100" s="849"/>
      <c r="I100" s="849"/>
      <c r="J100" s="849"/>
      <c r="K100" s="849"/>
      <c r="L100" s="849"/>
      <c r="M100" s="849"/>
      <c r="N100" s="849">
        <v>2</v>
      </c>
      <c r="O100" s="849">
        <v>1536</v>
      </c>
      <c r="P100" s="837"/>
      <c r="Q100" s="850">
        <v>768</v>
      </c>
    </row>
    <row r="101" spans="1:17" ht="14.4" customHeight="1" x14ac:dyDescent="0.3">
      <c r="A101" s="831" t="s">
        <v>3819</v>
      </c>
      <c r="B101" s="832" t="s">
        <v>3546</v>
      </c>
      <c r="C101" s="832" t="s">
        <v>3550</v>
      </c>
      <c r="D101" s="832" t="s">
        <v>3820</v>
      </c>
      <c r="E101" s="832" t="s">
        <v>3821</v>
      </c>
      <c r="F101" s="849">
        <v>1</v>
      </c>
      <c r="G101" s="849">
        <v>4457</v>
      </c>
      <c r="H101" s="849"/>
      <c r="I101" s="849">
        <v>4457</v>
      </c>
      <c r="J101" s="849"/>
      <c r="K101" s="849"/>
      <c r="L101" s="849"/>
      <c r="M101" s="849"/>
      <c r="N101" s="849"/>
      <c r="O101" s="849"/>
      <c r="P101" s="837"/>
      <c r="Q101" s="850"/>
    </row>
    <row r="102" spans="1:17" ht="14.4" customHeight="1" x14ac:dyDescent="0.3">
      <c r="A102" s="831" t="s">
        <v>3565</v>
      </c>
      <c r="B102" s="832" t="s">
        <v>3566</v>
      </c>
      <c r="C102" s="832" t="s">
        <v>3550</v>
      </c>
      <c r="D102" s="832" t="s">
        <v>3657</v>
      </c>
      <c r="E102" s="832" t="s">
        <v>3658</v>
      </c>
      <c r="F102" s="849"/>
      <c r="G102" s="849"/>
      <c r="H102" s="849"/>
      <c r="I102" s="849"/>
      <c r="J102" s="849">
        <v>1</v>
      </c>
      <c r="K102" s="849">
        <v>37</v>
      </c>
      <c r="L102" s="849">
        <v>1</v>
      </c>
      <c r="M102" s="849">
        <v>37</v>
      </c>
      <c r="N102" s="849">
        <v>1</v>
      </c>
      <c r="O102" s="849">
        <v>37</v>
      </c>
      <c r="P102" s="837">
        <v>1</v>
      </c>
      <c r="Q102" s="850">
        <v>37</v>
      </c>
    </row>
    <row r="103" spans="1:17" ht="14.4" customHeight="1" x14ac:dyDescent="0.3">
      <c r="A103" s="831" t="s">
        <v>3822</v>
      </c>
      <c r="B103" s="832" t="s">
        <v>3566</v>
      </c>
      <c r="C103" s="832" t="s">
        <v>3547</v>
      </c>
      <c r="D103" s="832" t="s">
        <v>3612</v>
      </c>
      <c r="E103" s="832" t="s">
        <v>3613</v>
      </c>
      <c r="F103" s="849">
        <v>1</v>
      </c>
      <c r="G103" s="849">
        <v>408.74</v>
      </c>
      <c r="H103" s="849"/>
      <c r="I103" s="849">
        <v>408.74</v>
      </c>
      <c r="J103" s="849"/>
      <c r="K103" s="849"/>
      <c r="L103" s="849"/>
      <c r="M103" s="849"/>
      <c r="N103" s="849"/>
      <c r="O103" s="849"/>
      <c r="P103" s="837"/>
      <c r="Q103" s="850"/>
    </row>
    <row r="104" spans="1:17" ht="14.4" customHeight="1" x14ac:dyDescent="0.3">
      <c r="A104" s="831" t="s">
        <v>3822</v>
      </c>
      <c r="B104" s="832" t="s">
        <v>3566</v>
      </c>
      <c r="C104" s="832" t="s">
        <v>3547</v>
      </c>
      <c r="D104" s="832" t="s">
        <v>3614</v>
      </c>
      <c r="E104" s="832" t="s">
        <v>3615</v>
      </c>
      <c r="F104" s="849">
        <v>1</v>
      </c>
      <c r="G104" s="849">
        <v>202.4</v>
      </c>
      <c r="H104" s="849"/>
      <c r="I104" s="849">
        <v>202.4</v>
      </c>
      <c r="J104" s="849"/>
      <c r="K104" s="849"/>
      <c r="L104" s="849"/>
      <c r="M104" s="849"/>
      <c r="N104" s="849"/>
      <c r="O104" s="849"/>
      <c r="P104" s="837"/>
      <c r="Q104" s="850"/>
    </row>
    <row r="105" spans="1:17" ht="14.4" customHeight="1" x14ac:dyDescent="0.3">
      <c r="A105" s="831" t="s">
        <v>3822</v>
      </c>
      <c r="B105" s="832" t="s">
        <v>3566</v>
      </c>
      <c r="C105" s="832" t="s">
        <v>3547</v>
      </c>
      <c r="D105" s="832" t="s">
        <v>3620</v>
      </c>
      <c r="E105" s="832" t="s">
        <v>3621</v>
      </c>
      <c r="F105" s="849">
        <v>2</v>
      </c>
      <c r="G105" s="849">
        <v>1480</v>
      </c>
      <c r="H105" s="849"/>
      <c r="I105" s="849">
        <v>740</v>
      </c>
      <c r="J105" s="849"/>
      <c r="K105" s="849"/>
      <c r="L105" s="849"/>
      <c r="M105" s="849"/>
      <c r="N105" s="849"/>
      <c r="O105" s="849"/>
      <c r="P105" s="837"/>
      <c r="Q105" s="850"/>
    </row>
    <row r="106" spans="1:17" ht="14.4" customHeight="1" x14ac:dyDescent="0.3">
      <c r="A106" s="831" t="s">
        <v>3822</v>
      </c>
      <c r="B106" s="832" t="s">
        <v>3566</v>
      </c>
      <c r="C106" s="832" t="s">
        <v>3547</v>
      </c>
      <c r="D106" s="832" t="s">
        <v>3622</v>
      </c>
      <c r="E106" s="832" t="s">
        <v>3623</v>
      </c>
      <c r="F106" s="849">
        <v>1</v>
      </c>
      <c r="G106" s="849">
        <v>3501.87</v>
      </c>
      <c r="H106" s="849"/>
      <c r="I106" s="849">
        <v>3501.87</v>
      </c>
      <c r="J106" s="849"/>
      <c r="K106" s="849"/>
      <c r="L106" s="849"/>
      <c r="M106" s="849"/>
      <c r="N106" s="849"/>
      <c r="O106" s="849"/>
      <c r="P106" s="837"/>
      <c r="Q106" s="850"/>
    </row>
    <row r="107" spans="1:17" ht="14.4" customHeight="1" x14ac:dyDescent="0.3">
      <c r="A107" s="831" t="s">
        <v>3822</v>
      </c>
      <c r="B107" s="832" t="s">
        <v>3566</v>
      </c>
      <c r="C107" s="832" t="s">
        <v>3550</v>
      </c>
      <c r="D107" s="832" t="s">
        <v>3657</v>
      </c>
      <c r="E107" s="832" t="s">
        <v>3658</v>
      </c>
      <c r="F107" s="849">
        <v>1</v>
      </c>
      <c r="G107" s="849">
        <v>37</v>
      </c>
      <c r="H107" s="849">
        <v>0.33333333333333331</v>
      </c>
      <c r="I107" s="849">
        <v>37</v>
      </c>
      <c r="J107" s="849">
        <v>3</v>
      </c>
      <c r="K107" s="849">
        <v>111</v>
      </c>
      <c r="L107" s="849">
        <v>1</v>
      </c>
      <c r="M107" s="849">
        <v>37</v>
      </c>
      <c r="N107" s="849"/>
      <c r="O107" s="849"/>
      <c r="P107" s="837"/>
      <c r="Q107" s="850"/>
    </row>
    <row r="108" spans="1:17" ht="14.4" customHeight="1" x14ac:dyDescent="0.3">
      <c r="A108" s="831" t="s">
        <v>3822</v>
      </c>
      <c r="B108" s="832" t="s">
        <v>3566</v>
      </c>
      <c r="C108" s="832" t="s">
        <v>3550</v>
      </c>
      <c r="D108" s="832" t="s">
        <v>3551</v>
      </c>
      <c r="E108" s="832" t="s">
        <v>3552</v>
      </c>
      <c r="F108" s="849"/>
      <c r="G108" s="849"/>
      <c r="H108" s="849"/>
      <c r="I108" s="849"/>
      <c r="J108" s="849">
        <v>1</v>
      </c>
      <c r="K108" s="849">
        <v>251</v>
      </c>
      <c r="L108" s="849">
        <v>1</v>
      </c>
      <c r="M108" s="849">
        <v>251</v>
      </c>
      <c r="N108" s="849">
        <v>1</v>
      </c>
      <c r="O108" s="849">
        <v>252</v>
      </c>
      <c r="P108" s="837">
        <v>1.0039840637450199</v>
      </c>
      <c r="Q108" s="850">
        <v>252</v>
      </c>
    </row>
    <row r="109" spans="1:17" ht="14.4" customHeight="1" x14ac:dyDescent="0.3">
      <c r="A109" s="831" t="s">
        <v>3822</v>
      </c>
      <c r="B109" s="832" t="s">
        <v>3566</v>
      </c>
      <c r="C109" s="832" t="s">
        <v>3550</v>
      </c>
      <c r="D109" s="832" t="s">
        <v>3665</v>
      </c>
      <c r="E109" s="832" t="s">
        <v>3666</v>
      </c>
      <c r="F109" s="849"/>
      <c r="G109" s="849"/>
      <c r="H109" s="849"/>
      <c r="I109" s="849"/>
      <c r="J109" s="849">
        <v>2</v>
      </c>
      <c r="K109" s="849">
        <v>252</v>
      </c>
      <c r="L109" s="849">
        <v>1</v>
      </c>
      <c r="M109" s="849">
        <v>126</v>
      </c>
      <c r="N109" s="849"/>
      <c r="O109" s="849"/>
      <c r="P109" s="837"/>
      <c r="Q109" s="850"/>
    </row>
    <row r="110" spans="1:17" ht="14.4" customHeight="1" x14ac:dyDescent="0.3">
      <c r="A110" s="831" t="s">
        <v>3822</v>
      </c>
      <c r="B110" s="832" t="s">
        <v>3566</v>
      </c>
      <c r="C110" s="832" t="s">
        <v>3550</v>
      </c>
      <c r="D110" s="832" t="s">
        <v>3687</v>
      </c>
      <c r="E110" s="832" t="s">
        <v>3688</v>
      </c>
      <c r="F110" s="849"/>
      <c r="G110" s="849"/>
      <c r="H110" s="849"/>
      <c r="I110" s="849"/>
      <c r="J110" s="849">
        <v>1</v>
      </c>
      <c r="K110" s="849">
        <v>495</v>
      </c>
      <c r="L110" s="849">
        <v>1</v>
      </c>
      <c r="M110" s="849">
        <v>495</v>
      </c>
      <c r="N110" s="849"/>
      <c r="O110" s="849"/>
      <c r="P110" s="837"/>
      <c r="Q110" s="850"/>
    </row>
    <row r="111" spans="1:17" ht="14.4" customHeight="1" x14ac:dyDescent="0.3">
      <c r="A111" s="831" t="s">
        <v>3822</v>
      </c>
      <c r="B111" s="832" t="s">
        <v>3566</v>
      </c>
      <c r="C111" s="832" t="s">
        <v>3550</v>
      </c>
      <c r="D111" s="832" t="s">
        <v>3695</v>
      </c>
      <c r="E111" s="832" t="s">
        <v>3696</v>
      </c>
      <c r="F111" s="849"/>
      <c r="G111" s="849"/>
      <c r="H111" s="849"/>
      <c r="I111" s="849"/>
      <c r="J111" s="849"/>
      <c r="K111" s="849"/>
      <c r="L111" s="849"/>
      <c r="M111" s="849"/>
      <c r="N111" s="849">
        <v>1</v>
      </c>
      <c r="O111" s="849">
        <v>33.33</v>
      </c>
      <c r="P111" s="837"/>
      <c r="Q111" s="850">
        <v>33.33</v>
      </c>
    </row>
    <row r="112" spans="1:17" ht="14.4" customHeight="1" x14ac:dyDescent="0.3">
      <c r="A112" s="831" t="s">
        <v>3822</v>
      </c>
      <c r="B112" s="832" t="s">
        <v>3566</v>
      </c>
      <c r="C112" s="832" t="s">
        <v>3550</v>
      </c>
      <c r="D112" s="832" t="s">
        <v>3559</v>
      </c>
      <c r="E112" s="832" t="s">
        <v>3560</v>
      </c>
      <c r="F112" s="849">
        <v>2</v>
      </c>
      <c r="G112" s="849">
        <v>1534</v>
      </c>
      <c r="H112" s="849"/>
      <c r="I112" s="849">
        <v>767</v>
      </c>
      <c r="J112" s="849"/>
      <c r="K112" s="849"/>
      <c r="L112" s="849"/>
      <c r="M112" s="849"/>
      <c r="N112" s="849"/>
      <c r="O112" s="849"/>
      <c r="P112" s="837"/>
      <c r="Q112" s="850"/>
    </row>
    <row r="113" spans="1:17" ht="14.4" customHeight="1" x14ac:dyDescent="0.3">
      <c r="A113" s="831" t="s">
        <v>3822</v>
      </c>
      <c r="B113" s="832" t="s">
        <v>3566</v>
      </c>
      <c r="C113" s="832" t="s">
        <v>3550</v>
      </c>
      <c r="D113" s="832" t="s">
        <v>3721</v>
      </c>
      <c r="E113" s="832" t="s">
        <v>3722</v>
      </c>
      <c r="F113" s="849"/>
      <c r="G113" s="849"/>
      <c r="H113" s="849"/>
      <c r="I113" s="849"/>
      <c r="J113" s="849">
        <v>1</v>
      </c>
      <c r="K113" s="849">
        <v>116</v>
      </c>
      <c r="L113" s="849">
        <v>1</v>
      </c>
      <c r="M113" s="849">
        <v>116</v>
      </c>
      <c r="N113" s="849">
        <v>1</v>
      </c>
      <c r="O113" s="849">
        <v>116</v>
      </c>
      <c r="P113" s="837">
        <v>1</v>
      </c>
      <c r="Q113" s="850">
        <v>116</v>
      </c>
    </row>
    <row r="114" spans="1:17" ht="14.4" customHeight="1" x14ac:dyDescent="0.3">
      <c r="A114" s="831" t="s">
        <v>3822</v>
      </c>
      <c r="B114" s="832" t="s">
        <v>3566</v>
      </c>
      <c r="C114" s="832" t="s">
        <v>3550</v>
      </c>
      <c r="D114" s="832" t="s">
        <v>3563</v>
      </c>
      <c r="E114" s="832" t="s">
        <v>3564</v>
      </c>
      <c r="F114" s="849">
        <v>1</v>
      </c>
      <c r="G114" s="849">
        <v>362</v>
      </c>
      <c r="H114" s="849"/>
      <c r="I114" s="849">
        <v>362</v>
      </c>
      <c r="J114" s="849"/>
      <c r="K114" s="849"/>
      <c r="L114" s="849"/>
      <c r="M114" s="849"/>
      <c r="N114" s="849"/>
      <c r="O114" s="849"/>
      <c r="P114" s="837"/>
      <c r="Q114" s="850"/>
    </row>
    <row r="115" spans="1:17" ht="14.4" customHeight="1" x14ac:dyDescent="0.3">
      <c r="A115" s="831" t="s">
        <v>3823</v>
      </c>
      <c r="B115" s="832" t="s">
        <v>3566</v>
      </c>
      <c r="C115" s="832" t="s">
        <v>3567</v>
      </c>
      <c r="D115" s="832" t="s">
        <v>3576</v>
      </c>
      <c r="E115" s="832" t="s">
        <v>1352</v>
      </c>
      <c r="F115" s="849">
        <v>0.1</v>
      </c>
      <c r="G115" s="849">
        <v>442.7</v>
      </c>
      <c r="H115" s="849"/>
      <c r="I115" s="849">
        <v>4427</v>
      </c>
      <c r="J115" s="849"/>
      <c r="K115" s="849"/>
      <c r="L115" s="849"/>
      <c r="M115" s="849"/>
      <c r="N115" s="849">
        <v>1.2000000000000002</v>
      </c>
      <c r="O115" s="849">
        <v>5457.14</v>
      </c>
      <c r="P115" s="837"/>
      <c r="Q115" s="850">
        <v>4547.6166666666659</v>
      </c>
    </row>
    <row r="116" spans="1:17" ht="14.4" customHeight="1" x14ac:dyDescent="0.3">
      <c r="A116" s="831" t="s">
        <v>3823</v>
      </c>
      <c r="B116" s="832" t="s">
        <v>3566</v>
      </c>
      <c r="C116" s="832" t="s">
        <v>3547</v>
      </c>
      <c r="D116" s="832" t="s">
        <v>3612</v>
      </c>
      <c r="E116" s="832" t="s">
        <v>3613</v>
      </c>
      <c r="F116" s="849">
        <v>3</v>
      </c>
      <c r="G116" s="849">
        <v>1226.22</v>
      </c>
      <c r="H116" s="849">
        <v>1.5</v>
      </c>
      <c r="I116" s="849">
        <v>408.74</v>
      </c>
      <c r="J116" s="849">
        <v>2</v>
      </c>
      <c r="K116" s="849">
        <v>817.48</v>
      </c>
      <c r="L116" s="849">
        <v>1</v>
      </c>
      <c r="M116" s="849">
        <v>408.74</v>
      </c>
      <c r="N116" s="849">
        <v>4</v>
      </c>
      <c r="O116" s="849">
        <v>1634.96</v>
      </c>
      <c r="P116" s="837">
        <v>2</v>
      </c>
      <c r="Q116" s="850">
        <v>408.74</v>
      </c>
    </row>
    <row r="117" spans="1:17" ht="14.4" customHeight="1" x14ac:dyDescent="0.3">
      <c r="A117" s="831" t="s">
        <v>3823</v>
      </c>
      <c r="B117" s="832" t="s">
        <v>3566</v>
      </c>
      <c r="C117" s="832" t="s">
        <v>3547</v>
      </c>
      <c r="D117" s="832" t="s">
        <v>3618</v>
      </c>
      <c r="E117" s="832" t="s">
        <v>3619</v>
      </c>
      <c r="F117" s="849"/>
      <c r="G117" s="849"/>
      <c r="H117" s="849"/>
      <c r="I117" s="849"/>
      <c r="J117" s="849">
        <v>1</v>
      </c>
      <c r="K117" s="849">
        <v>1665</v>
      </c>
      <c r="L117" s="849">
        <v>1</v>
      </c>
      <c r="M117" s="849">
        <v>1665</v>
      </c>
      <c r="N117" s="849">
        <v>1</v>
      </c>
      <c r="O117" s="849">
        <v>1665</v>
      </c>
      <c r="P117" s="837">
        <v>1</v>
      </c>
      <c r="Q117" s="850">
        <v>1665</v>
      </c>
    </row>
    <row r="118" spans="1:17" ht="14.4" customHeight="1" x14ac:dyDescent="0.3">
      <c r="A118" s="831" t="s">
        <v>3823</v>
      </c>
      <c r="B118" s="832" t="s">
        <v>3566</v>
      </c>
      <c r="C118" s="832" t="s">
        <v>3547</v>
      </c>
      <c r="D118" s="832" t="s">
        <v>3548</v>
      </c>
      <c r="E118" s="832" t="s">
        <v>3549</v>
      </c>
      <c r="F118" s="849">
        <v>3</v>
      </c>
      <c r="G118" s="849">
        <v>7308</v>
      </c>
      <c r="H118" s="849"/>
      <c r="I118" s="849">
        <v>2436</v>
      </c>
      <c r="J118" s="849"/>
      <c r="K118" s="849"/>
      <c r="L118" s="849"/>
      <c r="M118" s="849"/>
      <c r="N118" s="849">
        <v>4</v>
      </c>
      <c r="O118" s="849">
        <v>8946.09</v>
      </c>
      <c r="P118" s="837"/>
      <c r="Q118" s="850">
        <v>2236.5225</v>
      </c>
    </row>
    <row r="119" spans="1:17" ht="14.4" customHeight="1" x14ac:dyDescent="0.3">
      <c r="A119" s="831" t="s">
        <v>3823</v>
      </c>
      <c r="B119" s="832" t="s">
        <v>3566</v>
      </c>
      <c r="C119" s="832" t="s">
        <v>3547</v>
      </c>
      <c r="D119" s="832" t="s">
        <v>3620</v>
      </c>
      <c r="E119" s="832" t="s">
        <v>3621</v>
      </c>
      <c r="F119" s="849">
        <v>1</v>
      </c>
      <c r="G119" s="849">
        <v>740</v>
      </c>
      <c r="H119" s="849"/>
      <c r="I119" s="849">
        <v>740</v>
      </c>
      <c r="J119" s="849"/>
      <c r="K119" s="849"/>
      <c r="L119" s="849"/>
      <c r="M119" s="849"/>
      <c r="N119" s="849"/>
      <c r="O119" s="849"/>
      <c r="P119" s="837"/>
      <c r="Q119" s="850"/>
    </row>
    <row r="120" spans="1:17" ht="14.4" customHeight="1" x14ac:dyDescent="0.3">
      <c r="A120" s="831" t="s">
        <v>3823</v>
      </c>
      <c r="B120" s="832" t="s">
        <v>3566</v>
      </c>
      <c r="C120" s="832" t="s">
        <v>3547</v>
      </c>
      <c r="D120" s="832" t="s">
        <v>3622</v>
      </c>
      <c r="E120" s="832" t="s">
        <v>3623</v>
      </c>
      <c r="F120" s="849"/>
      <c r="G120" s="849"/>
      <c r="H120" s="849"/>
      <c r="I120" s="849"/>
      <c r="J120" s="849"/>
      <c r="K120" s="849"/>
      <c r="L120" s="849"/>
      <c r="M120" s="849"/>
      <c r="N120" s="849">
        <v>1</v>
      </c>
      <c r="O120" s="849">
        <v>3501.87</v>
      </c>
      <c r="P120" s="837"/>
      <c r="Q120" s="850">
        <v>3501.87</v>
      </c>
    </row>
    <row r="121" spans="1:17" ht="14.4" customHeight="1" x14ac:dyDescent="0.3">
      <c r="A121" s="831" t="s">
        <v>3823</v>
      </c>
      <c r="B121" s="832" t="s">
        <v>3566</v>
      </c>
      <c r="C121" s="832" t="s">
        <v>3547</v>
      </c>
      <c r="D121" s="832" t="s">
        <v>3624</v>
      </c>
      <c r="E121" s="832" t="s">
        <v>3625</v>
      </c>
      <c r="F121" s="849">
        <v>3</v>
      </c>
      <c r="G121" s="849">
        <v>4189.5</v>
      </c>
      <c r="H121" s="849">
        <v>1.5</v>
      </c>
      <c r="I121" s="849">
        <v>1396.5</v>
      </c>
      <c r="J121" s="849">
        <v>2</v>
      </c>
      <c r="K121" s="849">
        <v>2793</v>
      </c>
      <c r="L121" s="849">
        <v>1</v>
      </c>
      <c r="M121" s="849">
        <v>1396.5</v>
      </c>
      <c r="N121" s="849">
        <v>1</v>
      </c>
      <c r="O121" s="849">
        <v>1396.5</v>
      </c>
      <c r="P121" s="837">
        <v>0.5</v>
      </c>
      <c r="Q121" s="850">
        <v>1396.5</v>
      </c>
    </row>
    <row r="122" spans="1:17" ht="14.4" customHeight="1" x14ac:dyDescent="0.3">
      <c r="A122" s="831" t="s">
        <v>3823</v>
      </c>
      <c r="B122" s="832" t="s">
        <v>3566</v>
      </c>
      <c r="C122" s="832" t="s">
        <v>3547</v>
      </c>
      <c r="D122" s="832" t="s">
        <v>3626</v>
      </c>
      <c r="E122" s="832" t="s">
        <v>3627</v>
      </c>
      <c r="F122" s="849"/>
      <c r="G122" s="849"/>
      <c r="H122" s="849"/>
      <c r="I122" s="849"/>
      <c r="J122" s="849">
        <v>3</v>
      </c>
      <c r="K122" s="849">
        <v>5092.68</v>
      </c>
      <c r="L122" s="849">
        <v>1</v>
      </c>
      <c r="M122" s="849">
        <v>1697.5600000000002</v>
      </c>
      <c r="N122" s="849"/>
      <c r="O122" s="849"/>
      <c r="P122" s="837"/>
      <c r="Q122" s="850"/>
    </row>
    <row r="123" spans="1:17" ht="14.4" customHeight="1" x14ac:dyDescent="0.3">
      <c r="A123" s="831" t="s">
        <v>3823</v>
      </c>
      <c r="B123" s="832" t="s">
        <v>3566</v>
      </c>
      <c r="C123" s="832" t="s">
        <v>3547</v>
      </c>
      <c r="D123" s="832" t="s">
        <v>3641</v>
      </c>
      <c r="E123" s="832" t="s">
        <v>3642</v>
      </c>
      <c r="F123" s="849"/>
      <c r="G123" s="849"/>
      <c r="H123" s="849"/>
      <c r="I123" s="849"/>
      <c r="J123" s="849"/>
      <c r="K123" s="849"/>
      <c r="L123" s="849"/>
      <c r="M123" s="849"/>
      <c r="N123" s="849">
        <v>1</v>
      </c>
      <c r="O123" s="849">
        <v>1075.98</v>
      </c>
      <c r="P123" s="837"/>
      <c r="Q123" s="850">
        <v>1075.98</v>
      </c>
    </row>
    <row r="124" spans="1:17" ht="14.4" customHeight="1" x14ac:dyDescent="0.3">
      <c r="A124" s="831" t="s">
        <v>3823</v>
      </c>
      <c r="B124" s="832" t="s">
        <v>3566</v>
      </c>
      <c r="C124" s="832" t="s">
        <v>3550</v>
      </c>
      <c r="D124" s="832" t="s">
        <v>3657</v>
      </c>
      <c r="E124" s="832" t="s">
        <v>3658</v>
      </c>
      <c r="F124" s="849">
        <v>2</v>
      </c>
      <c r="G124" s="849">
        <v>74</v>
      </c>
      <c r="H124" s="849">
        <v>0.4</v>
      </c>
      <c r="I124" s="849">
        <v>37</v>
      </c>
      <c r="J124" s="849">
        <v>5</v>
      </c>
      <c r="K124" s="849">
        <v>185</v>
      </c>
      <c r="L124" s="849">
        <v>1</v>
      </c>
      <c r="M124" s="849">
        <v>37</v>
      </c>
      <c r="N124" s="849"/>
      <c r="O124" s="849"/>
      <c r="P124" s="837"/>
      <c r="Q124" s="850"/>
    </row>
    <row r="125" spans="1:17" ht="14.4" customHeight="1" x14ac:dyDescent="0.3">
      <c r="A125" s="831" t="s">
        <v>3823</v>
      </c>
      <c r="B125" s="832" t="s">
        <v>3566</v>
      </c>
      <c r="C125" s="832" t="s">
        <v>3550</v>
      </c>
      <c r="D125" s="832" t="s">
        <v>3551</v>
      </c>
      <c r="E125" s="832" t="s">
        <v>3552</v>
      </c>
      <c r="F125" s="849">
        <v>1</v>
      </c>
      <c r="G125" s="849">
        <v>251</v>
      </c>
      <c r="H125" s="849"/>
      <c r="I125" s="849">
        <v>251</v>
      </c>
      <c r="J125" s="849"/>
      <c r="K125" s="849"/>
      <c r="L125" s="849"/>
      <c r="M125" s="849"/>
      <c r="N125" s="849">
        <v>1</v>
      </c>
      <c r="O125" s="849">
        <v>252</v>
      </c>
      <c r="P125" s="837"/>
      <c r="Q125" s="850">
        <v>252</v>
      </c>
    </row>
    <row r="126" spans="1:17" ht="14.4" customHeight="1" x14ac:dyDescent="0.3">
      <c r="A126" s="831" t="s">
        <v>3823</v>
      </c>
      <c r="B126" s="832" t="s">
        <v>3566</v>
      </c>
      <c r="C126" s="832" t="s">
        <v>3550</v>
      </c>
      <c r="D126" s="832" t="s">
        <v>3665</v>
      </c>
      <c r="E126" s="832" t="s">
        <v>3666</v>
      </c>
      <c r="F126" s="849">
        <v>4</v>
      </c>
      <c r="G126" s="849">
        <v>504</v>
      </c>
      <c r="H126" s="849">
        <v>4</v>
      </c>
      <c r="I126" s="849">
        <v>126</v>
      </c>
      <c r="J126" s="849">
        <v>1</v>
      </c>
      <c r="K126" s="849">
        <v>126</v>
      </c>
      <c r="L126" s="849">
        <v>1</v>
      </c>
      <c r="M126" s="849">
        <v>126</v>
      </c>
      <c r="N126" s="849">
        <v>2</v>
      </c>
      <c r="O126" s="849">
        <v>254</v>
      </c>
      <c r="P126" s="837">
        <v>2.0158730158730158</v>
      </c>
      <c r="Q126" s="850">
        <v>127</v>
      </c>
    </row>
    <row r="127" spans="1:17" ht="14.4" customHeight="1" x14ac:dyDescent="0.3">
      <c r="A127" s="831" t="s">
        <v>3823</v>
      </c>
      <c r="B127" s="832" t="s">
        <v>3566</v>
      </c>
      <c r="C127" s="832" t="s">
        <v>3550</v>
      </c>
      <c r="D127" s="832" t="s">
        <v>3673</v>
      </c>
      <c r="E127" s="832" t="s">
        <v>3674</v>
      </c>
      <c r="F127" s="849"/>
      <c r="G127" s="849"/>
      <c r="H127" s="849"/>
      <c r="I127" s="849"/>
      <c r="J127" s="849">
        <v>1</v>
      </c>
      <c r="K127" s="849">
        <v>333</v>
      </c>
      <c r="L127" s="849">
        <v>1</v>
      </c>
      <c r="M127" s="849">
        <v>333</v>
      </c>
      <c r="N127" s="849"/>
      <c r="O127" s="849"/>
      <c r="P127" s="837"/>
      <c r="Q127" s="850"/>
    </row>
    <row r="128" spans="1:17" ht="14.4" customHeight="1" x14ac:dyDescent="0.3">
      <c r="A128" s="831" t="s">
        <v>3823</v>
      </c>
      <c r="B128" s="832" t="s">
        <v>3566</v>
      </c>
      <c r="C128" s="832" t="s">
        <v>3550</v>
      </c>
      <c r="D128" s="832" t="s">
        <v>3699</v>
      </c>
      <c r="E128" s="832" t="s">
        <v>3700</v>
      </c>
      <c r="F128" s="849"/>
      <c r="G128" s="849"/>
      <c r="H128" s="849"/>
      <c r="I128" s="849"/>
      <c r="J128" s="849"/>
      <c r="K128" s="849"/>
      <c r="L128" s="849"/>
      <c r="M128" s="849"/>
      <c r="N128" s="849">
        <v>1</v>
      </c>
      <c r="O128" s="849">
        <v>261</v>
      </c>
      <c r="P128" s="837"/>
      <c r="Q128" s="850">
        <v>261</v>
      </c>
    </row>
    <row r="129" spans="1:17" ht="14.4" customHeight="1" x14ac:dyDescent="0.3">
      <c r="A129" s="831" t="s">
        <v>3823</v>
      </c>
      <c r="B129" s="832" t="s">
        <v>3566</v>
      </c>
      <c r="C129" s="832" t="s">
        <v>3550</v>
      </c>
      <c r="D129" s="832" t="s">
        <v>3557</v>
      </c>
      <c r="E129" s="832" t="s">
        <v>3558</v>
      </c>
      <c r="F129" s="849">
        <v>4</v>
      </c>
      <c r="G129" s="849">
        <v>2364</v>
      </c>
      <c r="H129" s="849">
        <v>1.3310810810810811</v>
      </c>
      <c r="I129" s="849">
        <v>591</v>
      </c>
      <c r="J129" s="849">
        <v>3</v>
      </c>
      <c r="K129" s="849">
        <v>1776</v>
      </c>
      <c r="L129" s="849">
        <v>1</v>
      </c>
      <c r="M129" s="849">
        <v>592</v>
      </c>
      <c r="N129" s="849">
        <v>5</v>
      </c>
      <c r="O129" s="849">
        <v>2965</v>
      </c>
      <c r="P129" s="837">
        <v>1.6694819819819819</v>
      </c>
      <c r="Q129" s="850">
        <v>593</v>
      </c>
    </row>
    <row r="130" spans="1:17" ht="14.4" customHeight="1" x14ac:dyDescent="0.3">
      <c r="A130" s="831" t="s">
        <v>3823</v>
      </c>
      <c r="B130" s="832" t="s">
        <v>3566</v>
      </c>
      <c r="C130" s="832" t="s">
        <v>3550</v>
      </c>
      <c r="D130" s="832" t="s">
        <v>3559</v>
      </c>
      <c r="E130" s="832" t="s">
        <v>3560</v>
      </c>
      <c r="F130" s="849">
        <v>5</v>
      </c>
      <c r="G130" s="849">
        <v>3835</v>
      </c>
      <c r="H130" s="849">
        <v>1.6666666666666667</v>
      </c>
      <c r="I130" s="849">
        <v>767</v>
      </c>
      <c r="J130" s="849">
        <v>3</v>
      </c>
      <c r="K130" s="849">
        <v>2301</v>
      </c>
      <c r="L130" s="849">
        <v>1</v>
      </c>
      <c r="M130" s="849">
        <v>767</v>
      </c>
      <c r="N130" s="849">
        <v>7</v>
      </c>
      <c r="O130" s="849">
        <v>5376</v>
      </c>
      <c r="P130" s="837">
        <v>2.3363754889178616</v>
      </c>
      <c r="Q130" s="850">
        <v>768</v>
      </c>
    </row>
    <row r="131" spans="1:17" ht="14.4" customHeight="1" x14ac:dyDescent="0.3">
      <c r="A131" s="831" t="s">
        <v>3823</v>
      </c>
      <c r="B131" s="832" t="s">
        <v>3566</v>
      </c>
      <c r="C131" s="832" t="s">
        <v>3550</v>
      </c>
      <c r="D131" s="832" t="s">
        <v>3739</v>
      </c>
      <c r="E131" s="832" t="s">
        <v>3740</v>
      </c>
      <c r="F131" s="849"/>
      <c r="G131" s="849"/>
      <c r="H131" s="849"/>
      <c r="I131" s="849"/>
      <c r="J131" s="849">
        <v>1</v>
      </c>
      <c r="K131" s="849">
        <v>373</v>
      </c>
      <c r="L131" s="849">
        <v>1</v>
      </c>
      <c r="M131" s="849">
        <v>373</v>
      </c>
      <c r="N131" s="849"/>
      <c r="O131" s="849"/>
      <c r="P131" s="837"/>
      <c r="Q131" s="850"/>
    </row>
    <row r="132" spans="1:17" ht="14.4" customHeight="1" x14ac:dyDescent="0.3">
      <c r="A132" s="831" t="s">
        <v>3823</v>
      </c>
      <c r="B132" s="832" t="s">
        <v>3566</v>
      </c>
      <c r="C132" s="832" t="s">
        <v>3550</v>
      </c>
      <c r="D132" s="832" t="s">
        <v>3561</v>
      </c>
      <c r="E132" s="832" t="s">
        <v>3562</v>
      </c>
      <c r="F132" s="849">
        <v>1</v>
      </c>
      <c r="G132" s="849">
        <v>1415</v>
      </c>
      <c r="H132" s="849"/>
      <c r="I132" s="849">
        <v>1415</v>
      </c>
      <c r="J132" s="849"/>
      <c r="K132" s="849"/>
      <c r="L132" s="849"/>
      <c r="M132" s="849"/>
      <c r="N132" s="849"/>
      <c r="O132" s="849"/>
      <c r="P132" s="837"/>
      <c r="Q132" s="850"/>
    </row>
    <row r="133" spans="1:17" ht="14.4" customHeight="1" x14ac:dyDescent="0.3">
      <c r="A133" s="831" t="s">
        <v>3823</v>
      </c>
      <c r="B133" s="832" t="s">
        <v>3566</v>
      </c>
      <c r="C133" s="832" t="s">
        <v>3550</v>
      </c>
      <c r="D133" s="832" t="s">
        <v>3563</v>
      </c>
      <c r="E133" s="832" t="s">
        <v>3564</v>
      </c>
      <c r="F133" s="849">
        <v>3</v>
      </c>
      <c r="G133" s="849">
        <v>1086</v>
      </c>
      <c r="H133" s="849">
        <v>3</v>
      </c>
      <c r="I133" s="849">
        <v>362</v>
      </c>
      <c r="J133" s="849">
        <v>1</v>
      </c>
      <c r="K133" s="849">
        <v>362</v>
      </c>
      <c r="L133" s="849">
        <v>1</v>
      </c>
      <c r="M133" s="849">
        <v>362</v>
      </c>
      <c r="N133" s="849">
        <v>2</v>
      </c>
      <c r="O133" s="849">
        <v>726</v>
      </c>
      <c r="P133" s="837">
        <v>2.0055248618784529</v>
      </c>
      <c r="Q133" s="850">
        <v>363</v>
      </c>
    </row>
    <row r="134" spans="1:17" ht="14.4" customHeight="1" x14ac:dyDescent="0.3">
      <c r="A134" s="831" t="s">
        <v>3823</v>
      </c>
      <c r="B134" s="832" t="s">
        <v>3766</v>
      </c>
      <c r="C134" s="832" t="s">
        <v>3550</v>
      </c>
      <c r="D134" s="832" t="s">
        <v>3783</v>
      </c>
      <c r="E134" s="832" t="s">
        <v>3784</v>
      </c>
      <c r="F134" s="849"/>
      <c r="G134" s="849"/>
      <c r="H134" s="849"/>
      <c r="I134" s="849"/>
      <c r="J134" s="849">
        <v>1</v>
      </c>
      <c r="K134" s="849">
        <v>486</v>
      </c>
      <c r="L134" s="849">
        <v>1</v>
      </c>
      <c r="M134" s="849">
        <v>486</v>
      </c>
      <c r="N134" s="849"/>
      <c r="O134" s="849"/>
      <c r="P134" s="837"/>
      <c r="Q134" s="850"/>
    </row>
    <row r="135" spans="1:17" ht="14.4" customHeight="1" x14ac:dyDescent="0.3">
      <c r="A135" s="831" t="s">
        <v>3765</v>
      </c>
      <c r="B135" s="832" t="s">
        <v>3566</v>
      </c>
      <c r="C135" s="832" t="s">
        <v>3550</v>
      </c>
      <c r="D135" s="832" t="s">
        <v>3657</v>
      </c>
      <c r="E135" s="832" t="s">
        <v>3658</v>
      </c>
      <c r="F135" s="849"/>
      <c r="G135" s="849"/>
      <c r="H135" s="849"/>
      <c r="I135" s="849"/>
      <c r="J135" s="849"/>
      <c r="K135" s="849"/>
      <c r="L135" s="849"/>
      <c r="M135" s="849"/>
      <c r="N135" s="849">
        <v>1</v>
      </c>
      <c r="O135" s="849">
        <v>37</v>
      </c>
      <c r="P135" s="837"/>
      <c r="Q135" s="850">
        <v>37</v>
      </c>
    </row>
    <row r="136" spans="1:17" ht="14.4" customHeight="1" x14ac:dyDescent="0.3">
      <c r="A136" s="831" t="s">
        <v>3765</v>
      </c>
      <c r="B136" s="832" t="s">
        <v>3566</v>
      </c>
      <c r="C136" s="832" t="s">
        <v>3550</v>
      </c>
      <c r="D136" s="832" t="s">
        <v>3551</v>
      </c>
      <c r="E136" s="832" t="s">
        <v>3552</v>
      </c>
      <c r="F136" s="849"/>
      <c r="G136" s="849"/>
      <c r="H136" s="849"/>
      <c r="I136" s="849"/>
      <c r="J136" s="849"/>
      <c r="K136" s="849"/>
      <c r="L136" s="849"/>
      <c r="M136" s="849"/>
      <c r="N136" s="849">
        <v>1</v>
      </c>
      <c r="O136" s="849">
        <v>252</v>
      </c>
      <c r="P136" s="837"/>
      <c r="Q136" s="850">
        <v>252</v>
      </c>
    </row>
    <row r="137" spans="1:17" ht="14.4" customHeight="1" x14ac:dyDescent="0.3">
      <c r="A137" s="831" t="s">
        <v>3765</v>
      </c>
      <c r="B137" s="832" t="s">
        <v>3752</v>
      </c>
      <c r="C137" s="832" t="s">
        <v>3550</v>
      </c>
      <c r="D137" s="832" t="s">
        <v>3657</v>
      </c>
      <c r="E137" s="832" t="s">
        <v>3658</v>
      </c>
      <c r="F137" s="849">
        <v>1</v>
      </c>
      <c r="G137" s="849">
        <v>37</v>
      </c>
      <c r="H137" s="849"/>
      <c r="I137" s="849">
        <v>37</v>
      </c>
      <c r="J137" s="849"/>
      <c r="K137" s="849"/>
      <c r="L137" s="849"/>
      <c r="M137" s="849"/>
      <c r="N137" s="849"/>
      <c r="O137" s="849"/>
      <c r="P137" s="837"/>
      <c r="Q137" s="850"/>
    </row>
    <row r="138" spans="1:17" ht="14.4" customHeight="1" x14ac:dyDescent="0.3">
      <c r="A138" s="831" t="s">
        <v>3765</v>
      </c>
      <c r="B138" s="832" t="s">
        <v>3752</v>
      </c>
      <c r="C138" s="832" t="s">
        <v>3550</v>
      </c>
      <c r="D138" s="832" t="s">
        <v>3753</v>
      </c>
      <c r="E138" s="832" t="s">
        <v>3754</v>
      </c>
      <c r="F138" s="849"/>
      <c r="G138" s="849"/>
      <c r="H138" s="849"/>
      <c r="I138" s="849"/>
      <c r="J138" s="849">
        <v>1</v>
      </c>
      <c r="K138" s="849">
        <v>251</v>
      </c>
      <c r="L138" s="849">
        <v>1</v>
      </c>
      <c r="M138" s="849">
        <v>251</v>
      </c>
      <c r="N138" s="849"/>
      <c r="O138" s="849"/>
      <c r="P138" s="837"/>
      <c r="Q138" s="850"/>
    </row>
    <row r="139" spans="1:17" ht="14.4" customHeight="1" x14ac:dyDescent="0.3">
      <c r="A139" s="831" t="s">
        <v>3765</v>
      </c>
      <c r="B139" s="832" t="s">
        <v>3752</v>
      </c>
      <c r="C139" s="832" t="s">
        <v>3550</v>
      </c>
      <c r="D139" s="832" t="s">
        <v>3755</v>
      </c>
      <c r="E139" s="832" t="s">
        <v>3756</v>
      </c>
      <c r="F139" s="849">
        <v>3</v>
      </c>
      <c r="G139" s="849">
        <v>378</v>
      </c>
      <c r="H139" s="849">
        <v>3</v>
      </c>
      <c r="I139" s="849">
        <v>126</v>
      </c>
      <c r="J139" s="849">
        <v>1</v>
      </c>
      <c r="K139" s="849">
        <v>126</v>
      </c>
      <c r="L139" s="849">
        <v>1</v>
      </c>
      <c r="M139" s="849">
        <v>126</v>
      </c>
      <c r="N139" s="849">
        <v>1</v>
      </c>
      <c r="O139" s="849">
        <v>127</v>
      </c>
      <c r="P139" s="837">
        <v>1.0079365079365079</v>
      </c>
      <c r="Q139" s="850">
        <v>127</v>
      </c>
    </row>
    <row r="140" spans="1:17" ht="14.4" customHeight="1" x14ac:dyDescent="0.3">
      <c r="A140" s="831" t="s">
        <v>3765</v>
      </c>
      <c r="B140" s="832" t="s">
        <v>3752</v>
      </c>
      <c r="C140" s="832" t="s">
        <v>3550</v>
      </c>
      <c r="D140" s="832" t="s">
        <v>3763</v>
      </c>
      <c r="E140" s="832" t="s">
        <v>3764</v>
      </c>
      <c r="F140" s="849">
        <v>3</v>
      </c>
      <c r="G140" s="849">
        <v>1116</v>
      </c>
      <c r="H140" s="849">
        <v>2.991957104557641</v>
      </c>
      <c r="I140" s="849">
        <v>372</v>
      </c>
      <c r="J140" s="849">
        <v>1</v>
      </c>
      <c r="K140" s="849">
        <v>373</v>
      </c>
      <c r="L140" s="849">
        <v>1</v>
      </c>
      <c r="M140" s="849">
        <v>373</v>
      </c>
      <c r="N140" s="849"/>
      <c r="O140" s="849"/>
      <c r="P140" s="837"/>
      <c r="Q140" s="850"/>
    </row>
    <row r="141" spans="1:17" ht="14.4" customHeight="1" x14ac:dyDescent="0.3">
      <c r="A141" s="831" t="s">
        <v>3824</v>
      </c>
      <c r="B141" s="832" t="s">
        <v>3566</v>
      </c>
      <c r="C141" s="832" t="s">
        <v>3547</v>
      </c>
      <c r="D141" s="832" t="s">
        <v>3616</v>
      </c>
      <c r="E141" s="832" t="s">
        <v>3617</v>
      </c>
      <c r="F141" s="849"/>
      <c r="G141" s="849"/>
      <c r="H141" s="849"/>
      <c r="I141" s="849"/>
      <c r="J141" s="849"/>
      <c r="K141" s="849"/>
      <c r="L141" s="849"/>
      <c r="M141" s="849"/>
      <c r="N141" s="849">
        <v>1</v>
      </c>
      <c r="O141" s="849">
        <v>1043</v>
      </c>
      <c r="P141" s="837"/>
      <c r="Q141" s="850">
        <v>1043</v>
      </c>
    </row>
    <row r="142" spans="1:17" ht="14.4" customHeight="1" x14ac:dyDescent="0.3">
      <c r="A142" s="831" t="s">
        <v>3824</v>
      </c>
      <c r="B142" s="832" t="s">
        <v>3566</v>
      </c>
      <c r="C142" s="832" t="s">
        <v>3547</v>
      </c>
      <c r="D142" s="832" t="s">
        <v>3825</v>
      </c>
      <c r="E142" s="832" t="s">
        <v>3826</v>
      </c>
      <c r="F142" s="849"/>
      <c r="G142" s="849"/>
      <c r="H142" s="849"/>
      <c r="I142" s="849"/>
      <c r="J142" s="849"/>
      <c r="K142" s="849"/>
      <c r="L142" s="849"/>
      <c r="M142" s="849"/>
      <c r="N142" s="849">
        <v>1</v>
      </c>
      <c r="O142" s="849">
        <v>530.62</v>
      </c>
      <c r="P142" s="837"/>
      <c r="Q142" s="850">
        <v>530.62</v>
      </c>
    </row>
    <row r="143" spans="1:17" ht="14.4" customHeight="1" x14ac:dyDescent="0.3">
      <c r="A143" s="831" t="s">
        <v>3824</v>
      </c>
      <c r="B143" s="832" t="s">
        <v>3566</v>
      </c>
      <c r="C143" s="832" t="s">
        <v>3550</v>
      </c>
      <c r="D143" s="832" t="s">
        <v>3657</v>
      </c>
      <c r="E143" s="832" t="s">
        <v>3658</v>
      </c>
      <c r="F143" s="849"/>
      <c r="G143" s="849"/>
      <c r="H143" s="849"/>
      <c r="I143" s="849"/>
      <c r="J143" s="849"/>
      <c r="K143" s="849"/>
      <c r="L143" s="849"/>
      <c r="M143" s="849"/>
      <c r="N143" s="849">
        <v>1</v>
      </c>
      <c r="O143" s="849">
        <v>37</v>
      </c>
      <c r="P143" s="837"/>
      <c r="Q143" s="850">
        <v>37</v>
      </c>
    </row>
    <row r="144" spans="1:17" ht="14.4" customHeight="1" x14ac:dyDescent="0.3">
      <c r="A144" s="831" t="s">
        <v>3824</v>
      </c>
      <c r="B144" s="832" t="s">
        <v>3566</v>
      </c>
      <c r="C144" s="832" t="s">
        <v>3550</v>
      </c>
      <c r="D144" s="832" t="s">
        <v>3551</v>
      </c>
      <c r="E144" s="832" t="s">
        <v>3552</v>
      </c>
      <c r="F144" s="849"/>
      <c r="G144" s="849"/>
      <c r="H144" s="849"/>
      <c r="I144" s="849"/>
      <c r="J144" s="849"/>
      <c r="K144" s="849"/>
      <c r="L144" s="849"/>
      <c r="M144" s="849"/>
      <c r="N144" s="849">
        <v>3</v>
      </c>
      <c r="O144" s="849">
        <v>756</v>
      </c>
      <c r="P144" s="837"/>
      <c r="Q144" s="850">
        <v>252</v>
      </c>
    </row>
    <row r="145" spans="1:17" ht="14.4" customHeight="1" x14ac:dyDescent="0.3">
      <c r="A145" s="831" t="s">
        <v>3824</v>
      </c>
      <c r="B145" s="832" t="s">
        <v>3566</v>
      </c>
      <c r="C145" s="832" t="s">
        <v>3550</v>
      </c>
      <c r="D145" s="832" t="s">
        <v>3665</v>
      </c>
      <c r="E145" s="832" t="s">
        <v>3666</v>
      </c>
      <c r="F145" s="849"/>
      <c r="G145" s="849"/>
      <c r="H145" s="849"/>
      <c r="I145" s="849"/>
      <c r="J145" s="849">
        <v>1</v>
      </c>
      <c r="K145" s="849">
        <v>126</v>
      </c>
      <c r="L145" s="849">
        <v>1</v>
      </c>
      <c r="M145" s="849">
        <v>126</v>
      </c>
      <c r="N145" s="849">
        <v>2</v>
      </c>
      <c r="O145" s="849">
        <v>254</v>
      </c>
      <c r="P145" s="837">
        <v>2.0158730158730158</v>
      </c>
      <c r="Q145" s="850">
        <v>127</v>
      </c>
    </row>
    <row r="146" spans="1:17" ht="14.4" customHeight="1" x14ac:dyDescent="0.3">
      <c r="A146" s="831" t="s">
        <v>3824</v>
      </c>
      <c r="B146" s="832" t="s">
        <v>3566</v>
      </c>
      <c r="C146" s="832" t="s">
        <v>3550</v>
      </c>
      <c r="D146" s="832" t="s">
        <v>3671</v>
      </c>
      <c r="E146" s="832" t="s">
        <v>3672</v>
      </c>
      <c r="F146" s="849"/>
      <c r="G146" s="849"/>
      <c r="H146" s="849"/>
      <c r="I146" s="849"/>
      <c r="J146" s="849"/>
      <c r="K146" s="849"/>
      <c r="L146" s="849"/>
      <c r="M146" s="849"/>
      <c r="N146" s="849">
        <v>1</v>
      </c>
      <c r="O146" s="849">
        <v>1595</v>
      </c>
      <c r="P146" s="837"/>
      <c r="Q146" s="850">
        <v>1595</v>
      </c>
    </row>
    <row r="147" spans="1:17" ht="14.4" customHeight="1" x14ac:dyDescent="0.3">
      <c r="A147" s="831" t="s">
        <v>3824</v>
      </c>
      <c r="B147" s="832" t="s">
        <v>3566</v>
      </c>
      <c r="C147" s="832" t="s">
        <v>3550</v>
      </c>
      <c r="D147" s="832" t="s">
        <v>3553</v>
      </c>
      <c r="E147" s="832" t="s">
        <v>3554</v>
      </c>
      <c r="F147" s="849"/>
      <c r="G147" s="849"/>
      <c r="H147" s="849"/>
      <c r="I147" s="849"/>
      <c r="J147" s="849"/>
      <c r="K147" s="849"/>
      <c r="L147" s="849"/>
      <c r="M147" s="849"/>
      <c r="N147" s="849">
        <v>4</v>
      </c>
      <c r="O147" s="849">
        <v>796</v>
      </c>
      <c r="P147" s="837"/>
      <c r="Q147" s="850">
        <v>199</v>
      </c>
    </row>
    <row r="148" spans="1:17" ht="14.4" customHeight="1" x14ac:dyDescent="0.3">
      <c r="A148" s="831" t="s">
        <v>3824</v>
      </c>
      <c r="B148" s="832" t="s">
        <v>3566</v>
      </c>
      <c r="C148" s="832" t="s">
        <v>3550</v>
      </c>
      <c r="D148" s="832" t="s">
        <v>3677</v>
      </c>
      <c r="E148" s="832" t="s">
        <v>3678</v>
      </c>
      <c r="F148" s="849"/>
      <c r="G148" s="849"/>
      <c r="H148" s="849"/>
      <c r="I148" s="849"/>
      <c r="J148" s="849"/>
      <c r="K148" s="849"/>
      <c r="L148" s="849"/>
      <c r="M148" s="849"/>
      <c r="N148" s="849">
        <v>1</v>
      </c>
      <c r="O148" s="849">
        <v>352</v>
      </c>
      <c r="P148" s="837"/>
      <c r="Q148" s="850">
        <v>352</v>
      </c>
    </row>
    <row r="149" spans="1:17" ht="14.4" customHeight="1" x14ac:dyDescent="0.3">
      <c r="A149" s="831" t="s">
        <v>3824</v>
      </c>
      <c r="B149" s="832" t="s">
        <v>3566</v>
      </c>
      <c r="C149" s="832" t="s">
        <v>3550</v>
      </c>
      <c r="D149" s="832" t="s">
        <v>3687</v>
      </c>
      <c r="E149" s="832" t="s">
        <v>3688</v>
      </c>
      <c r="F149" s="849"/>
      <c r="G149" s="849"/>
      <c r="H149" s="849"/>
      <c r="I149" s="849"/>
      <c r="J149" s="849">
        <v>1</v>
      </c>
      <c r="K149" s="849">
        <v>495</v>
      </c>
      <c r="L149" s="849">
        <v>1</v>
      </c>
      <c r="M149" s="849">
        <v>495</v>
      </c>
      <c r="N149" s="849"/>
      <c r="O149" s="849"/>
      <c r="P149" s="837"/>
      <c r="Q149" s="850"/>
    </row>
    <row r="150" spans="1:17" ht="14.4" customHeight="1" x14ac:dyDescent="0.3">
      <c r="A150" s="831" t="s">
        <v>3824</v>
      </c>
      <c r="B150" s="832" t="s">
        <v>3566</v>
      </c>
      <c r="C150" s="832" t="s">
        <v>3550</v>
      </c>
      <c r="D150" s="832" t="s">
        <v>3717</v>
      </c>
      <c r="E150" s="832" t="s">
        <v>3718</v>
      </c>
      <c r="F150" s="849"/>
      <c r="G150" s="849"/>
      <c r="H150" s="849"/>
      <c r="I150" s="849"/>
      <c r="J150" s="849">
        <v>2</v>
      </c>
      <c r="K150" s="849">
        <v>8804</v>
      </c>
      <c r="L150" s="849">
        <v>1</v>
      </c>
      <c r="M150" s="849">
        <v>4402</v>
      </c>
      <c r="N150" s="849">
        <v>7</v>
      </c>
      <c r="O150" s="849">
        <v>30856</v>
      </c>
      <c r="P150" s="837">
        <v>3.5047705588368925</v>
      </c>
      <c r="Q150" s="850">
        <v>4408</v>
      </c>
    </row>
    <row r="151" spans="1:17" ht="14.4" customHeight="1" x14ac:dyDescent="0.3">
      <c r="A151" s="831" t="s">
        <v>3824</v>
      </c>
      <c r="B151" s="832" t="s">
        <v>3566</v>
      </c>
      <c r="C151" s="832" t="s">
        <v>3550</v>
      </c>
      <c r="D151" s="832" t="s">
        <v>3727</v>
      </c>
      <c r="E151" s="832" t="s">
        <v>3728</v>
      </c>
      <c r="F151" s="849"/>
      <c r="G151" s="849"/>
      <c r="H151" s="849"/>
      <c r="I151" s="849"/>
      <c r="J151" s="849"/>
      <c r="K151" s="849"/>
      <c r="L151" s="849"/>
      <c r="M151" s="849"/>
      <c r="N151" s="849">
        <v>1</v>
      </c>
      <c r="O151" s="849">
        <v>161</v>
      </c>
      <c r="P151" s="837"/>
      <c r="Q151" s="850">
        <v>161</v>
      </c>
    </row>
    <row r="152" spans="1:17" ht="14.4" customHeight="1" x14ac:dyDescent="0.3">
      <c r="A152" s="831" t="s">
        <v>3824</v>
      </c>
      <c r="B152" s="832" t="s">
        <v>3566</v>
      </c>
      <c r="C152" s="832" t="s">
        <v>3550</v>
      </c>
      <c r="D152" s="832" t="s">
        <v>3735</v>
      </c>
      <c r="E152" s="832" t="s">
        <v>3736</v>
      </c>
      <c r="F152" s="849"/>
      <c r="G152" s="849"/>
      <c r="H152" s="849"/>
      <c r="I152" s="849"/>
      <c r="J152" s="849"/>
      <c r="K152" s="849"/>
      <c r="L152" s="849"/>
      <c r="M152" s="849"/>
      <c r="N152" s="849">
        <v>1</v>
      </c>
      <c r="O152" s="849">
        <v>318</v>
      </c>
      <c r="P152" s="837"/>
      <c r="Q152" s="850">
        <v>318</v>
      </c>
    </row>
    <row r="153" spans="1:17" ht="14.4" customHeight="1" x14ac:dyDescent="0.3">
      <c r="A153" s="831" t="s">
        <v>3824</v>
      </c>
      <c r="B153" s="832" t="s">
        <v>3566</v>
      </c>
      <c r="C153" s="832" t="s">
        <v>3550</v>
      </c>
      <c r="D153" s="832" t="s">
        <v>3739</v>
      </c>
      <c r="E153" s="832" t="s">
        <v>3740</v>
      </c>
      <c r="F153" s="849"/>
      <c r="G153" s="849"/>
      <c r="H153" s="849"/>
      <c r="I153" s="849"/>
      <c r="J153" s="849">
        <v>1</v>
      </c>
      <c r="K153" s="849">
        <v>373</v>
      </c>
      <c r="L153" s="849">
        <v>1</v>
      </c>
      <c r="M153" s="849">
        <v>373</v>
      </c>
      <c r="N153" s="849"/>
      <c r="O153" s="849"/>
      <c r="P153" s="837"/>
      <c r="Q153" s="850"/>
    </row>
    <row r="154" spans="1:17" ht="14.4" customHeight="1" x14ac:dyDescent="0.3">
      <c r="A154" s="831" t="s">
        <v>3824</v>
      </c>
      <c r="B154" s="832" t="s">
        <v>3752</v>
      </c>
      <c r="C154" s="832" t="s">
        <v>3550</v>
      </c>
      <c r="D154" s="832" t="s">
        <v>3657</v>
      </c>
      <c r="E154" s="832" t="s">
        <v>3658</v>
      </c>
      <c r="F154" s="849">
        <v>2</v>
      </c>
      <c r="G154" s="849">
        <v>74</v>
      </c>
      <c r="H154" s="849"/>
      <c r="I154" s="849">
        <v>37</v>
      </c>
      <c r="J154" s="849"/>
      <c r="K154" s="849"/>
      <c r="L154" s="849"/>
      <c r="M154" s="849"/>
      <c r="N154" s="849">
        <v>9</v>
      </c>
      <c r="O154" s="849">
        <v>333</v>
      </c>
      <c r="P154" s="837"/>
      <c r="Q154" s="850">
        <v>37</v>
      </c>
    </row>
    <row r="155" spans="1:17" ht="14.4" customHeight="1" x14ac:dyDescent="0.3">
      <c r="A155" s="831" t="s">
        <v>3824</v>
      </c>
      <c r="B155" s="832" t="s">
        <v>3752</v>
      </c>
      <c r="C155" s="832" t="s">
        <v>3550</v>
      </c>
      <c r="D155" s="832" t="s">
        <v>3753</v>
      </c>
      <c r="E155" s="832" t="s">
        <v>3754</v>
      </c>
      <c r="F155" s="849">
        <v>2</v>
      </c>
      <c r="G155" s="849">
        <v>502</v>
      </c>
      <c r="H155" s="849">
        <v>1</v>
      </c>
      <c r="I155" s="849">
        <v>251</v>
      </c>
      <c r="J155" s="849">
        <v>2</v>
      </c>
      <c r="K155" s="849">
        <v>502</v>
      </c>
      <c r="L155" s="849">
        <v>1</v>
      </c>
      <c r="M155" s="849">
        <v>251</v>
      </c>
      <c r="N155" s="849">
        <v>2</v>
      </c>
      <c r="O155" s="849">
        <v>504</v>
      </c>
      <c r="P155" s="837">
        <v>1.0039840637450199</v>
      </c>
      <c r="Q155" s="850">
        <v>252</v>
      </c>
    </row>
    <row r="156" spans="1:17" ht="14.4" customHeight="1" x14ac:dyDescent="0.3">
      <c r="A156" s="831" t="s">
        <v>3824</v>
      </c>
      <c r="B156" s="832" t="s">
        <v>3752</v>
      </c>
      <c r="C156" s="832" t="s">
        <v>3550</v>
      </c>
      <c r="D156" s="832" t="s">
        <v>3755</v>
      </c>
      <c r="E156" s="832" t="s">
        <v>3756</v>
      </c>
      <c r="F156" s="849">
        <v>9</v>
      </c>
      <c r="G156" s="849">
        <v>1134</v>
      </c>
      <c r="H156" s="849">
        <v>0.6</v>
      </c>
      <c r="I156" s="849">
        <v>126</v>
      </c>
      <c r="J156" s="849">
        <v>15</v>
      </c>
      <c r="K156" s="849">
        <v>1890</v>
      </c>
      <c r="L156" s="849">
        <v>1</v>
      </c>
      <c r="M156" s="849">
        <v>126</v>
      </c>
      <c r="N156" s="849">
        <v>8</v>
      </c>
      <c r="O156" s="849">
        <v>1016</v>
      </c>
      <c r="P156" s="837">
        <v>0.53756613756613758</v>
      </c>
      <c r="Q156" s="850">
        <v>127</v>
      </c>
    </row>
    <row r="157" spans="1:17" ht="14.4" customHeight="1" x14ac:dyDescent="0.3">
      <c r="A157" s="831" t="s">
        <v>3824</v>
      </c>
      <c r="B157" s="832" t="s">
        <v>3752</v>
      </c>
      <c r="C157" s="832" t="s">
        <v>3550</v>
      </c>
      <c r="D157" s="832" t="s">
        <v>3763</v>
      </c>
      <c r="E157" s="832" t="s">
        <v>3764</v>
      </c>
      <c r="F157" s="849">
        <v>3</v>
      </c>
      <c r="G157" s="849">
        <v>1116</v>
      </c>
      <c r="H157" s="849">
        <v>1.4959785522788205</v>
      </c>
      <c r="I157" s="849">
        <v>372</v>
      </c>
      <c r="J157" s="849">
        <v>2</v>
      </c>
      <c r="K157" s="849">
        <v>746</v>
      </c>
      <c r="L157" s="849">
        <v>1</v>
      </c>
      <c r="M157" s="849">
        <v>373</v>
      </c>
      <c r="N157" s="849">
        <v>1</v>
      </c>
      <c r="O157" s="849">
        <v>374</v>
      </c>
      <c r="P157" s="837">
        <v>0.50134048257372654</v>
      </c>
      <c r="Q157" s="850">
        <v>374</v>
      </c>
    </row>
    <row r="158" spans="1:17" ht="14.4" customHeight="1" x14ac:dyDescent="0.3">
      <c r="A158" s="831" t="s">
        <v>3824</v>
      </c>
      <c r="B158" s="832" t="s">
        <v>3752</v>
      </c>
      <c r="C158" s="832" t="s">
        <v>3550</v>
      </c>
      <c r="D158" s="832" t="s">
        <v>3727</v>
      </c>
      <c r="E158" s="832" t="s">
        <v>3728</v>
      </c>
      <c r="F158" s="849">
        <v>3</v>
      </c>
      <c r="G158" s="849">
        <v>480</v>
      </c>
      <c r="H158" s="849"/>
      <c r="I158" s="849">
        <v>160</v>
      </c>
      <c r="J158" s="849"/>
      <c r="K158" s="849"/>
      <c r="L158" s="849"/>
      <c r="M158" s="849"/>
      <c r="N158" s="849"/>
      <c r="O158" s="849"/>
      <c r="P158" s="837"/>
      <c r="Q158" s="850"/>
    </row>
    <row r="159" spans="1:17" ht="14.4" customHeight="1" x14ac:dyDescent="0.3">
      <c r="A159" s="831" t="s">
        <v>3824</v>
      </c>
      <c r="B159" s="832" t="s">
        <v>3546</v>
      </c>
      <c r="C159" s="832" t="s">
        <v>3550</v>
      </c>
      <c r="D159" s="832" t="s">
        <v>3677</v>
      </c>
      <c r="E159" s="832" t="s">
        <v>3678</v>
      </c>
      <c r="F159" s="849"/>
      <c r="G159" s="849"/>
      <c r="H159" s="849"/>
      <c r="I159" s="849"/>
      <c r="J159" s="849">
        <v>1</v>
      </c>
      <c r="K159" s="849">
        <v>351</v>
      </c>
      <c r="L159" s="849">
        <v>1</v>
      </c>
      <c r="M159" s="849">
        <v>351</v>
      </c>
      <c r="N159" s="849"/>
      <c r="O159" s="849"/>
      <c r="P159" s="837"/>
      <c r="Q159" s="850"/>
    </row>
    <row r="160" spans="1:17" ht="14.4" customHeight="1" x14ac:dyDescent="0.3">
      <c r="A160" s="831" t="s">
        <v>3824</v>
      </c>
      <c r="B160" s="832" t="s">
        <v>3546</v>
      </c>
      <c r="C160" s="832" t="s">
        <v>3550</v>
      </c>
      <c r="D160" s="832" t="s">
        <v>3685</v>
      </c>
      <c r="E160" s="832" t="s">
        <v>3686</v>
      </c>
      <c r="F160" s="849">
        <v>1</v>
      </c>
      <c r="G160" s="849">
        <v>295</v>
      </c>
      <c r="H160" s="849"/>
      <c r="I160" s="849">
        <v>295</v>
      </c>
      <c r="J160" s="849"/>
      <c r="K160" s="849"/>
      <c r="L160" s="849"/>
      <c r="M160" s="849"/>
      <c r="N160" s="849"/>
      <c r="O160" s="849"/>
      <c r="P160" s="837"/>
      <c r="Q160" s="850"/>
    </row>
    <row r="161" spans="1:17" ht="14.4" customHeight="1" x14ac:dyDescent="0.3">
      <c r="A161" s="831" t="s">
        <v>3824</v>
      </c>
      <c r="B161" s="832" t="s">
        <v>3546</v>
      </c>
      <c r="C161" s="832" t="s">
        <v>3550</v>
      </c>
      <c r="D161" s="832" t="s">
        <v>3827</v>
      </c>
      <c r="E161" s="832" t="s">
        <v>3828</v>
      </c>
      <c r="F161" s="849">
        <v>1</v>
      </c>
      <c r="G161" s="849">
        <v>5488</v>
      </c>
      <c r="H161" s="849"/>
      <c r="I161" s="849">
        <v>5488</v>
      </c>
      <c r="J161" s="849"/>
      <c r="K161" s="849"/>
      <c r="L161" s="849"/>
      <c r="M161" s="849"/>
      <c r="N161" s="849"/>
      <c r="O161" s="849"/>
      <c r="P161" s="837"/>
      <c r="Q161" s="850"/>
    </row>
    <row r="162" spans="1:17" ht="14.4" customHeight="1" x14ac:dyDescent="0.3">
      <c r="A162" s="831" t="s">
        <v>3824</v>
      </c>
      <c r="B162" s="832" t="s">
        <v>3546</v>
      </c>
      <c r="C162" s="832" t="s">
        <v>3550</v>
      </c>
      <c r="D162" s="832" t="s">
        <v>3829</v>
      </c>
      <c r="E162" s="832" t="s">
        <v>3830</v>
      </c>
      <c r="F162" s="849">
        <v>2</v>
      </c>
      <c r="G162" s="849">
        <v>2130</v>
      </c>
      <c r="H162" s="849"/>
      <c r="I162" s="849">
        <v>1065</v>
      </c>
      <c r="J162" s="849"/>
      <c r="K162" s="849"/>
      <c r="L162" s="849"/>
      <c r="M162" s="849"/>
      <c r="N162" s="849"/>
      <c r="O162" s="849"/>
      <c r="P162" s="837"/>
      <c r="Q162" s="850"/>
    </row>
    <row r="163" spans="1:17" ht="14.4" customHeight="1" x14ac:dyDescent="0.3">
      <c r="A163" s="831" t="s">
        <v>3824</v>
      </c>
      <c r="B163" s="832" t="s">
        <v>3546</v>
      </c>
      <c r="C163" s="832" t="s">
        <v>3550</v>
      </c>
      <c r="D163" s="832" t="s">
        <v>3831</v>
      </c>
      <c r="E163" s="832" t="s">
        <v>3832</v>
      </c>
      <c r="F163" s="849">
        <v>1</v>
      </c>
      <c r="G163" s="849">
        <v>1944</v>
      </c>
      <c r="H163" s="849">
        <v>0.99948586118251925</v>
      </c>
      <c r="I163" s="849">
        <v>1944</v>
      </c>
      <c r="J163" s="849">
        <v>1</v>
      </c>
      <c r="K163" s="849">
        <v>1945</v>
      </c>
      <c r="L163" s="849">
        <v>1</v>
      </c>
      <c r="M163" s="849">
        <v>1945</v>
      </c>
      <c r="N163" s="849"/>
      <c r="O163" s="849"/>
      <c r="P163" s="837"/>
      <c r="Q163" s="850"/>
    </row>
    <row r="164" spans="1:17" ht="14.4" customHeight="1" x14ac:dyDescent="0.3">
      <c r="A164" s="831" t="s">
        <v>3824</v>
      </c>
      <c r="B164" s="832" t="s">
        <v>3766</v>
      </c>
      <c r="C164" s="832" t="s">
        <v>3550</v>
      </c>
      <c r="D164" s="832" t="s">
        <v>3779</v>
      </c>
      <c r="E164" s="832" t="s">
        <v>3780</v>
      </c>
      <c r="F164" s="849"/>
      <c r="G164" s="849"/>
      <c r="H164" s="849"/>
      <c r="I164" s="849"/>
      <c r="J164" s="849"/>
      <c r="K164" s="849"/>
      <c r="L164" s="849"/>
      <c r="M164" s="849"/>
      <c r="N164" s="849">
        <v>1</v>
      </c>
      <c r="O164" s="849">
        <v>569</v>
      </c>
      <c r="P164" s="837"/>
      <c r="Q164" s="850">
        <v>569</v>
      </c>
    </row>
    <row r="165" spans="1:17" ht="14.4" customHeight="1" x14ac:dyDescent="0.3">
      <c r="A165" s="831" t="s">
        <v>3833</v>
      </c>
      <c r="B165" s="832" t="s">
        <v>3566</v>
      </c>
      <c r="C165" s="832" t="s">
        <v>3547</v>
      </c>
      <c r="D165" s="832" t="s">
        <v>3612</v>
      </c>
      <c r="E165" s="832" t="s">
        <v>3613</v>
      </c>
      <c r="F165" s="849"/>
      <c r="G165" s="849"/>
      <c r="H165" s="849"/>
      <c r="I165" s="849"/>
      <c r="J165" s="849">
        <v>1</v>
      </c>
      <c r="K165" s="849">
        <v>408.74</v>
      </c>
      <c r="L165" s="849">
        <v>1</v>
      </c>
      <c r="M165" s="849">
        <v>408.74</v>
      </c>
      <c r="N165" s="849">
        <v>1</v>
      </c>
      <c r="O165" s="849">
        <v>408.74</v>
      </c>
      <c r="P165" s="837">
        <v>1</v>
      </c>
      <c r="Q165" s="850">
        <v>408.74</v>
      </c>
    </row>
    <row r="166" spans="1:17" ht="14.4" customHeight="1" x14ac:dyDescent="0.3">
      <c r="A166" s="831" t="s">
        <v>3833</v>
      </c>
      <c r="B166" s="832" t="s">
        <v>3566</v>
      </c>
      <c r="C166" s="832" t="s">
        <v>3547</v>
      </c>
      <c r="D166" s="832" t="s">
        <v>3618</v>
      </c>
      <c r="E166" s="832" t="s">
        <v>3619</v>
      </c>
      <c r="F166" s="849"/>
      <c r="G166" s="849"/>
      <c r="H166" s="849"/>
      <c r="I166" s="849"/>
      <c r="J166" s="849">
        <v>1</v>
      </c>
      <c r="K166" s="849">
        <v>1665</v>
      </c>
      <c r="L166" s="849">
        <v>1</v>
      </c>
      <c r="M166" s="849">
        <v>1665</v>
      </c>
      <c r="N166" s="849"/>
      <c r="O166" s="849"/>
      <c r="P166" s="837"/>
      <c r="Q166" s="850"/>
    </row>
    <row r="167" spans="1:17" ht="14.4" customHeight="1" x14ac:dyDescent="0.3">
      <c r="A167" s="831" t="s">
        <v>3833</v>
      </c>
      <c r="B167" s="832" t="s">
        <v>3566</v>
      </c>
      <c r="C167" s="832" t="s">
        <v>3547</v>
      </c>
      <c r="D167" s="832" t="s">
        <v>3548</v>
      </c>
      <c r="E167" s="832" t="s">
        <v>3549</v>
      </c>
      <c r="F167" s="849"/>
      <c r="G167" s="849"/>
      <c r="H167" s="849"/>
      <c r="I167" s="849"/>
      <c r="J167" s="849"/>
      <c r="K167" s="849"/>
      <c r="L167" s="849"/>
      <c r="M167" s="849"/>
      <c r="N167" s="849">
        <v>1</v>
      </c>
      <c r="O167" s="849">
        <v>2436</v>
      </c>
      <c r="P167" s="837"/>
      <c r="Q167" s="850">
        <v>2436</v>
      </c>
    </row>
    <row r="168" spans="1:17" ht="14.4" customHeight="1" x14ac:dyDescent="0.3">
      <c r="A168" s="831" t="s">
        <v>3833</v>
      </c>
      <c r="B168" s="832" t="s">
        <v>3566</v>
      </c>
      <c r="C168" s="832" t="s">
        <v>3547</v>
      </c>
      <c r="D168" s="832" t="s">
        <v>3624</v>
      </c>
      <c r="E168" s="832" t="s">
        <v>3625</v>
      </c>
      <c r="F168" s="849"/>
      <c r="G168" s="849"/>
      <c r="H168" s="849"/>
      <c r="I168" s="849"/>
      <c r="J168" s="849">
        <v>1</v>
      </c>
      <c r="K168" s="849">
        <v>1396.5</v>
      </c>
      <c r="L168" s="849">
        <v>1</v>
      </c>
      <c r="M168" s="849">
        <v>1396.5</v>
      </c>
      <c r="N168" s="849"/>
      <c r="O168" s="849"/>
      <c r="P168" s="837"/>
      <c r="Q168" s="850"/>
    </row>
    <row r="169" spans="1:17" ht="14.4" customHeight="1" x14ac:dyDescent="0.3">
      <c r="A169" s="831" t="s">
        <v>3833</v>
      </c>
      <c r="B169" s="832" t="s">
        <v>3566</v>
      </c>
      <c r="C169" s="832" t="s">
        <v>3550</v>
      </c>
      <c r="D169" s="832" t="s">
        <v>3657</v>
      </c>
      <c r="E169" s="832" t="s">
        <v>3658</v>
      </c>
      <c r="F169" s="849">
        <v>1</v>
      </c>
      <c r="G169" s="849">
        <v>37</v>
      </c>
      <c r="H169" s="849">
        <v>0.5</v>
      </c>
      <c r="I169" s="849">
        <v>37</v>
      </c>
      <c r="J169" s="849">
        <v>2</v>
      </c>
      <c r="K169" s="849">
        <v>74</v>
      </c>
      <c r="L169" s="849">
        <v>1</v>
      </c>
      <c r="M169" s="849">
        <v>37</v>
      </c>
      <c r="N169" s="849">
        <v>3</v>
      </c>
      <c r="O169" s="849">
        <v>111</v>
      </c>
      <c r="P169" s="837">
        <v>1.5</v>
      </c>
      <c r="Q169" s="850">
        <v>37</v>
      </c>
    </row>
    <row r="170" spans="1:17" ht="14.4" customHeight="1" x14ac:dyDescent="0.3">
      <c r="A170" s="831" t="s">
        <v>3833</v>
      </c>
      <c r="B170" s="832" t="s">
        <v>3566</v>
      </c>
      <c r="C170" s="832" t="s">
        <v>3550</v>
      </c>
      <c r="D170" s="832" t="s">
        <v>3551</v>
      </c>
      <c r="E170" s="832" t="s">
        <v>3552</v>
      </c>
      <c r="F170" s="849"/>
      <c r="G170" s="849"/>
      <c r="H170" s="849"/>
      <c r="I170" s="849"/>
      <c r="J170" s="849"/>
      <c r="K170" s="849"/>
      <c r="L170" s="849"/>
      <c r="M170" s="849"/>
      <c r="N170" s="849">
        <v>1</v>
      </c>
      <c r="O170" s="849">
        <v>252</v>
      </c>
      <c r="P170" s="837"/>
      <c r="Q170" s="850">
        <v>252</v>
      </c>
    </row>
    <row r="171" spans="1:17" ht="14.4" customHeight="1" x14ac:dyDescent="0.3">
      <c r="A171" s="831" t="s">
        <v>3833</v>
      </c>
      <c r="B171" s="832" t="s">
        <v>3566</v>
      </c>
      <c r="C171" s="832" t="s">
        <v>3550</v>
      </c>
      <c r="D171" s="832" t="s">
        <v>3665</v>
      </c>
      <c r="E171" s="832" t="s">
        <v>3666</v>
      </c>
      <c r="F171" s="849"/>
      <c r="G171" s="849"/>
      <c r="H171" s="849"/>
      <c r="I171" s="849"/>
      <c r="J171" s="849"/>
      <c r="K171" s="849"/>
      <c r="L171" s="849"/>
      <c r="M171" s="849"/>
      <c r="N171" s="849">
        <v>1</v>
      </c>
      <c r="O171" s="849">
        <v>127</v>
      </c>
      <c r="P171" s="837"/>
      <c r="Q171" s="850">
        <v>127</v>
      </c>
    </row>
    <row r="172" spans="1:17" ht="14.4" customHeight="1" x14ac:dyDescent="0.3">
      <c r="A172" s="831" t="s">
        <v>3833</v>
      </c>
      <c r="B172" s="832" t="s">
        <v>3566</v>
      </c>
      <c r="C172" s="832" t="s">
        <v>3550</v>
      </c>
      <c r="D172" s="832" t="s">
        <v>3557</v>
      </c>
      <c r="E172" s="832" t="s">
        <v>3558</v>
      </c>
      <c r="F172" s="849"/>
      <c r="G172" s="849"/>
      <c r="H172" s="849"/>
      <c r="I172" s="849"/>
      <c r="J172" s="849">
        <v>1</v>
      </c>
      <c r="K172" s="849">
        <v>592</v>
      </c>
      <c r="L172" s="849">
        <v>1</v>
      </c>
      <c r="M172" s="849">
        <v>592</v>
      </c>
      <c r="N172" s="849">
        <v>1</v>
      </c>
      <c r="O172" s="849">
        <v>593</v>
      </c>
      <c r="P172" s="837">
        <v>1.0016891891891893</v>
      </c>
      <c r="Q172" s="850">
        <v>593</v>
      </c>
    </row>
    <row r="173" spans="1:17" ht="14.4" customHeight="1" x14ac:dyDescent="0.3">
      <c r="A173" s="831" t="s">
        <v>3833</v>
      </c>
      <c r="B173" s="832" t="s">
        <v>3566</v>
      </c>
      <c r="C173" s="832" t="s">
        <v>3550</v>
      </c>
      <c r="D173" s="832" t="s">
        <v>3559</v>
      </c>
      <c r="E173" s="832" t="s">
        <v>3560</v>
      </c>
      <c r="F173" s="849"/>
      <c r="G173" s="849"/>
      <c r="H173" s="849"/>
      <c r="I173" s="849"/>
      <c r="J173" s="849">
        <v>1</v>
      </c>
      <c r="K173" s="849">
        <v>767</v>
      </c>
      <c r="L173" s="849">
        <v>1</v>
      </c>
      <c r="M173" s="849">
        <v>767</v>
      </c>
      <c r="N173" s="849">
        <v>1</v>
      </c>
      <c r="O173" s="849">
        <v>768</v>
      </c>
      <c r="P173" s="837">
        <v>1.001303780964798</v>
      </c>
      <c r="Q173" s="850">
        <v>768</v>
      </c>
    </row>
    <row r="174" spans="1:17" ht="14.4" customHeight="1" x14ac:dyDescent="0.3">
      <c r="A174" s="831" t="s">
        <v>576</v>
      </c>
      <c r="B174" s="832" t="s">
        <v>3834</v>
      </c>
      <c r="C174" s="832" t="s">
        <v>3550</v>
      </c>
      <c r="D174" s="832" t="s">
        <v>3835</v>
      </c>
      <c r="E174" s="832" t="s">
        <v>3836</v>
      </c>
      <c r="F174" s="849"/>
      <c r="G174" s="849"/>
      <c r="H174" s="849"/>
      <c r="I174" s="849"/>
      <c r="J174" s="849">
        <v>1</v>
      </c>
      <c r="K174" s="849">
        <v>1965</v>
      </c>
      <c r="L174" s="849">
        <v>1</v>
      </c>
      <c r="M174" s="849">
        <v>1965</v>
      </c>
      <c r="N174" s="849"/>
      <c r="O174" s="849"/>
      <c r="P174" s="837"/>
      <c r="Q174" s="850"/>
    </row>
    <row r="175" spans="1:17" ht="14.4" customHeight="1" x14ac:dyDescent="0.3">
      <c r="A175" s="831" t="s">
        <v>576</v>
      </c>
      <c r="B175" s="832" t="s">
        <v>3834</v>
      </c>
      <c r="C175" s="832" t="s">
        <v>3550</v>
      </c>
      <c r="D175" s="832" t="s">
        <v>3837</v>
      </c>
      <c r="E175" s="832" t="s">
        <v>3838</v>
      </c>
      <c r="F175" s="849"/>
      <c r="G175" s="849"/>
      <c r="H175" s="849"/>
      <c r="I175" s="849"/>
      <c r="J175" s="849">
        <v>2</v>
      </c>
      <c r="K175" s="849">
        <v>5542</v>
      </c>
      <c r="L175" s="849">
        <v>1</v>
      </c>
      <c r="M175" s="849">
        <v>2771</v>
      </c>
      <c r="N175" s="849">
        <v>2</v>
      </c>
      <c r="O175" s="849">
        <v>5548</v>
      </c>
      <c r="P175" s="837">
        <v>1.0010826416456153</v>
      </c>
      <c r="Q175" s="850">
        <v>2774</v>
      </c>
    </row>
    <row r="176" spans="1:17" ht="14.4" customHeight="1" x14ac:dyDescent="0.3">
      <c r="A176" s="831" t="s">
        <v>576</v>
      </c>
      <c r="B176" s="832" t="s">
        <v>3834</v>
      </c>
      <c r="C176" s="832" t="s">
        <v>3550</v>
      </c>
      <c r="D176" s="832" t="s">
        <v>3839</v>
      </c>
      <c r="E176" s="832" t="s">
        <v>3840</v>
      </c>
      <c r="F176" s="849"/>
      <c r="G176" s="849"/>
      <c r="H176" s="849"/>
      <c r="I176" s="849"/>
      <c r="J176" s="849">
        <v>1</v>
      </c>
      <c r="K176" s="849">
        <v>6173</v>
      </c>
      <c r="L176" s="849">
        <v>1</v>
      </c>
      <c r="M176" s="849">
        <v>6173</v>
      </c>
      <c r="N176" s="849">
        <v>1</v>
      </c>
      <c r="O176" s="849">
        <v>6180</v>
      </c>
      <c r="P176" s="837">
        <v>1.0011339705167666</v>
      </c>
      <c r="Q176" s="850">
        <v>6180</v>
      </c>
    </row>
    <row r="177" spans="1:17" ht="14.4" customHeight="1" x14ac:dyDescent="0.3">
      <c r="A177" s="831" t="s">
        <v>576</v>
      </c>
      <c r="B177" s="832" t="s">
        <v>3834</v>
      </c>
      <c r="C177" s="832" t="s">
        <v>3550</v>
      </c>
      <c r="D177" s="832" t="s">
        <v>3841</v>
      </c>
      <c r="E177" s="832" t="s">
        <v>3842</v>
      </c>
      <c r="F177" s="849"/>
      <c r="G177" s="849"/>
      <c r="H177" s="849"/>
      <c r="I177" s="849"/>
      <c r="J177" s="849">
        <v>1</v>
      </c>
      <c r="K177" s="849">
        <v>3480</v>
      </c>
      <c r="L177" s="849">
        <v>1</v>
      </c>
      <c r="M177" s="849">
        <v>3480</v>
      </c>
      <c r="N177" s="849"/>
      <c r="O177" s="849"/>
      <c r="P177" s="837"/>
      <c r="Q177" s="850"/>
    </row>
    <row r="178" spans="1:17" ht="14.4" customHeight="1" x14ac:dyDescent="0.3">
      <c r="A178" s="831" t="s">
        <v>576</v>
      </c>
      <c r="B178" s="832" t="s">
        <v>3834</v>
      </c>
      <c r="C178" s="832" t="s">
        <v>3550</v>
      </c>
      <c r="D178" s="832" t="s">
        <v>3843</v>
      </c>
      <c r="E178" s="832" t="s">
        <v>3844</v>
      </c>
      <c r="F178" s="849"/>
      <c r="G178" s="849"/>
      <c r="H178" s="849"/>
      <c r="I178" s="849"/>
      <c r="J178" s="849">
        <v>1</v>
      </c>
      <c r="K178" s="849">
        <v>2314</v>
      </c>
      <c r="L178" s="849">
        <v>1</v>
      </c>
      <c r="M178" s="849">
        <v>2314</v>
      </c>
      <c r="N178" s="849"/>
      <c r="O178" s="849"/>
      <c r="P178" s="837"/>
      <c r="Q178" s="850"/>
    </row>
    <row r="179" spans="1:17" ht="14.4" customHeight="1" x14ac:dyDescent="0.3">
      <c r="A179" s="831" t="s">
        <v>576</v>
      </c>
      <c r="B179" s="832" t="s">
        <v>3834</v>
      </c>
      <c r="C179" s="832" t="s">
        <v>3550</v>
      </c>
      <c r="D179" s="832" t="s">
        <v>3845</v>
      </c>
      <c r="E179" s="832" t="s">
        <v>3846</v>
      </c>
      <c r="F179" s="849">
        <v>1</v>
      </c>
      <c r="G179" s="849">
        <v>3625</v>
      </c>
      <c r="H179" s="849"/>
      <c r="I179" s="849">
        <v>3625</v>
      </c>
      <c r="J179" s="849"/>
      <c r="K179" s="849"/>
      <c r="L179" s="849"/>
      <c r="M179" s="849"/>
      <c r="N179" s="849"/>
      <c r="O179" s="849"/>
      <c r="P179" s="837"/>
      <c r="Q179" s="850"/>
    </row>
    <row r="180" spans="1:17" ht="14.4" customHeight="1" x14ac:dyDescent="0.3">
      <c r="A180" s="831" t="s">
        <v>576</v>
      </c>
      <c r="B180" s="832" t="s">
        <v>3834</v>
      </c>
      <c r="C180" s="832" t="s">
        <v>3550</v>
      </c>
      <c r="D180" s="832" t="s">
        <v>3847</v>
      </c>
      <c r="E180" s="832" t="s">
        <v>3848</v>
      </c>
      <c r="F180" s="849"/>
      <c r="G180" s="849"/>
      <c r="H180" s="849"/>
      <c r="I180" s="849"/>
      <c r="J180" s="849">
        <v>2</v>
      </c>
      <c r="K180" s="849">
        <v>1420</v>
      </c>
      <c r="L180" s="849">
        <v>1</v>
      </c>
      <c r="M180" s="849">
        <v>710</v>
      </c>
      <c r="N180" s="849"/>
      <c r="O180" s="849"/>
      <c r="P180" s="837"/>
      <c r="Q180" s="850"/>
    </row>
    <row r="181" spans="1:17" ht="14.4" customHeight="1" x14ac:dyDescent="0.3">
      <c r="A181" s="831" t="s">
        <v>576</v>
      </c>
      <c r="B181" s="832" t="s">
        <v>3834</v>
      </c>
      <c r="C181" s="832" t="s">
        <v>3550</v>
      </c>
      <c r="D181" s="832" t="s">
        <v>3849</v>
      </c>
      <c r="E181" s="832" t="s">
        <v>3850</v>
      </c>
      <c r="F181" s="849">
        <v>1</v>
      </c>
      <c r="G181" s="849">
        <v>0</v>
      </c>
      <c r="H181" s="849"/>
      <c r="I181" s="849">
        <v>0</v>
      </c>
      <c r="J181" s="849"/>
      <c r="K181" s="849"/>
      <c r="L181" s="849"/>
      <c r="M181" s="849"/>
      <c r="N181" s="849"/>
      <c r="O181" s="849"/>
      <c r="P181" s="837"/>
      <c r="Q181" s="850"/>
    </row>
    <row r="182" spans="1:17" ht="14.4" customHeight="1" x14ac:dyDescent="0.3">
      <c r="A182" s="831" t="s">
        <v>576</v>
      </c>
      <c r="B182" s="832" t="s">
        <v>3834</v>
      </c>
      <c r="C182" s="832" t="s">
        <v>3550</v>
      </c>
      <c r="D182" s="832" t="s">
        <v>3851</v>
      </c>
      <c r="E182" s="832" t="s">
        <v>3852</v>
      </c>
      <c r="F182" s="849">
        <v>1</v>
      </c>
      <c r="G182" s="849">
        <v>0</v>
      </c>
      <c r="H182" s="849"/>
      <c r="I182" s="849">
        <v>0</v>
      </c>
      <c r="J182" s="849">
        <v>1</v>
      </c>
      <c r="K182" s="849">
        <v>0</v>
      </c>
      <c r="L182" s="849"/>
      <c r="M182" s="849">
        <v>0</v>
      </c>
      <c r="N182" s="849"/>
      <c r="O182" s="849"/>
      <c r="P182" s="837"/>
      <c r="Q182" s="850"/>
    </row>
    <row r="183" spans="1:17" ht="14.4" customHeight="1" x14ac:dyDescent="0.3">
      <c r="A183" s="831" t="s">
        <v>576</v>
      </c>
      <c r="B183" s="832" t="s">
        <v>3834</v>
      </c>
      <c r="C183" s="832" t="s">
        <v>3550</v>
      </c>
      <c r="D183" s="832" t="s">
        <v>3853</v>
      </c>
      <c r="E183" s="832" t="s">
        <v>3854</v>
      </c>
      <c r="F183" s="849">
        <v>1</v>
      </c>
      <c r="G183" s="849">
        <v>0</v>
      </c>
      <c r="H183" s="849"/>
      <c r="I183" s="849">
        <v>0</v>
      </c>
      <c r="J183" s="849"/>
      <c r="K183" s="849"/>
      <c r="L183" s="849"/>
      <c r="M183" s="849"/>
      <c r="N183" s="849"/>
      <c r="O183" s="849"/>
      <c r="P183" s="837"/>
      <c r="Q183" s="850"/>
    </row>
    <row r="184" spans="1:17" ht="14.4" customHeight="1" x14ac:dyDescent="0.3">
      <c r="A184" s="831" t="s">
        <v>576</v>
      </c>
      <c r="B184" s="832" t="s">
        <v>3834</v>
      </c>
      <c r="C184" s="832" t="s">
        <v>3550</v>
      </c>
      <c r="D184" s="832" t="s">
        <v>3855</v>
      </c>
      <c r="E184" s="832" t="s">
        <v>3856</v>
      </c>
      <c r="F184" s="849"/>
      <c r="G184" s="849"/>
      <c r="H184" s="849"/>
      <c r="I184" s="849"/>
      <c r="J184" s="849">
        <v>1</v>
      </c>
      <c r="K184" s="849">
        <v>0</v>
      </c>
      <c r="L184" s="849"/>
      <c r="M184" s="849">
        <v>0</v>
      </c>
      <c r="N184" s="849"/>
      <c r="O184" s="849"/>
      <c r="P184" s="837"/>
      <c r="Q184" s="850"/>
    </row>
    <row r="185" spans="1:17" ht="14.4" customHeight="1" x14ac:dyDescent="0.3">
      <c r="A185" s="831" t="s">
        <v>576</v>
      </c>
      <c r="B185" s="832" t="s">
        <v>3834</v>
      </c>
      <c r="C185" s="832" t="s">
        <v>3550</v>
      </c>
      <c r="D185" s="832" t="s">
        <v>3857</v>
      </c>
      <c r="E185" s="832" t="s">
        <v>3858</v>
      </c>
      <c r="F185" s="849">
        <v>1</v>
      </c>
      <c r="G185" s="849">
        <v>0</v>
      </c>
      <c r="H185" s="849"/>
      <c r="I185" s="849">
        <v>0</v>
      </c>
      <c r="J185" s="849">
        <v>1</v>
      </c>
      <c r="K185" s="849">
        <v>0</v>
      </c>
      <c r="L185" s="849"/>
      <c r="M185" s="849">
        <v>0</v>
      </c>
      <c r="N185" s="849"/>
      <c r="O185" s="849"/>
      <c r="P185" s="837"/>
      <c r="Q185" s="850"/>
    </row>
    <row r="186" spans="1:17" ht="14.4" customHeight="1" x14ac:dyDescent="0.3">
      <c r="A186" s="831" t="s">
        <v>576</v>
      </c>
      <c r="B186" s="832" t="s">
        <v>3834</v>
      </c>
      <c r="C186" s="832" t="s">
        <v>3550</v>
      </c>
      <c r="D186" s="832" t="s">
        <v>3859</v>
      </c>
      <c r="E186" s="832" t="s">
        <v>3860</v>
      </c>
      <c r="F186" s="849"/>
      <c r="G186" s="849"/>
      <c r="H186" s="849"/>
      <c r="I186" s="849"/>
      <c r="J186" s="849"/>
      <c r="K186" s="849"/>
      <c r="L186" s="849"/>
      <c r="M186" s="849"/>
      <c r="N186" s="849">
        <v>1</v>
      </c>
      <c r="O186" s="849">
        <v>2814</v>
      </c>
      <c r="P186" s="837"/>
      <c r="Q186" s="850">
        <v>2814</v>
      </c>
    </row>
    <row r="187" spans="1:17" ht="14.4" customHeight="1" x14ac:dyDescent="0.3">
      <c r="A187" s="831" t="s">
        <v>576</v>
      </c>
      <c r="B187" s="832" t="s">
        <v>3834</v>
      </c>
      <c r="C187" s="832" t="s">
        <v>3550</v>
      </c>
      <c r="D187" s="832" t="s">
        <v>3861</v>
      </c>
      <c r="E187" s="832" t="s">
        <v>3862</v>
      </c>
      <c r="F187" s="849">
        <v>1</v>
      </c>
      <c r="G187" s="849">
        <v>9341</v>
      </c>
      <c r="H187" s="849"/>
      <c r="I187" s="849">
        <v>9341</v>
      </c>
      <c r="J187" s="849"/>
      <c r="K187" s="849"/>
      <c r="L187" s="849"/>
      <c r="M187" s="849"/>
      <c r="N187" s="849"/>
      <c r="O187" s="849"/>
      <c r="P187" s="837"/>
      <c r="Q187" s="850"/>
    </row>
    <row r="188" spans="1:17" ht="14.4" customHeight="1" x14ac:dyDescent="0.3">
      <c r="A188" s="831" t="s">
        <v>576</v>
      </c>
      <c r="B188" s="832" t="s">
        <v>3834</v>
      </c>
      <c r="C188" s="832" t="s">
        <v>3550</v>
      </c>
      <c r="D188" s="832" t="s">
        <v>3863</v>
      </c>
      <c r="E188" s="832" t="s">
        <v>3864</v>
      </c>
      <c r="F188" s="849"/>
      <c r="G188" s="849"/>
      <c r="H188" s="849"/>
      <c r="I188" s="849"/>
      <c r="J188" s="849">
        <v>1</v>
      </c>
      <c r="K188" s="849">
        <v>444</v>
      </c>
      <c r="L188" s="849">
        <v>1</v>
      </c>
      <c r="M188" s="849">
        <v>444</v>
      </c>
      <c r="N188" s="849"/>
      <c r="O188" s="849"/>
      <c r="P188" s="837"/>
      <c r="Q188" s="850"/>
    </row>
    <row r="189" spans="1:17" ht="14.4" customHeight="1" x14ac:dyDescent="0.3">
      <c r="A189" s="831" t="s">
        <v>576</v>
      </c>
      <c r="B189" s="832" t="s">
        <v>3834</v>
      </c>
      <c r="C189" s="832" t="s">
        <v>3550</v>
      </c>
      <c r="D189" s="832" t="s">
        <v>3865</v>
      </c>
      <c r="E189" s="832" t="s">
        <v>3866</v>
      </c>
      <c r="F189" s="849"/>
      <c r="G189" s="849"/>
      <c r="H189" s="849"/>
      <c r="I189" s="849"/>
      <c r="J189" s="849">
        <v>6</v>
      </c>
      <c r="K189" s="849">
        <v>5190</v>
      </c>
      <c r="L189" s="849">
        <v>1</v>
      </c>
      <c r="M189" s="849">
        <v>865</v>
      </c>
      <c r="N189" s="849"/>
      <c r="O189" s="849"/>
      <c r="P189" s="837"/>
      <c r="Q189" s="850"/>
    </row>
    <row r="190" spans="1:17" ht="14.4" customHeight="1" x14ac:dyDescent="0.3">
      <c r="A190" s="831" t="s">
        <v>576</v>
      </c>
      <c r="B190" s="832" t="s">
        <v>3834</v>
      </c>
      <c r="C190" s="832" t="s">
        <v>3550</v>
      </c>
      <c r="D190" s="832" t="s">
        <v>3867</v>
      </c>
      <c r="E190" s="832" t="s">
        <v>3868</v>
      </c>
      <c r="F190" s="849"/>
      <c r="G190" s="849"/>
      <c r="H190" s="849"/>
      <c r="I190" s="849"/>
      <c r="J190" s="849">
        <v>1</v>
      </c>
      <c r="K190" s="849">
        <v>3614</v>
      </c>
      <c r="L190" s="849">
        <v>1</v>
      </c>
      <c r="M190" s="849">
        <v>3614</v>
      </c>
      <c r="N190" s="849"/>
      <c r="O190" s="849"/>
      <c r="P190" s="837"/>
      <c r="Q190" s="850"/>
    </row>
    <row r="191" spans="1:17" ht="14.4" customHeight="1" x14ac:dyDescent="0.3">
      <c r="A191" s="831" t="s">
        <v>576</v>
      </c>
      <c r="B191" s="832" t="s">
        <v>3834</v>
      </c>
      <c r="C191" s="832" t="s">
        <v>3550</v>
      </c>
      <c r="D191" s="832" t="s">
        <v>3829</v>
      </c>
      <c r="E191" s="832" t="s">
        <v>3830</v>
      </c>
      <c r="F191" s="849">
        <v>1</v>
      </c>
      <c r="G191" s="849">
        <v>1065</v>
      </c>
      <c r="H191" s="849"/>
      <c r="I191" s="849">
        <v>1065</v>
      </c>
      <c r="J191" s="849"/>
      <c r="K191" s="849"/>
      <c r="L191" s="849"/>
      <c r="M191" s="849"/>
      <c r="N191" s="849"/>
      <c r="O191" s="849"/>
      <c r="P191" s="837"/>
      <c r="Q191" s="850"/>
    </row>
    <row r="192" spans="1:17" ht="14.4" customHeight="1" x14ac:dyDescent="0.3">
      <c r="A192" s="831" t="s">
        <v>576</v>
      </c>
      <c r="B192" s="832" t="s">
        <v>3834</v>
      </c>
      <c r="C192" s="832" t="s">
        <v>3550</v>
      </c>
      <c r="D192" s="832" t="s">
        <v>3869</v>
      </c>
      <c r="E192" s="832" t="s">
        <v>3870</v>
      </c>
      <c r="F192" s="849">
        <v>1</v>
      </c>
      <c r="G192" s="849">
        <v>2226</v>
      </c>
      <c r="H192" s="849"/>
      <c r="I192" s="849">
        <v>2226</v>
      </c>
      <c r="J192" s="849"/>
      <c r="K192" s="849"/>
      <c r="L192" s="849"/>
      <c r="M192" s="849"/>
      <c r="N192" s="849"/>
      <c r="O192" s="849"/>
      <c r="P192" s="837"/>
      <c r="Q192" s="850"/>
    </row>
    <row r="193" spans="1:17" ht="14.4" customHeight="1" x14ac:dyDescent="0.3">
      <c r="A193" s="831" t="s">
        <v>576</v>
      </c>
      <c r="B193" s="832" t="s">
        <v>3834</v>
      </c>
      <c r="C193" s="832" t="s">
        <v>3550</v>
      </c>
      <c r="D193" s="832" t="s">
        <v>3871</v>
      </c>
      <c r="E193" s="832" t="s">
        <v>3872</v>
      </c>
      <c r="F193" s="849">
        <v>1</v>
      </c>
      <c r="G193" s="849">
        <v>0</v>
      </c>
      <c r="H193" s="849"/>
      <c r="I193" s="849">
        <v>0</v>
      </c>
      <c r="J193" s="849">
        <v>1</v>
      </c>
      <c r="K193" s="849">
        <v>0</v>
      </c>
      <c r="L193" s="849"/>
      <c r="M193" s="849">
        <v>0</v>
      </c>
      <c r="N193" s="849"/>
      <c r="O193" s="849"/>
      <c r="P193" s="837"/>
      <c r="Q193" s="850"/>
    </row>
    <row r="194" spans="1:17" ht="14.4" customHeight="1" x14ac:dyDescent="0.3">
      <c r="A194" s="831" t="s">
        <v>576</v>
      </c>
      <c r="B194" s="832" t="s">
        <v>3834</v>
      </c>
      <c r="C194" s="832" t="s">
        <v>3550</v>
      </c>
      <c r="D194" s="832" t="s">
        <v>3873</v>
      </c>
      <c r="E194" s="832" t="s">
        <v>3874</v>
      </c>
      <c r="F194" s="849"/>
      <c r="G194" s="849"/>
      <c r="H194" s="849"/>
      <c r="I194" s="849"/>
      <c r="J194" s="849">
        <v>1</v>
      </c>
      <c r="K194" s="849">
        <v>6305</v>
      </c>
      <c r="L194" s="849">
        <v>1</v>
      </c>
      <c r="M194" s="849">
        <v>6305</v>
      </c>
      <c r="N194" s="849"/>
      <c r="O194" s="849"/>
      <c r="P194" s="837"/>
      <c r="Q194" s="850"/>
    </row>
    <row r="195" spans="1:17" ht="14.4" customHeight="1" x14ac:dyDescent="0.3">
      <c r="A195" s="831" t="s">
        <v>576</v>
      </c>
      <c r="B195" s="832" t="s">
        <v>3834</v>
      </c>
      <c r="C195" s="832" t="s">
        <v>3550</v>
      </c>
      <c r="D195" s="832" t="s">
        <v>3875</v>
      </c>
      <c r="E195" s="832" t="s">
        <v>3876</v>
      </c>
      <c r="F195" s="849"/>
      <c r="G195" s="849"/>
      <c r="H195" s="849"/>
      <c r="I195" s="849"/>
      <c r="J195" s="849">
        <v>1</v>
      </c>
      <c r="K195" s="849">
        <v>0</v>
      </c>
      <c r="L195" s="849"/>
      <c r="M195" s="849">
        <v>0</v>
      </c>
      <c r="N195" s="849"/>
      <c r="O195" s="849"/>
      <c r="P195" s="837"/>
      <c r="Q195" s="850"/>
    </row>
    <row r="196" spans="1:17" ht="14.4" customHeight="1" x14ac:dyDescent="0.3">
      <c r="A196" s="831" t="s">
        <v>576</v>
      </c>
      <c r="B196" s="832" t="s">
        <v>3834</v>
      </c>
      <c r="C196" s="832" t="s">
        <v>3550</v>
      </c>
      <c r="D196" s="832" t="s">
        <v>3877</v>
      </c>
      <c r="E196" s="832" t="s">
        <v>3878</v>
      </c>
      <c r="F196" s="849">
        <v>1</v>
      </c>
      <c r="G196" s="849">
        <v>0</v>
      </c>
      <c r="H196" s="849"/>
      <c r="I196" s="849">
        <v>0</v>
      </c>
      <c r="J196" s="849">
        <v>1</v>
      </c>
      <c r="K196" s="849">
        <v>0</v>
      </c>
      <c r="L196" s="849"/>
      <c r="M196" s="849">
        <v>0</v>
      </c>
      <c r="N196" s="849"/>
      <c r="O196" s="849"/>
      <c r="P196" s="837"/>
      <c r="Q196" s="850"/>
    </row>
    <row r="197" spans="1:17" ht="14.4" customHeight="1" x14ac:dyDescent="0.3">
      <c r="A197" s="831" t="s">
        <v>576</v>
      </c>
      <c r="B197" s="832" t="s">
        <v>3834</v>
      </c>
      <c r="C197" s="832" t="s">
        <v>3550</v>
      </c>
      <c r="D197" s="832" t="s">
        <v>3879</v>
      </c>
      <c r="E197" s="832" t="s">
        <v>3880</v>
      </c>
      <c r="F197" s="849">
        <v>1</v>
      </c>
      <c r="G197" s="849">
        <v>4728</v>
      </c>
      <c r="H197" s="849"/>
      <c r="I197" s="849">
        <v>4728</v>
      </c>
      <c r="J197" s="849"/>
      <c r="K197" s="849"/>
      <c r="L197" s="849"/>
      <c r="M197" s="849"/>
      <c r="N197" s="849"/>
      <c r="O197" s="849"/>
      <c r="P197" s="837"/>
      <c r="Q197" s="850"/>
    </row>
    <row r="198" spans="1:17" ht="14.4" customHeight="1" x14ac:dyDescent="0.3">
      <c r="A198" s="831" t="s">
        <v>576</v>
      </c>
      <c r="B198" s="832" t="s">
        <v>3834</v>
      </c>
      <c r="C198" s="832" t="s">
        <v>3550</v>
      </c>
      <c r="D198" s="832" t="s">
        <v>3881</v>
      </c>
      <c r="E198" s="832" t="s">
        <v>3882</v>
      </c>
      <c r="F198" s="849"/>
      <c r="G198" s="849"/>
      <c r="H198" s="849"/>
      <c r="I198" s="849"/>
      <c r="J198" s="849">
        <v>1</v>
      </c>
      <c r="K198" s="849">
        <v>0</v>
      </c>
      <c r="L198" s="849"/>
      <c r="M198" s="849">
        <v>0</v>
      </c>
      <c r="N198" s="849"/>
      <c r="O198" s="849"/>
      <c r="P198" s="837"/>
      <c r="Q198" s="850"/>
    </row>
    <row r="199" spans="1:17" ht="14.4" customHeight="1" x14ac:dyDescent="0.3">
      <c r="A199" s="831" t="s">
        <v>576</v>
      </c>
      <c r="B199" s="832" t="s">
        <v>3834</v>
      </c>
      <c r="C199" s="832" t="s">
        <v>3550</v>
      </c>
      <c r="D199" s="832" t="s">
        <v>3883</v>
      </c>
      <c r="E199" s="832" t="s">
        <v>3884</v>
      </c>
      <c r="F199" s="849"/>
      <c r="G199" s="849"/>
      <c r="H199" s="849"/>
      <c r="I199" s="849"/>
      <c r="J199" s="849">
        <v>1</v>
      </c>
      <c r="K199" s="849">
        <v>5284</v>
      </c>
      <c r="L199" s="849">
        <v>1</v>
      </c>
      <c r="M199" s="849">
        <v>5284</v>
      </c>
      <c r="N199" s="849"/>
      <c r="O199" s="849"/>
      <c r="P199" s="837"/>
      <c r="Q199" s="850"/>
    </row>
    <row r="200" spans="1:17" ht="14.4" customHeight="1" x14ac:dyDescent="0.3">
      <c r="A200" s="831" t="s">
        <v>576</v>
      </c>
      <c r="B200" s="832" t="s">
        <v>3834</v>
      </c>
      <c r="C200" s="832" t="s">
        <v>3550</v>
      </c>
      <c r="D200" s="832" t="s">
        <v>3885</v>
      </c>
      <c r="E200" s="832" t="s">
        <v>3886</v>
      </c>
      <c r="F200" s="849">
        <v>1</v>
      </c>
      <c r="G200" s="849">
        <v>0</v>
      </c>
      <c r="H200" s="849"/>
      <c r="I200" s="849">
        <v>0</v>
      </c>
      <c r="J200" s="849"/>
      <c r="K200" s="849"/>
      <c r="L200" s="849"/>
      <c r="M200" s="849"/>
      <c r="N200" s="849"/>
      <c r="O200" s="849"/>
      <c r="P200" s="837"/>
      <c r="Q200" s="850"/>
    </row>
    <row r="201" spans="1:17" ht="14.4" customHeight="1" x14ac:dyDescent="0.3">
      <c r="A201" s="831" t="s">
        <v>576</v>
      </c>
      <c r="B201" s="832" t="s">
        <v>3834</v>
      </c>
      <c r="C201" s="832" t="s">
        <v>3550</v>
      </c>
      <c r="D201" s="832" t="s">
        <v>3887</v>
      </c>
      <c r="E201" s="832" t="s">
        <v>3888</v>
      </c>
      <c r="F201" s="849"/>
      <c r="G201" s="849"/>
      <c r="H201" s="849"/>
      <c r="I201" s="849"/>
      <c r="J201" s="849">
        <v>1</v>
      </c>
      <c r="K201" s="849">
        <v>1967</v>
      </c>
      <c r="L201" s="849">
        <v>1</v>
      </c>
      <c r="M201" s="849">
        <v>1967</v>
      </c>
      <c r="N201" s="849"/>
      <c r="O201" s="849"/>
      <c r="P201" s="837"/>
      <c r="Q201" s="850"/>
    </row>
    <row r="202" spans="1:17" ht="14.4" customHeight="1" x14ac:dyDescent="0.3">
      <c r="A202" s="831" t="s">
        <v>576</v>
      </c>
      <c r="B202" s="832" t="s">
        <v>3834</v>
      </c>
      <c r="C202" s="832" t="s">
        <v>3550</v>
      </c>
      <c r="D202" s="832" t="s">
        <v>3889</v>
      </c>
      <c r="E202" s="832" t="s">
        <v>3890</v>
      </c>
      <c r="F202" s="849"/>
      <c r="G202" s="849"/>
      <c r="H202" s="849"/>
      <c r="I202" s="849"/>
      <c r="J202" s="849">
        <v>1</v>
      </c>
      <c r="K202" s="849">
        <v>0</v>
      </c>
      <c r="L202" s="849"/>
      <c r="M202" s="849">
        <v>0</v>
      </c>
      <c r="N202" s="849"/>
      <c r="O202" s="849"/>
      <c r="P202" s="837"/>
      <c r="Q202" s="850"/>
    </row>
    <row r="203" spans="1:17" ht="14.4" customHeight="1" x14ac:dyDescent="0.3">
      <c r="A203" s="831" t="s">
        <v>576</v>
      </c>
      <c r="B203" s="832" t="s">
        <v>3834</v>
      </c>
      <c r="C203" s="832" t="s">
        <v>3550</v>
      </c>
      <c r="D203" s="832" t="s">
        <v>3891</v>
      </c>
      <c r="E203" s="832" t="s">
        <v>3892</v>
      </c>
      <c r="F203" s="849"/>
      <c r="G203" s="849"/>
      <c r="H203" s="849"/>
      <c r="I203" s="849"/>
      <c r="J203" s="849">
        <v>1</v>
      </c>
      <c r="K203" s="849">
        <v>0</v>
      </c>
      <c r="L203" s="849"/>
      <c r="M203" s="849">
        <v>0</v>
      </c>
      <c r="N203" s="849"/>
      <c r="O203" s="849"/>
      <c r="P203" s="837"/>
      <c r="Q203" s="850"/>
    </row>
    <row r="204" spans="1:17" ht="14.4" customHeight="1" x14ac:dyDescent="0.3">
      <c r="A204" s="831" t="s">
        <v>576</v>
      </c>
      <c r="B204" s="832" t="s">
        <v>3893</v>
      </c>
      <c r="C204" s="832" t="s">
        <v>3550</v>
      </c>
      <c r="D204" s="832" t="s">
        <v>3865</v>
      </c>
      <c r="E204" s="832" t="s">
        <v>3866</v>
      </c>
      <c r="F204" s="849"/>
      <c r="G204" s="849"/>
      <c r="H204" s="849"/>
      <c r="I204" s="849"/>
      <c r="J204" s="849">
        <v>1</v>
      </c>
      <c r="K204" s="849">
        <v>865</v>
      </c>
      <c r="L204" s="849">
        <v>1</v>
      </c>
      <c r="M204" s="849">
        <v>865</v>
      </c>
      <c r="N204" s="849"/>
      <c r="O204" s="849"/>
      <c r="P204" s="837"/>
      <c r="Q204" s="850"/>
    </row>
    <row r="205" spans="1:17" ht="14.4" customHeight="1" x14ac:dyDescent="0.3">
      <c r="A205" s="831" t="s">
        <v>576</v>
      </c>
      <c r="B205" s="832" t="s">
        <v>3893</v>
      </c>
      <c r="C205" s="832" t="s">
        <v>3550</v>
      </c>
      <c r="D205" s="832" t="s">
        <v>2492</v>
      </c>
      <c r="E205" s="832" t="s">
        <v>3894</v>
      </c>
      <c r="F205" s="849"/>
      <c r="G205" s="849"/>
      <c r="H205" s="849"/>
      <c r="I205" s="849"/>
      <c r="J205" s="849">
        <v>1</v>
      </c>
      <c r="K205" s="849">
        <v>1633</v>
      </c>
      <c r="L205" s="849">
        <v>1</v>
      </c>
      <c r="M205" s="849">
        <v>1633</v>
      </c>
      <c r="N205" s="849"/>
      <c r="O205" s="849"/>
      <c r="P205" s="837"/>
      <c r="Q205" s="850"/>
    </row>
    <row r="206" spans="1:17" ht="14.4" customHeight="1" x14ac:dyDescent="0.3">
      <c r="A206" s="831" t="s">
        <v>576</v>
      </c>
      <c r="B206" s="832" t="s">
        <v>3893</v>
      </c>
      <c r="C206" s="832" t="s">
        <v>3550</v>
      </c>
      <c r="D206" s="832" t="s">
        <v>3895</v>
      </c>
      <c r="E206" s="832" t="s">
        <v>3896</v>
      </c>
      <c r="F206" s="849"/>
      <c r="G206" s="849"/>
      <c r="H206" s="849"/>
      <c r="I206" s="849"/>
      <c r="J206" s="849">
        <v>1</v>
      </c>
      <c r="K206" s="849">
        <v>3786</v>
      </c>
      <c r="L206" s="849">
        <v>1</v>
      </c>
      <c r="M206" s="849">
        <v>3786</v>
      </c>
      <c r="N206" s="849"/>
      <c r="O206" s="849"/>
      <c r="P206" s="837"/>
      <c r="Q206" s="850"/>
    </row>
    <row r="207" spans="1:17" ht="14.4" customHeight="1" x14ac:dyDescent="0.3">
      <c r="A207" s="831" t="s">
        <v>576</v>
      </c>
      <c r="B207" s="832" t="s">
        <v>3893</v>
      </c>
      <c r="C207" s="832" t="s">
        <v>3550</v>
      </c>
      <c r="D207" s="832" t="s">
        <v>3897</v>
      </c>
      <c r="E207" s="832" t="s">
        <v>3898</v>
      </c>
      <c r="F207" s="849"/>
      <c r="G207" s="849"/>
      <c r="H207" s="849"/>
      <c r="I207" s="849"/>
      <c r="J207" s="849">
        <v>1</v>
      </c>
      <c r="K207" s="849">
        <v>2472</v>
      </c>
      <c r="L207" s="849">
        <v>1</v>
      </c>
      <c r="M207" s="849">
        <v>2472</v>
      </c>
      <c r="N207" s="849"/>
      <c r="O207" s="849"/>
      <c r="P207" s="837"/>
      <c r="Q207" s="850"/>
    </row>
    <row r="208" spans="1:17" ht="14.4" customHeight="1" x14ac:dyDescent="0.3">
      <c r="A208" s="831" t="s">
        <v>576</v>
      </c>
      <c r="B208" s="832" t="s">
        <v>3893</v>
      </c>
      <c r="C208" s="832" t="s">
        <v>3550</v>
      </c>
      <c r="D208" s="832" t="s">
        <v>3899</v>
      </c>
      <c r="E208" s="832" t="s">
        <v>3900</v>
      </c>
      <c r="F208" s="849"/>
      <c r="G208" s="849"/>
      <c r="H208" s="849"/>
      <c r="I208" s="849"/>
      <c r="J208" s="849">
        <v>1</v>
      </c>
      <c r="K208" s="849">
        <v>3756</v>
      </c>
      <c r="L208" s="849">
        <v>1</v>
      </c>
      <c r="M208" s="849">
        <v>3756</v>
      </c>
      <c r="N208" s="849"/>
      <c r="O208" s="849"/>
      <c r="P208" s="837"/>
      <c r="Q208" s="850"/>
    </row>
    <row r="209" spans="1:17" ht="14.4" customHeight="1" x14ac:dyDescent="0.3">
      <c r="A209" s="831" t="s">
        <v>576</v>
      </c>
      <c r="B209" s="832" t="s">
        <v>3566</v>
      </c>
      <c r="C209" s="832" t="s">
        <v>3567</v>
      </c>
      <c r="D209" s="832" t="s">
        <v>3576</v>
      </c>
      <c r="E209" s="832" t="s">
        <v>1352</v>
      </c>
      <c r="F209" s="849">
        <v>1.4</v>
      </c>
      <c r="G209" s="849">
        <v>6354.6</v>
      </c>
      <c r="H209" s="849">
        <v>1.9962177852053828</v>
      </c>
      <c r="I209" s="849">
        <v>4539.0000000000009</v>
      </c>
      <c r="J209" s="849">
        <v>0.7</v>
      </c>
      <c r="K209" s="849">
        <v>3183.3200000000006</v>
      </c>
      <c r="L209" s="849">
        <v>1</v>
      </c>
      <c r="M209" s="849">
        <v>4547.6000000000013</v>
      </c>
      <c r="N209" s="849">
        <v>0.7</v>
      </c>
      <c r="O209" s="849">
        <v>3183.3200000000006</v>
      </c>
      <c r="P209" s="837">
        <v>1</v>
      </c>
      <c r="Q209" s="850">
        <v>4547.6000000000013</v>
      </c>
    </row>
    <row r="210" spans="1:17" ht="14.4" customHeight="1" x14ac:dyDescent="0.3">
      <c r="A210" s="831" t="s">
        <v>576</v>
      </c>
      <c r="B210" s="832" t="s">
        <v>3566</v>
      </c>
      <c r="C210" s="832" t="s">
        <v>3547</v>
      </c>
      <c r="D210" s="832" t="s">
        <v>3602</v>
      </c>
      <c r="E210" s="832" t="s">
        <v>3603</v>
      </c>
      <c r="F210" s="849">
        <v>1</v>
      </c>
      <c r="G210" s="849">
        <v>2625.11</v>
      </c>
      <c r="H210" s="849">
        <v>0.5</v>
      </c>
      <c r="I210" s="849">
        <v>2625.11</v>
      </c>
      <c r="J210" s="849">
        <v>2</v>
      </c>
      <c r="K210" s="849">
        <v>5250.22</v>
      </c>
      <c r="L210" s="849">
        <v>1</v>
      </c>
      <c r="M210" s="849">
        <v>2625.11</v>
      </c>
      <c r="N210" s="849">
        <v>3</v>
      </c>
      <c r="O210" s="849">
        <v>7875.33</v>
      </c>
      <c r="P210" s="837">
        <v>1.5</v>
      </c>
      <c r="Q210" s="850">
        <v>2625.11</v>
      </c>
    </row>
    <row r="211" spans="1:17" ht="14.4" customHeight="1" x14ac:dyDescent="0.3">
      <c r="A211" s="831" t="s">
        <v>576</v>
      </c>
      <c r="B211" s="832" t="s">
        <v>3566</v>
      </c>
      <c r="C211" s="832" t="s">
        <v>3547</v>
      </c>
      <c r="D211" s="832" t="s">
        <v>3610</v>
      </c>
      <c r="E211" s="832" t="s">
        <v>3611</v>
      </c>
      <c r="F211" s="849"/>
      <c r="G211" s="849"/>
      <c r="H211" s="849"/>
      <c r="I211" s="849"/>
      <c r="J211" s="849"/>
      <c r="K211" s="849"/>
      <c r="L211" s="849"/>
      <c r="M211" s="849"/>
      <c r="N211" s="849">
        <v>2</v>
      </c>
      <c r="O211" s="849">
        <v>1803.28</v>
      </c>
      <c r="P211" s="837"/>
      <c r="Q211" s="850">
        <v>901.64</v>
      </c>
    </row>
    <row r="212" spans="1:17" ht="14.4" customHeight="1" x14ac:dyDescent="0.3">
      <c r="A212" s="831" t="s">
        <v>576</v>
      </c>
      <c r="B212" s="832" t="s">
        <v>3566</v>
      </c>
      <c r="C212" s="832" t="s">
        <v>3547</v>
      </c>
      <c r="D212" s="832" t="s">
        <v>3612</v>
      </c>
      <c r="E212" s="832" t="s">
        <v>3613</v>
      </c>
      <c r="F212" s="849">
        <v>2</v>
      </c>
      <c r="G212" s="849">
        <v>817.48</v>
      </c>
      <c r="H212" s="849">
        <v>1</v>
      </c>
      <c r="I212" s="849">
        <v>408.74</v>
      </c>
      <c r="J212" s="849">
        <v>2</v>
      </c>
      <c r="K212" s="849">
        <v>817.48</v>
      </c>
      <c r="L212" s="849">
        <v>1</v>
      </c>
      <c r="M212" s="849">
        <v>408.74</v>
      </c>
      <c r="N212" s="849">
        <v>3</v>
      </c>
      <c r="O212" s="849">
        <v>1226.22</v>
      </c>
      <c r="P212" s="837">
        <v>1.5</v>
      </c>
      <c r="Q212" s="850">
        <v>408.74</v>
      </c>
    </row>
    <row r="213" spans="1:17" ht="14.4" customHeight="1" x14ac:dyDescent="0.3">
      <c r="A213" s="831" t="s">
        <v>576</v>
      </c>
      <c r="B213" s="832" t="s">
        <v>3566</v>
      </c>
      <c r="C213" s="832" t="s">
        <v>3547</v>
      </c>
      <c r="D213" s="832" t="s">
        <v>3614</v>
      </c>
      <c r="E213" s="832" t="s">
        <v>3615</v>
      </c>
      <c r="F213" s="849">
        <v>1</v>
      </c>
      <c r="G213" s="849">
        <v>202.4</v>
      </c>
      <c r="H213" s="849">
        <v>1</v>
      </c>
      <c r="I213" s="849">
        <v>202.4</v>
      </c>
      <c r="J213" s="849">
        <v>1</v>
      </c>
      <c r="K213" s="849">
        <v>202.4</v>
      </c>
      <c r="L213" s="849">
        <v>1</v>
      </c>
      <c r="M213" s="849">
        <v>202.4</v>
      </c>
      <c r="N213" s="849">
        <v>1</v>
      </c>
      <c r="O213" s="849">
        <v>202.4</v>
      </c>
      <c r="P213" s="837">
        <v>1</v>
      </c>
      <c r="Q213" s="850">
        <v>202.4</v>
      </c>
    </row>
    <row r="214" spans="1:17" ht="14.4" customHeight="1" x14ac:dyDescent="0.3">
      <c r="A214" s="831" t="s">
        <v>576</v>
      </c>
      <c r="B214" s="832" t="s">
        <v>3566</v>
      </c>
      <c r="C214" s="832" t="s">
        <v>3547</v>
      </c>
      <c r="D214" s="832" t="s">
        <v>3618</v>
      </c>
      <c r="E214" s="832" t="s">
        <v>3619</v>
      </c>
      <c r="F214" s="849"/>
      <c r="G214" s="849"/>
      <c r="H214" s="849"/>
      <c r="I214" s="849"/>
      <c r="J214" s="849"/>
      <c r="K214" s="849"/>
      <c r="L214" s="849"/>
      <c r="M214" s="849"/>
      <c r="N214" s="849">
        <v>2</v>
      </c>
      <c r="O214" s="849">
        <v>3330</v>
      </c>
      <c r="P214" s="837"/>
      <c r="Q214" s="850">
        <v>1665</v>
      </c>
    </row>
    <row r="215" spans="1:17" ht="14.4" customHeight="1" x14ac:dyDescent="0.3">
      <c r="A215" s="831" t="s">
        <v>576</v>
      </c>
      <c r="B215" s="832" t="s">
        <v>3566</v>
      </c>
      <c r="C215" s="832" t="s">
        <v>3547</v>
      </c>
      <c r="D215" s="832" t="s">
        <v>3548</v>
      </c>
      <c r="E215" s="832" t="s">
        <v>3549</v>
      </c>
      <c r="F215" s="849"/>
      <c r="G215" s="849"/>
      <c r="H215" s="849"/>
      <c r="I215" s="849"/>
      <c r="J215" s="849"/>
      <c r="K215" s="849"/>
      <c r="L215" s="849"/>
      <c r="M215" s="849"/>
      <c r="N215" s="849">
        <v>2</v>
      </c>
      <c r="O215" s="849">
        <v>4872</v>
      </c>
      <c r="P215" s="837"/>
      <c r="Q215" s="850">
        <v>2436</v>
      </c>
    </row>
    <row r="216" spans="1:17" ht="14.4" customHeight="1" x14ac:dyDescent="0.3">
      <c r="A216" s="831" t="s">
        <v>576</v>
      </c>
      <c r="B216" s="832" t="s">
        <v>3566</v>
      </c>
      <c r="C216" s="832" t="s">
        <v>3547</v>
      </c>
      <c r="D216" s="832" t="s">
        <v>3816</v>
      </c>
      <c r="E216" s="832" t="s">
        <v>3817</v>
      </c>
      <c r="F216" s="849">
        <v>1</v>
      </c>
      <c r="G216" s="849">
        <v>2932.91</v>
      </c>
      <c r="H216" s="849"/>
      <c r="I216" s="849">
        <v>2932.91</v>
      </c>
      <c r="J216" s="849"/>
      <c r="K216" s="849"/>
      <c r="L216" s="849"/>
      <c r="M216" s="849"/>
      <c r="N216" s="849"/>
      <c r="O216" s="849"/>
      <c r="P216" s="837"/>
      <c r="Q216" s="850"/>
    </row>
    <row r="217" spans="1:17" ht="14.4" customHeight="1" x14ac:dyDescent="0.3">
      <c r="A217" s="831" t="s">
        <v>576</v>
      </c>
      <c r="B217" s="832" t="s">
        <v>3566</v>
      </c>
      <c r="C217" s="832" t="s">
        <v>3547</v>
      </c>
      <c r="D217" s="832" t="s">
        <v>3624</v>
      </c>
      <c r="E217" s="832" t="s">
        <v>3625</v>
      </c>
      <c r="F217" s="849">
        <v>1</v>
      </c>
      <c r="G217" s="849">
        <v>1396.5</v>
      </c>
      <c r="H217" s="849">
        <v>1</v>
      </c>
      <c r="I217" s="849">
        <v>1396.5</v>
      </c>
      <c r="J217" s="849">
        <v>1</v>
      </c>
      <c r="K217" s="849">
        <v>1396.5</v>
      </c>
      <c r="L217" s="849">
        <v>1</v>
      </c>
      <c r="M217" s="849">
        <v>1396.5</v>
      </c>
      <c r="N217" s="849">
        <v>4</v>
      </c>
      <c r="O217" s="849">
        <v>5586</v>
      </c>
      <c r="P217" s="837">
        <v>4</v>
      </c>
      <c r="Q217" s="850">
        <v>1396.5</v>
      </c>
    </row>
    <row r="218" spans="1:17" ht="14.4" customHeight="1" x14ac:dyDescent="0.3">
      <c r="A218" s="831" t="s">
        <v>576</v>
      </c>
      <c r="B218" s="832" t="s">
        <v>3566</v>
      </c>
      <c r="C218" s="832" t="s">
        <v>3547</v>
      </c>
      <c r="D218" s="832" t="s">
        <v>3626</v>
      </c>
      <c r="E218" s="832" t="s">
        <v>3627</v>
      </c>
      <c r="F218" s="849"/>
      <c r="G218" s="849"/>
      <c r="H218" s="849"/>
      <c r="I218" s="849"/>
      <c r="J218" s="849">
        <v>1</v>
      </c>
      <c r="K218" s="849">
        <v>1697.56</v>
      </c>
      <c r="L218" s="849">
        <v>1</v>
      </c>
      <c r="M218" s="849">
        <v>1697.56</v>
      </c>
      <c r="N218" s="849">
        <v>1</v>
      </c>
      <c r="O218" s="849">
        <v>1400</v>
      </c>
      <c r="P218" s="837">
        <v>0.82471311765121702</v>
      </c>
      <c r="Q218" s="850">
        <v>1400</v>
      </c>
    </row>
    <row r="219" spans="1:17" ht="14.4" customHeight="1" x14ac:dyDescent="0.3">
      <c r="A219" s="831" t="s">
        <v>576</v>
      </c>
      <c r="B219" s="832" t="s">
        <v>3566</v>
      </c>
      <c r="C219" s="832" t="s">
        <v>3547</v>
      </c>
      <c r="D219" s="832" t="s">
        <v>3633</v>
      </c>
      <c r="E219" s="832" t="s">
        <v>3634</v>
      </c>
      <c r="F219" s="849"/>
      <c r="G219" s="849"/>
      <c r="H219" s="849"/>
      <c r="I219" s="849"/>
      <c r="J219" s="849"/>
      <c r="K219" s="849"/>
      <c r="L219" s="849"/>
      <c r="M219" s="849"/>
      <c r="N219" s="849">
        <v>1</v>
      </c>
      <c r="O219" s="849">
        <v>1143.2</v>
      </c>
      <c r="P219" s="837"/>
      <c r="Q219" s="850">
        <v>1143.2</v>
      </c>
    </row>
    <row r="220" spans="1:17" ht="14.4" customHeight="1" x14ac:dyDescent="0.3">
      <c r="A220" s="831" t="s">
        <v>576</v>
      </c>
      <c r="B220" s="832" t="s">
        <v>3566</v>
      </c>
      <c r="C220" s="832" t="s">
        <v>3550</v>
      </c>
      <c r="D220" s="832" t="s">
        <v>3645</v>
      </c>
      <c r="E220" s="832" t="s">
        <v>3646</v>
      </c>
      <c r="F220" s="849"/>
      <c r="G220" s="849"/>
      <c r="H220" s="849"/>
      <c r="I220" s="849"/>
      <c r="J220" s="849">
        <v>3</v>
      </c>
      <c r="K220" s="849">
        <v>900</v>
      </c>
      <c r="L220" s="849">
        <v>1</v>
      </c>
      <c r="M220" s="849">
        <v>300</v>
      </c>
      <c r="N220" s="849"/>
      <c r="O220" s="849"/>
      <c r="P220" s="837"/>
      <c r="Q220" s="850"/>
    </row>
    <row r="221" spans="1:17" ht="14.4" customHeight="1" x14ac:dyDescent="0.3">
      <c r="A221" s="831" t="s">
        <v>576</v>
      </c>
      <c r="B221" s="832" t="s">
        <v>3566</v>
      </c>
      <c r="C221" s="832" t="s">
        <v>3550</v>
      </c>
      <c r="D221" s="832" t="s">
        <v>3657</v>
      </c>
      <c r="E221" s="832" t="s">
        <v>3658</v>
      </c>
      <c r="F221" s="849">
        <v>9</v>
      </c>
      <c r="G221" s="849">
        <v>333</v>
      </c>
      <c r="H221" s="849">
        <v>0.1875</v>
      </c>
      <c r="I221" s="849">
        <v>37</v>
      </c>
      <c r="J221" s="849">
        <v>48</v>
      </c>
      <c r="K221" s="849">
        <v>1776</v>
      </c>
      <c r="L221" s="849">
        <v>1</v>
      </c>
      <c r="M221" s="849">
        <v>37</v>
      </c>
      <c r="N221" s="849">
        <v>25</v>
      </c>
      <c r="O221" s="849">
        <v>925</v>
      </c>
      <c r="P221" s="837">
        <v>0.52083333333333337</v>
      </c>
      <c r="Q221" s="850">
        <v>37</v>
      </c>
    </row>
    <row r="222" spans="1:17" ht="14.4" customHeight="1" x14ac:dyDescent="0.3">
      <c r="A222" s="831" t="s">
        <v>576</v>
      </c>
      <c r="B222" s="832" t="s">
        <v>3566</v>
      </c>
      <c r="C222" s="832" t="s">
        <v>3550</v>
      </c>
      <c r="D222" s="832" t="s">
        <v>3661</v>
      </c>
      <c r="E222" s="832" t="s">
        <v>3662</v>
      </c>
      <c r="F222" s="849">
        <v>53</v>
      </c>
      <c r="G222" s="849">
        <v>265</v>
      </c>
      <c r="H222" s="849">
        <v>0.89830508474576276</v>
      </c>
      <c r="I222" s="849">
        <v>5</v>
      </c>
      <c r="J222" s="849">
        <v>59</v>
      </c>
      <c r="K222" s="849">
        <v>295</v>
      </c>
      <c r="L222" s="849">
        <v>1</v>
      </c>
      <c r="M222" s="849">
        <v>5</v>
      </c>
      <c r="N222" s="849">
        <v>73</v>
      </c>
      <c r="O222" s="849">
        <v>365</v>
      </c>
      <c r="P222" s="837">
        <v>1.2372881355932204</v>
      </c>
      <c r="Q222" s="850">
        <v>5</v>
      </c>
    </row>
    <row r="223" spans="1:17" ht="14.4" customHeight="1" x14ac:dyDescent="0.3">
      <c r="A223" s="831" t="s">
        <v>576</v>
      </c>
      <c r="B223" s="832" t="s">
        <v>3566</v>
      </c>
      <c r="C223" s="832" t="s">
        <v>3550</v>
      </c>
      <c r="D223" s="832" t="s">
        <v>3551</v>
      </c>
      <c r="E223" s="832" t="s">
        <v>3552</v>
      </c>
      <c r="F223" s="849"/>
      <c r="G223" s="849"/>
      <c r="H223" s="849"/>
      <c r="I223" s="849"/>
      <c r="J223" s="849">
        <v>4</v>
      </c>
      <c r="K223" s="849">
        <v>1004</v>
      </c>
      <c r="L223" s="849">
        <v>1</v>
      </c>
      <c r="M223" s="849">
        <v>251</v>
      </c>
      <c r="N223" s="849">
        <v>3</v>
      </c>
      <c r="O223" s="849">
        <v>756</v>
      </c>
      <c r="P223" s="837">
        <v>0.75298804780876494</v>
      </c>
      <c r="Q223" s="850">
        <v>252</v>
      </c>
    </row>
    <row r="224" spans="1:17" ht="14.4" customHeight="1" x14ac:dyDescent="0.3">
      <c r="A224" s="831" t="s">
        <v>576</v>
      </c>
      <c r="B224" s="832" t="s">
        <v>3566</v>
      </c>
      <c r="C224" s="832" t="s">
        <v>3550</v>
      </c>
      <c r="D224" s="832" t="s">
        <v>3665</v>
      </c>
      <c r="E224" s="832" t="s">
        <v>3666</v>
      </c>
      <c r="F224" s="849">
        <v>3</v>
      </c>
      <c r="G224" s="849">
        <v>378</v>
      </c>
      <c r="H224" s="849">
        <v>1.5</v>
      </c>
      <c r="I224" s="849">
        <v>126</v>
      </c>
      <c r="J224" s="849">
        <v>2</v>
      </c>
      <c r="K224" s="849">
        <v>252</v>
      </c>
      <c r="L224" s="849">
        <v>1</v>
      </c>
      <c r="M224" s="849">
        <v>126</v>
      </c>
      <c r="N224" s="849">
        <v>3</v>
      </c>
      <c r="O224" s="849">
        <v>381</v>
      </c>
      <c r="P224" s="837">
        <v>1.5119047619047619</v>
      </c>
      <c r="Q224" s="850">
        <v>127</v>
      </c>
    </row>
    <row r="225" spans="1:17" ht="14.4" customHeight="1" x14ac:dyDescent="0.3">
      <c r="A225" s="831" t="s">
        <v>576</v>
      </c>
      <c r="B225" s="832" t="s">
        <v>3566</v>
      </c>
      <c r="C225" s="832" t="s">
        <v>3550</v>
      </c>
      <c r="D225" s="832" t="s">
        <v>3667</v>
      </c>
      <c r="E225" s="832" t="s">
        <v>3668</v>
      </c>
      <c r="F225" s="849">
        <v>1</v>
      </c>
      <c r="G225" s="849">
        <v>310</v>
      </c>
      <c r="H225" s="849">
        <v>0.49839228295819937</v>
      </c>
      <c r="I225" s="849">
        <v>310</v>
      </c>
      <c r="J225" s="849">
        <v>2</v>
      </c>
      <c r="K225" s="849">
        <v>622</v>
      </c>
      <c r="L225" s="849">
        <v>1</v>
      </c>
      <c r="M225" s="849">
        <v>311</v>
      </c>
      <c r="N225" s="849"/>
      <c r="O225" s="849"/>
      <c r="P225" s="837"/>
      <c r="Q225" s="850"/>
    </row>
    <row r="226" spans="1:17" ht="14.4" customHeight="1" x14ac:dyDescent="0.3">
      <c r="A226" s="831" t="s">
        <v>576</v>
      </c>
      <c r="B226" s="832" t="s">
        <v>3566</v>
      </c>
      <c r="C226" s="832" t="s">
        <v>3550</v>
      </c>
      <c r="D226" s="832" t="s">
        <v>3673</v>
      </c>
      <c r="E226" s="832" t="s">
        <v>3674</v>
      </c>
      <c r="F226" s="849">
        <v>1</v>
      </c>
      <c r="G226" s="849">
        <v>333</v>
      </c>
      <c r="H226" s="849"/>
      <c r="I226" s="849">
        <v>333</v>
      </c>
      <c r="J226" s="849"/>
      <c r="K226" s="849"/>
      <c r="L226" s="849"/>
      <c r="M226" s="849"/>
      <c r="N226" s="849">
        <v>7</v>
      </c>
      <c r="O226" s="849">
        <v>2338</v>
      </c>
      <c r="P226" s="837"/>
      <c r="Q226" s="850">
        <v>334</v>
      </c>
    </row>
    <row r="227" spans="1:17" ht="14.4" customHeight="1" x14ac:dyDescent="0.3">
      <c r="A227" s="831" t="s">
        <v>576</v>
      </c>
      <c r="B227" s="832" t="s">
        <v>3566</v>
      </c>
      <c r="C227" s="832" t="s">
        <v>3550</v>
      </c>
      <c r="D227" s="832" t="s">
        <v>3689</v>
      </c>
      <c r="E227" s="832" t="s">
        <v>3690</v>
      </c>
      <c r="F227" s="849"/>
      <c r="G227" s="849"/>
      <c r="H227" s="849"/>
      <c r="I227" s="849"/>
      <c r="J227" s="849"/>
      <c r="K227" s="849"/>
      <c r="L227" s="849"/>
      <c r="M227" s="849"/>
      <c r="N227" s="849">
        <v>1</v>
      </c>
      <c r="O227" s="849">
        <v>1182</v>
      </c>
      <c r="P227" s="837"/>
      <c r="Q227" s="850">
        <v>1182</v>
      </c>
    </row>
    <row r="228" spans="1:17" ht="14.4" customHeight="1" x14ac:dyDescent="0.3">
      <c r="A228" s="831" t="s">
        <v>576</v>
      </c>
      <c r="B228" s="832" t="s">
        <v>3566</v>
      </c>
      <c r="C228" s="832" t="s">
        <v>3550</v>
      </c>
      <c r="D228" s="832" t="s">
        <v>3691</v>
      </c>
      <c r="E228" s="832" t="s">
        <v>3692</v>
      </c>
      <c r="F228" s="849">
        <v>1</v>
      </c>
      <c r="G228" s="849">
        <v>708</v>
      </c>
      <c r="H228" s="849">
        <v>0.5</v>
      </c>
      <c r="I228" s="849">
        <v>708</v>
      </c>
      <c r="J228" s="849">
        <v>2</v>
      </c>
      <c r="K228" s="849">
        <v>1416</v>
      </c>
      <c r="L228" s="849">
        <v>1</v>
      </c>
      <c r="M228" s="849">
        <v>708</v>
      </c>
      <c r="N228" s="849">
        <v>2</v>
      </c>
      <c r="O228" s="849">
        <v>1420</v>
      </c>
      <c r="P228" s="837">
        <v>1.0028248587570621</v>
      </c>
      <c r="Q228" s="850">
        <v>710</v>
      </c>
    </row>
    <row r="229" spans="1:17" ht="14.4" customHeight="1" x14ac:dyDescent="0.3">
      <c r="A229" s="831" t="s">
        <v>576</v>
      </c>
      <c r="B229" s="832" t="s">
        <v>3566</v>
      </c>
      <c r="C229" s="832" t="s">
        <v>3550</v>
      </c>
      <c r="D229" s="832" t="s">
        <v>3695</v>
      </c>
      <c r="E229" s="832" t="s">
        <v>3696</v>
      </c>
      <c r="F229" s="849"/>
      <c r="G229" s="849"/>
      <c r="H229" s="849"/>
      <c r="I229" s="849"/>
      <c r="J229" s="849"/>
      <c r="K229" s="849"/>
      <c r="L229" s="849"/>
      <c r="M229" s="849"/>
      <c r="N229" s="849">
        <v>1</v>
      </c>
      <c r="O229" s="849">
        <v>33.33</v>
      </c>
      <c r="P229" s="837"/>
      <c r="Q229" s="850">
        <v>33.33</v>
      </c>
    </row>
    <row r="230" spans="1:17" ht="14.4" customHeight="1" x14ac:dyDescent="0.3">
      <c r="A230" s="831" t="s">
        <v>576</v>
      </c>
      <c r="B230" s="832" t="s">
        <v>3566</v>
      </c>
      <c r="C230" s="832" t="s">
        <v>3550</v>
      </c>
      <c r="D230" s="832" t="s">
        <v>3699</v>
      </c>
      <c r="E230" s="832" t="s">
        <v>3700</v>
      </c>
      <c r="F230" s="849">
        <v>4</v>
      </c>
      <c r="G230" s="849">
        <v>1036</v>
      </c>
      <c r="H230" s="849">
        <v>1.3282051282051281</v>
      </c>
      <c r="I230" s="849">
        <v>259</v>
      </c>
      <c r="J230" s="849">
        <v>3</v>
      </c>
      <c r="K230" s="849">
        <v>780</v>
      </c>
      <c r="L230" s="849">
        <v>1</v>
      </c>
      <c r="M230" s="849">
        <v>260</v>
      </c>
      <c r="N230" s="849">
        <v>7</v>
      </c>
      <c r="O230" s="849">
        <v>1827</v>
      </c>
      <c r="P230" s="837">
        <v>2.3423076923076924</v>
      </c>
      <c r="Q230" s="850">
        <v>261</v>
      </c>
    </row>
    <row r="231" spans="1:17" ht="14.4" customHeight="1" x14ac:dyDescent="0.3">
      <c r="A231" s="831" t="s">
        <v>576</v>
      </c>
      <c r="B231" s="832" t="s">
        <v>3566</v>
      </c>
      <c r="C231" s="832" t="s">
        <v>3550</v>
      </c>
      <c r="D231" s="832" t="s">
        <v>3703</v>
      </c>
      <c r="E231" s="832" t="s">
        <v>3704</v>
      </c>
      <c r="F231" s="849">
        <v>1</v>
      </c>
      <c r="G231" s="849">
        <v>86</v>
      </c>
      <c r="H231" s="849">
        <v>1</v>
      </c>
      <c r="I231" s="849">
        <v>86</v>
      </c>
      <c r="J231" s="849">
        <v>1</v>
      </c>
      <c r="K231" s="849">
        <v>86</v>
      </c>
      <c r="L231" s="849">
        <v>1</v>
      </c>
      <c r="M231" s="849">
        <v>86</v>
      </c>
      <c r="N231" s="849">
        <v>1</v>
      </c>
      <c r="O231" s="849">
        <v>86</v>
      </c>
      <c r="P231" s="837">
        <v>1</v>
      </c>
      <c r="Q231" s="850">
        <v>86</v>
      </c>
    </row>
    <row r="232" spans="1:17" ht="14.4" customHeight="1" x14ac:dyDescent="0.3">
      <c r="A232" s="831" t="s">
        <v>576</v>
      </c>
      <c r="B232" s="832" t="s">
        <v>3566</v>
      </c>
      <c r="C232" s="832" t="s">
        <v>3550</v>
      </c>
      <c r="D232" s="832" t="s">
        <v>3713</v>
      </c>
      <c r="E232" s="832" t="s">
        <v>3714</v>
      </c>
      <c r="F232" s="849">
        <v>3</v>
      </c>
      <c r="G232" s="849">
        <v>2874</v>
      </c>
      <c r="H232" s="849">
        <v>1.5</v>
      </c>
      <c r="I232" s="849">
        <v>958</v>
      </c>
      <c r="J232" s="849">
        <v>2</v>
      </c>
      <c r="K232" s="849">
        <v>1916</v>
      </c>
      <c r="L232" s="849">
        <v>1</v>
      </c>
      <c r="M232" s="849">
        <v>958</v>
      </c>
      <c r="N232" s="849">
        <v>4</v>
      </c>
      <c r="O232" s="849">
        <v>3836</v>
      </c>
      <c r="P232" s="837">
        <v>2.0020876826722338</v>
      </c>
      <c r="Q232" s="850">
        <v>959</v>
      </c>
    </row>
    <row r="233" spans="1:17" ht="14.4" customHeight="1" x14ac:dyDescent="0.3">
      <c r="A233" s="831" t="s">
        <v>576</v>
      </c>
      <c r="B233" s="832" t="s">
        <v>3566</v>
      </c>
      <c r="C233" s="832" t="s">
        <v>3550</v>
      </c>
      <c r="D233" s="832" t="s">
        <v>3557</v>
      </c>
      <c r="E233" s="832" t="s">
        <v>3558</v>
      </c>
      <c r="F233" s="849">
        <v>1</v>
      </c>
      <c r="G233" s="849">
        <v>591</v>
      </c>
      <c r="H233" s="849">
        <v>0.99831081081081086</v>
      </c>
      <c r="I233" s="849">
        <v>591</v>
      </c>
      <c r="J233" s="849">
        <v>1</v>
      </c>
      <c r="K233" s="849">
        <v>592</v>
      </c>
      <c r="L233" s="849">
        <v>1</v>
      </c>
      <c r="M233" s="849">
        <v>592</v>
      </c>
      <c r="N233" s="849">
        <v>7</v>
      </c>
      <c r="O233" s="849">
        <v>4151</v>
      </c>
      <c r="P233" s="837">
        <v>7.0118243243243246</v>
      </c>
      <c r="Q233" s="850">
        <v>593</v>
      </c>
    </row>
    <row r="234" spans="1:17" ht="14.4" customHeight="1" x14ac:dyDescent="0.3">
      <c r="A234" s="831" t="s">
        <v>576</v>
      </c>
      <c r="B234" s="832" t="s">
        <v>3566</v>
      </c>
      <c r="C234" s="832" t="s">
        <v>3550</v>
      </c>
      <c r="D234" s="832" t="s">
        <v>3559</v>
      </c>
      <c r="E234" s="832" t="s">
        <v>3560</v>
      </c>
      <c r="F234" s="849">
        <v>4</v>
      </c>
      <c r="G234" s="849">
        <v>3068</v>
      </c>
      <c r="H234" s="849">
        <v>2</v>
      </c>
      <c r="I234" s="849">
        <v>767</v>
      </c>
      <c r="J234" s="849">
        <v>2</v>
      </c>
      <c r="K234" s="849">
        <v>1534</v>
      </c>
      <c r="L234" s="849">
        <v>1</v>
      </c>
      <c r="M234" s="849">
        <v>767</v>
      </c>
      <c r="N234" s="849">
        <v>5</v>
      </c>
      <c r="O234" s="849">
        <v>3840</v>
      </c>
      <c r="P234" s="837">
        <v>2.5032594524119949</v>
      </c>
      <c r="Q234" s="850">
        <v>768</v>
      </c>
    </row>
    <row r="235" spans="1:17" ht="14.4" customHeight="1" x14ac:dyDescent="0.3">
      <c r="A235" s="831" t="s">
        <v>576</v>
      </c>
      <c r="B235" s="832" t="s">
        <v>3566</v>
      </c>
      <c r="C235" s="832" t="s">
        <v>3550</v>
      </c>
      <c r="D235" s="832" t="s">
        <v>3717</v>
      </c>
      <c r="E235" s="832" t="s">
        <v>3718</v>
      </c>
      <c r="F235" s="849">
        <v>3</v>
      </c>
      <c r="G235" s="849">
        <v>13200</v>
      </c>
      <c r="H235" s="849">
        <v>0.99954566106315312</v>
      </c>
      <c r="I235" s="849">
        <v>4400</v>
      </c>
      <c r="J235" s="849">
        <v>3</v>
      </c>
      <c r="K235" s="849">
        <v>13206</v>
      </c>
      <c r="L235" s="849">
        <v>1</v>
      </c>
      <c r="M235" s="849">
        <v>4402</v>
      </c>
      <c r="N235" s="849">
        <v>4</v>
      </c>
      <c r="O235" s="849">
        <v>17632</v>
      </c>
      <c r="P235" s="837">
        <v>1.335150689080721</v>
      </c>
      <c r="Q235" s="850">
        <v>4408</v>
      </c>
    </row>
    <row r="236" spans="1:17" ht="14.4" customHeight="1" x14ac:dyDescent="0.3">
      <c r="A236" s="831" t="s">
        <v>576</v>
      </c>
      <c r="B236" s="832" t="s">
        <v>3566</v>
      </c>
      <c r="C236" s="832" t="s">
        <v>3550</v>
      </c>
      <c r="D236" s="832" t="s">
        <v>3721</v>
      </c>
      <c r="E236" s="832" t="s">
        <v>3722</v>
      </c>
      <c r="F236" s="849">
        <v>3</v>
      </c>
      <c r="G236" s="849">
        <v>366</v>
      </c>
      <c r="H236" s="849">
        <v>3.1551724137931036</v>
      </c>
      <c r="I236" s="849">
        <v>122</v>
      </c>
      <c r="J236" s="849">
        <v>1</v>
      </c>
      <c r="K236" s="849">
        <v>116</v>
      </c>
      <c r="L236" s="849">
        <v>1</v>
      </c>
      <c r="M236" s="849">
        <v>116</v>
      </c>
      <c r="N236" s="849">
        <v>6</v>
      </c>
      <c r="O236" s="849">
        <v>696</v>
      </c>
      <c r="P236" s="837">
        <v>6</v>
      </c>
      <c r="Q236" s="850">
        <v>116</v>
      </c>
    </row>
    <row r="237" spans="1:17" ht="14.4" customHeight="1" x14ac:dyDescent="0.3">
      <c r="A237" s="831" t="s">
        <v>576</v>
      </c>
      <c r="B237" s="832" t="s">
        <v>3566</v>
      </c>
      <c r="C237" s="832" t="s">
        <v>3550</v>
      </c>
      <c r="D237" s="832" t="s">
        <v>3727</v>
      </c>
      <c r="E237" s="832" t="s">
        <v>3728</v>
      </c>
      <c r="F237" s="849"/>
      <c r="G237" s="849"/>
      <c r="H237" s="849"/>
      <c r="I237" s="849"/>
      <c r="J237" s="849"/>
      <c r="K237" s="849"/>
      <c r="L237" s="849"/>
      <c r="M237" s="849"/>
      <c r="N237" s="849">
        <v>1</v>
      </c>
      <c r="O237" s="849">
        <v>161</v>
      </c>
      <c r="P237" s="837"/>
      <c r="Q237" s="850">
        <v>161</v>
      </c>
    </row>
    <row r="238" spans="1:17" ht="14.4" customHeight="1" x14ac:dyDescent="0.3">
      <c r="A238" s="831" t="s">
        <v>576</v>
      </c>
      <c r="B238" s="832" t="s">
        <v>3566</v>
      </c>
      <c r="C238" s="832" t="s">
        <v>3550</v>
      </c>
      <c r="D238" s="832" t="s">
        <v>3735</v>
      </c>
      <c r="E238" s="832" t="s">
        <v>3736</v>
      </c>
      <c r="F238" s="849"/>
      <c r="G238" s="849"/>
      <c r="H238" s="849"/>
      <c r="I238" s="849"/>
      <c r="J238" s="849"/>
      <c r="K238" s="849"/>
      <c r="L238" s="849"/>
      <c r="M238" s="849"/>
      <c r="N238" s="849">
        <v>1</v>
      </c>
      <c r="O238" s="849">
        <v>318</v>
      </c>
      <c r="P238" s="837"/>
      <c r="Q238" s="850">
        <v>318</v>
      </c>
    </row>
    <row r="239" spans="1:17" ht="14.4" customHeight="1" x14ac:dyDescent="0.3">
      <c r="A239" s="831" t="s">
        <v>576</v>
      </c>
      <c r="B239" s="832" t="s">
        <v>3566</v>
      </c>
      <c r="C239" s="832" t="s">
        <v>3550</v>
      </c>
      <c r="D239" s="832" t="s">
        <v>3739</v>
      </c>
      <c r="E239" s="832" t="s">
        <v>3740</v>
      </c>
      <c r="F239" s="849">
        <v>2</v>
      </c>
      <c r="G239" s="849">
        <v>744</v>
      </c>
      <c r="H239" s="849"/>
      <c r="I239" s="849">
        <v>372</v>
      </c>
      <c r="J239" s="849"/>
      <c r="K239" s="849"/>
      <c r="L239" s="849"/>
      <c r="M239" s="849"/>
      <c r="N239" s="849"/>
      <c r="O239" s="849"/>
      <c r="P239" s="837"/>
      <c r="Q239" s="850"/>
    </row>
    <row r="240" spans="1:17" ht="14.4" customHeight="1" x14ac:dyDescent="0.3">
      <c r="A240" s="831" t="s">
        <v>576</v>
      </c>
      <c r="B240" s="832" t="s">
        <v>3566</v>
      </c>
      <c r="C240" s="832" t="s">
        <v>3550</v>
      </c>
      <c r="D240" s="832" t="s">
        <v>3561</v>
      </c>
      <c r="E240" s="832" t="s">
        <v>3562</v>
      </c>
      <c r="F240" s="849">
        <v>2</v>
      </c>
      <c r="G240" s="849">
        <v>2830</v>
      </c>
      <c r="H240" s="849"/>
      <c r="I240" s="849">
        <v>1415</v>
      </c>
      <c r="J240" s="849"/>
      <c r="K240" s="849"/>
      <c r="L240" s="849"/>
      <c r="M240" s="849"/>
      <c r="N240" s="849">
        <v>1</v>
      </c>
      <c r="O240" s="849">
        <v>1339</v>
      </c>
      <c r="P240" s="837"/>
      <c r="Q240" s="850">
        <v>1339</v>
      </c>
    </row>
    <row r="241" spans="1:17" ht="14.4" customHeight="1" x14ac:dyDescent="0.3">
      <c r="A241" s="831" t="s">
        <v>576</v>
      </c>
      <c r="B241" s="832" t="s">
        <v>3566</v>
      </c>
      <c r="C241" s="832" t="s">
        <v>3550</v>
      </c>
      <c r="D241" s="832" t="s">
        <v>3563</v>
      </c>
      <c r="E241" s="832" t="s">
        <v>3564</v>
      </c>
      <c r="F241" s="849">
        <v>1</v>
      </c>
      <c r="G241" s="849">
        <v>362</v>
      </c>
      <c r="H241" s="849"/>
      <c r="I241" s="849">
        <v>362</v>
      </c>
      <c r="J241" s="849"/>
      <c r="K241" s="849"/>
      <c r="L241" s="849"/>
      <c r="M241" s="849"/>
      <c r="N241" s="849"/>
      <c r="O241" s="849"/>
      <c r="P241" s="837"/>
      <c r="Q241" s="850"/>
    </row>
    <row r="242" spans="1:17" ht="14.4" customHeight="1" x14ac:dyDescent="0.3">
      <c r="A242" s="831" t="s">
        <v>576</v>
      </c>
      <c r="B242" s="832" t="s">
        <v>3752</v>
      </c>
      <c r="C242" s="832" t="s">
        <v>3550</v>
      </c>
      <c r="D242" s="832" t="s">
        <v>3557</v>
      </c>
      <c r="E242" s="832" t="s">
        <v>3558</v>
      </c>
      <c r="F242" s="849"/>
      <c r="G242" s="849"/>
      <c r="H242" s="849"/>
      <c r="I242" s="849"/>
      <c r="J242" s="849"/>
      <c r="K242" s="849"/>
      <c r="L242" s="849"/>
      <c r="M242" s="849"/>
      <c r="N242" s="849">
        <v>1</v>
      </c>
      <c r="O242" s="849">
        <v>593</v>
      </c>
      <c r="P242" s="837"/>
      <c r="Q242" s="850">
        <v>593</v>
      </c>
    </row>
    <row r="243" spans="1:17" ht="14.4" customHeight="1" x14ac:dyDescent="0.3">
      <c r="A243" s="831" t="s">
        <v>576</v>
      </c>
      <c r="B243" s="832" t="s">
        <v>3546</v>
      </c>
      <c r="C243" s="832" t="s">
        <v>3567</v>
      </c>
      <c r="D243" s="832" t="s">
        <v>3901</v>
      </c>
      <c r="E243" s="832"/>
      <c r="F243" s="849">
        <v>30</v>
      </c>
      <c r="G243" s="849">
        <v>1497.9</v>
      </c>
      <c r="H243" s="849">
        <v>0.81081081081081097</v>
      </c>
      <c r="I243" s="849">
        <v>49.93</v>
      </c>
      <c r="J243" s="849">
        <v>37</v>
      </c>
      <c r="K243" s="849">
        <v>1847.4099999999999</v>
      </c>
      <c r="L243" s="849">
        <v>1</v>
      </c>
      <c r="M243" s="849">
        <v>49.929999999999993</v>
      </c>
      <c r="N243" s="849"/>
      <c r="O243" s="849"/>
      <c r="P243" s="837"/>
      <c r="Q243" s="850"/>
    </row>
    <row r="244" spans="1:17" ht="14.4" customHeight="1" x14ac:dyDescent="0.3">
      <c r="A244" s="831" t="s">
        <v>576</v>
      </c>
      <c r="B244" s="832" t="s">
        <v>3546</v>
      </c>
      <c r="C244" s="832" t="s">
        <v>3567</v>
      </c>
      <c r="D244" s="832" t="s">
        <v>3902</v>
      </c>
      <c r="E244" s="832"/>
      <c r="F244" s="849">
        <v>65</v>
      </c>
      <c r="G244" s="849">
        <v>5227.9500000000007</v>
      </c>
      <c r="H244" s="849"/>
      <c r="I244" s="849">
        <v>80.430000000000007</v>
      </c>
      <c r="J244" s="849"/>
      <c r="K244" s="849"/>
      <c r="L244" s="849"/>
      <c r="M244" s="849"/>
      <c r="N244" s="849"/>
      <c r="O244" s="849"/>
      <c r="P244" s="837"/>
      <c r="Q244" s="850"/>
    </row>
    <row r="245" spans="1:17" ht="14.4" customHeight="1" x14ac:dyDescent="0.3">
      <c r="A245" s="831" t="s">
        <v>576</v>
      </c>
      <c r="B245" s="832" t="s">
        <v>3546</v>
      </c>
      <c r="C245" s="832" t="s">
        <v>3567</v>
      </c>
      <c r="D245" s="832" t="s">
        <v>3903</v>
      </c>
      <c r="E245" s="832" t="s">
        <v>3904</v>
      </c>
      <c r="F245" s="849">
        <v>6</v>
      </c>
      <c r="G245" s="849">
        <v>350.4</v>
      </c>
      <c r="H245" s="849"/>
      <c r="I245" s="849">
        <v>58.4</v>
      </c>
      <c r="J245" s="849"/>
      <c r="K245" s="849"/>
      <c r="L245" s="849"/>
      <c r="M245" s="849"/>
      <c r="N245" s="849"/>
      <c r="O245" s="849"/>
      <c r="P245" s="837"/>
      <c r="Q245" s="850"/>
    </row>
    <row r="246" spans="1:17" ht="14.4" customHeight="1" x14ac:dyDescent="0.3">
      <c r="A246" s="831" t="s">
        <v>576</v>
      </c>
      <c r="B246" s="832" t="s">
        <v>3546</v>
      </c>
      <c r="C246" s="832" t="s">
        <v>3567</v>
      </c>
      <c r="D246" s="832" t="s">
        <v>3905</v>
      </c>
      <c r="E246" s="832" t="s">
        <v>3906</v>
      </c>
      <c r="F246" s="849"/>
      <c r="G246" s="849"/>
      <c r="H246" s="849"/>
      <c r="I246" s="849"/>
      <c r="J246" s="849">
        <v>10</v>
      </c>
      <c r="K246" s="849">
        <v>11409.8</v>
      </c>
      <c r="L246" s="849">
        <v>1</v>
      </c>
      <c r="M246" s="849">
        <v>1140.98</v>
      </c>
      <c r="N246" s="849"/>
      <c r="O246" s="849"/>
      <c r="P246" s="837"/>
      <c r="Q246" s="850"/>
    </row>
    <row r="247" spans="1:17" ht="14.4" customHeight="1" x14ac:dyDescent="0.3">
      <c r="A247" s="831" t="s">
        <v>576</v>
      </c>
      <c r="B247" s="832" t="s">
        <v>3546</v>
      </c>
      <c r="C247" s="832" t="s">
        <v>3567</v>
      </c>
      <c r="D247" s="832" t="s">
        <v>3907</v>
      </c>
      <c r="E247" s="832" t="s">
        <v>1215</v>
      </c>
      <c r="F247" s="849"/>
      <c r="G247" s="849"/>
      <c r="H247" s="849"/>
      <c r="I247" s="849"/>
      <c r="J247" s="849">
        <v>1.1000000000000001</v>
      </c>
      <c r="K247" s="849">
        <v>13214.74</v>
      </c>
      <c r="L247" s="849">
        <v>1</v>
      </c>
      <c r="M247" s="849">
        <v>12013.4</v>
      </c>
      <c r="N247" s="849"/>
      <c r="O247" s="849"/>
      <c r="P247" s="837"/>
      <c r="Q247" s="850"/>
    </row>
    <row r="248" spans="1:17" ht="14.4" customHeight="1" x14ac:dyDescent="0.3">
      <c r="A248" s="831" t="s">
        <v>576</v>
      </c>
      <c r="B248" s="832" t="s">
        <v>3546</v>
      </c>
      <c r="C248" s="832" t="s">
        <v>3567</v>
      </c>
      <c r="D248" s="832" t="s">
        <v>3908</v>
      </c>
      <c r="E248" s="832" t="s">
        <v>3909</v>
      </c>
      <c r="F248" s="849">
        <v>2</v>
      </c>
      <c r="G248" s="849">
        <v>773.28</v>
      </c>
      <c r="H248" s="849"/>
      <c r="I248" s="849">
        <v>386.64</v>
      </c>
      <c r="J248" s="849"/>
      <c r="K248" s="849"/>
      <c r="L248" s="849"/>
      <c r="M248" s="849"/>
      <c r="N248" s="849"/>
      <c r="O248" s="849"/>
      <c r="P248" s="837"/>
      <c r="Q248" s="850"/>
    </row>
    <row r="249" spans="1:17" ht="14.4" customHeight="1" x14ac:dyDescent="0.3">
      <c r="A249" s="831" t="s">
        <v>576</v>
      </c>
      <c r="B249" s="832" t="s">
        <v>3546</v>
      </c>
      <c r="C249" s="832" t="s">
        <v>3567</v>
      </c>
      <c r="D249" s="832" t="s">
        <v>3910</v>
      </c>
      <c r="E249" s="832" t="s">
        <v>3911</v>
      </c>
      <c r="F249" s="849"/>
      <c r="G249" s="849"/>
      <c r="H249" s="849"/>
      <c r="I249" s="849"/>
      <c r="J249" s="849">
        <v>1.5</v>
      </c>
      <c r="K249" s="849">
        <v>1005.8</v>
      </c>
      <c r="L249" s="849">
        <v>1</v>
      </c>
      <c r="M249" s="849">
        <v>670.5333333333333</v>
      </c>
      <c r="N249" s="849">
        <v>0.1</v>
      </c>
      <c r="O249" s="849">
        <v>67.05</v>
      </c>
      <c r="P249" s="837">
        <v>6.6663352555179953E-2</v>
      </c>
      <c r="Q249" s="850">
        <v>670.49999999999989</v>
      </c>
    </row>
    <row r="250" spans="1:17" ht="14.4" customHeight="1" x14ac:dyDescent="0.3">
      <c r="A250" s="831" t="s">
        <v>576</v>
      </c>
      <c r="B250" s="832" t="s">
        <v>3546</v>
      </c>
      <c r="C250" s="832" t="s">
        <v>3567</v>
      </c>
      <c r="D250" s="832" t="s">
        <v>3912</v>
      </c>
      <c r="E250" s="832" t="s">
        <v>3913</v>
      </c>
      <c r="F250" s="849"/>
      <c r="G250" s="849"/>
      <c r="H250" s="849"/>
      <c r="I250" s="849"/>
      <c r="J250" s="849"/>
      <c r="K250" s="849"/>
      <c r="L250" s="849"/>
      <c r="M250" s="849"/>
      <c r="N250" s="849">
        <v>11</v>
      </c>
      <c r="O250" s="849">
        <v>471.68</v>
      </c>
      <c r="P250" s="837"/>
      <c r="Q250" s="850">
        <v>42.88</v>
      </c>
    </row>
    <row r="251" spans="1:17" ht="14.4" customHeight="1" x14ac:dyDescent="0.3">
      <c r="A251" s="831" t="s">
        <v>576</v>
      </c>
      <c r="B251" s="832" t="s">
        <v>3546</v>
      </c>
      <c r="C251" s="832" t="s">
        <v>3567</v>
      </c>
      <c r="D251" s="832" t="s">
        <v>3914</v>
      </c>
      <c r="E251" s="832" t="s">
        <v>3915</v>
      </c>
      <c r="F251" s="849">
        <v>1</v>
      </c>
      <c r="G251" s="849">
        <v>77.22</v>
      </c>
      <c r="H251" s="849">
        <v>5.2631578947368418E-2</v>
      </c>
      <c r="I251" s="849">
        <v>77.22</v>
      </c>
      <c r="J251" s="849">
        <v>19</v>
      </c>
      <c r="K251" s="849">
        <v>1467.18</v>
      </c>
      <c r="L251" s="849">
        <v>1</v>
      </c>
      <c r="M251" s="849">
        <v>77.22</v>
      </c>
      <c r="N251" s="849">
        <v>1</v>
      </c>
      <c r="O251" s="849">
        <v>77.22</v>
      </c>
      <c r="P251" s="837">
        <v>5.2631578947368418E-2</v>
      </c>
      <c r="Q251" s="850">
        <v>77.22</v>
      </c>
    </row>
    <row r="252" spans="1:17" ht="14.4" customHeight="1" x14ac:dyDescent="0.3">
      <c r="A252" s="831" t="s">
        <v>576</v>
      </c>
      <c r="B252" s="832" t="s">
        <v>3546</v>
      </c>
      <c r="C252" s="832" t="s">
        <v>3567</v>
      </c>
      <c r="D252" s="832" t="s">
        <v>3916</v>
      </c>
      <c r="E252" s="832" t="s">
        <v>3917</v>
      </c>
      <c r="F252" s="849">
        <v>119.4</v>
      </c>
      <c r="G252" s="849">
        <v>32443.160000000003</v>
      </c>
      <c r="H252" s="849">
        <v>0.71253598571201426</v>
      </c>
      <c r="I252" s="849">
        <v>271.71825795644895</v>
      </c>
      <c r="J252" s="849">
        <v>167.57</v>
      </c>
      <c r="K252" s="849">
        <v>45531.96</v>
      </c>
      <c r="L252" s="849">
        <v>1</v>
      </c>
      <c r="M252" s="849">
        <v>271.71904278808859</v>
      </c>
      <c r="N252" s="849">
        <v>118.2</v>
      </c>
      <c r="O252" s="849">
        <v>32116.87</v>
      </c>
      <c r="P252" s="837">
        <v>0.70536981056822501</v>
      </c>
      <c r="Q252" s="850">
        <v>271.71632825719121</v>
      </c>
    </row>
    <row r="253" spans="1:17" ht="14.4" customHeight="1" x14ac:dyDescent="0.3">
      <c r="A253" s="831" t="s">
        <v>576</v>
      </c>
      <c r="B253" s="832" t="s">
        <v>3546</v>
      </c>
      <c r="C253" s="832" t="s">
        <v>3567</v>
      </c>
      <c r="D253" s="832" t="s">
        <v>3918</v>
      </c>
      <c r="E253" s="832" t="s">
        <v>3919</v>
      </c>
      <c r="F253" s="849">
        <v>1.2</v>
      </c>
      <c r="G253" s="849">
        <v>163.02000000000001</v>
      </c>
      <c r="H253" s="849"/>
      <c r="I253" s="849">
        <v>135.85000000000002</v>
      </c>
      <c r="J253" s="849"/>
      <c r="K253" s="849"/>
      <c r="L253" s="849"/>
      <c r="M253" s="849"/>
      <c r="N253" s="849"/>
      <c r="O253" s="849"/>
      <c r="P253" s="837"/>
      <c r="Q253" s="850"/>
    </row>
    <row r="254" spans="1:17" ht="14.4" customHeight="1" x14ac:dyDescent="0.3">
      <c r="A254" s="831" t="s">
        <v>576</v>
      </c>
      <c r="B254" s="832" t="s">
        <v>3546</v>
      </c>
      <c r="C254" s="832" t="s">
        <v>3567</v>
      </c>
      <c r="D254" s="832" t="s">
        <v>3920</v>
      </c>
      <c r="E254" s="832" t="s">
        <v>3921</v>
      </c>
      <c r="F254" s="849">
        <v>25</v>
      </c>
      <c r="G254" s="849">
        <v>1442.54</v>
      </c>
      <c r="H254" s="849">
        <v>0.64051399545325383</v>
      </c>
      <c r="I254" s="849">
        <v>57.701599999999999</v>
      </c>
      <c r="J254" s="849">
        <v>34</v>
      </c>
      <c r="K254" s="849">
        <v>2252.16</v>
      </c>
      <c r="L254" s="849">
        <v>1</v>
      </c>
      <c r="M254" s="849">
        <v>66.239999999999995</v>
      </c>
      <c r="N254" s="849">
        <v>13</v>
      </c>
      <c r="O254" s="849">
        <v>871.78</v>
      </c>
      <c r="P254" s="837">
        <v>0.38708617504973003</v>
      </c>
      <c r="Q254" s="850">
        <v>67.06</v>
      </c>
    </row>
    <row r="255" spans="1:17" ht="14.4" customHeight="1" x14ac:dyDescent="0.3">
      <c r="A255" s="831" t="s">
        <v>576</v>
      </c>
      <c r="B255" s="832" t="s">
        <v>3546</v>
      </c>
      <c r="C255" s="832" t="s">
        <v>3567</v>
      </c>
      <c r="D255" s="832" t="s">
        <v>3576</v>
      </c>
      <c r="E255" s="832" t="s">
        <v>1352</v>
      </c>
      <c r="F255" s="849">
        <v>8.1</v>
      </c>
      <c r="G255" s="849">
        <v>36389.340000000004</v>
      </c>
      <c r="H255" s="849">
        <v>1.0961476594006536</v>
      </c>
      <c r="I255" s="849">
        <v>4492.5111111111119</v>
      </c>
      <c r="J255" s="849">
        <v>7.3</v>
      </c>
      <c r="K255" s="849">
        <v>33197.479999999996</v>
      </c>
      <c r="L255" s="849">
        <v>1</v>
      </c>
      <c r="M255" s="849">
        <v>4547.5999999999995</v>
      </c>
      <c r="N255" s="849">
        <v>7.1</v>
      </c>
      <c r="O255" s="849">
        <v>32287.96</v>
      </c>
      <c r="P255" s="837">
        <v>0.97260273972602751</v>
      </c>
      <c r="Q255" s="850">
        <v>4547.6000000000004</v>
      </c>
    </row>
    <row r="256" spans="1:17" ht="14.4" customHeight="1" x14ac:dyDescent="0.3">
      <c r="A256" s="831" t="s">
        <v>576</v>
      </c>
      <c r="B256" s="832" t="s">
        <v>3546</v>
      </c>
      <c r="C256" s="832" t="s">
        <v>3567</v>
      </c>
      <c r="D256" s="832" t="s">
        <v>3922</v>
      </c>
      <c r="E256" s="832" t="s">
        <v>3923</v>
      </c>
      <c r="F256" s="849"/>
      <c r="G256" s="849"/>
      <c r="H256" s="849"/>
      <c r="I256" s="849"/>
      <c r="J256" s="849">
        <v>9.1</v>
      </c>
      <c r="K256" s="849">
        <v>29700.080000000002</v>
      </c>
      <c r="L256" s="849">
        <v>1</v>
      </c>
      <c r="M256" s="849">
        <v>3263.7450549450555</v>
      </c>
      <c r="N256" s="849">
        <v>13.1</v>
      </c>
      <c r="O256" s="849">
        <v>42755.02</v>
      </c>
      <c r="P256" s="837">
        <v>1.4395590853627329</v>
      </c>
      <c r="Q256" s="850">
        <v>3263.7419847328242</v>
      </c>
    </row>
    <row r="257" spans="1:17" ht="14.4" customHeight="1" x14ac:dyDescent="0.3">
      <c r="A257" s="831" t="s">
        <v>576</v>
      </c>
      <c r="B257" s="832" t="s">
        <v>3546</v>
      </c>
      <c r="C257" s="832" t="s">
        <v>3567</v>
      </c>
      <c r="D257" s="832" t="s">
        <v>3924</v>
      </c>
      <c r="E257" s="832" t="s">
        <v>3925</v>
      </c>
      <c r="F257" s="849">
        <v>15</v>
      </c>
      <c r="G257" s="849">
        <v>64723.65</v>
      </c>
      <c r="H257" s="849">
        <v>0.29411764705882354</v>
      </c>
      <c r="I257" s="849">
        <v>4314.91</v>
      </c>
      <c r="J257" s="849">
        <v>51</v>
      </c>
      <c r="K257" s="849">
        <v>220060.41</v>
      </c>
      <c r="L257" s="849">
        <v>1</v>
      </c>
      <c r="M257" s="849">
        <v>4314.91</v>
      </c>
      <c r="N257" s="849"/>
      <c r="O257" s="849"/>
      <c r="P257" s="837"/>
      <c r="Q257" s="850"/>
    </row>
    <row r="258" spans="1:17" ht="14.4" customHeight="1" x14ac:dyDescent="0.3">
      <c r="A258" s="831" t="s">
        <v>576</v>
      </c>
      <c r="B258" s="832" t="s">
        <v>3546</v>
      </c>
      <c r="C258" s="832" t="s">
        <v>3567</v>
      </c>
      <c r="D258" s="832" t="s">
        <v>3926</v>
      </c>
      <c r="E258" s="832" t="s">
        <v>3925</v>
      </c>
      <c r="F258" s="849">
        <v>35</v>
      </c>
      <c r="G258" s="849">
        <v>302044.05</v>
      </c>
      <c r="H258" s="849">
        <v>6.9999999999999991</v>
      </c>
      <c r="I258" s="849">
        <v>8629.83</v>
      </c>
      <c r="J258" s="849">
        <v>5</v>
      </c>
      <c r="K258" s="849">
        <v>43149.15</v>
      </c>
      <c r="L258" s="849">
        <v>1</v>
      </c>
      <c r="M258" s="849">
        <v>8629.83</v>
      </c>
      <c r="N258" s="849"/>
      <c r="O258" s="849"/>
      <c r="P258" s="837"/>
      <c r="Q258" s="850"/>
    </row>
    <row r="259" spans="1:17" ht="14.4" customHeight="1" x14ac:dyDescent="0.3">
      <c r="A259" s="831" t="s">
        <v>576</v>
      </c>
      <c r="B259" s="832" t="s">
        <v>3546</v>
      </c>
      <c r="C259" s="832" t="s">
        <v>3567</v>
      </c>
      <c r="D259" s="832" t="s">
        <v>3927</v>
      </c>
      <c r="E259" s="832" t="s">
        <v>3928</v>
      </c>
      <c r="F259" s="849"/>
      <c r="G259" s="849"/>
      <c r="H259" s="849"/>
      <c r="I259" s="849"/>
      <c r="J259" s="849"/>
      <c r="K259" s="849"/>
      <c r="L259" s="849"/>
      <c r="M259" s="849"/>
      <c r="N259" s="849">
        <v>17</v>
      </c>
      <c r="O259" s="849">
        <v>3726.4</v>
      </c>
      <c r="P259" s="837"/>
      <c r="Q259" s="850">
        <v>219.20000000000002</v>
      </c>
    </row>
    <row r="260" spans="1:17" ht="14.4" customHeight="1" x14ac:dyDescent="0.3">
      <c r="A260" s="831" t="s">
        <v>576</v>
      </c>
      <c r="B260" s="832" t="s">
        <v>3546</v>
      </c>
      <c r="C260" s="832" t="s">
        <v>3567</v>
      </c>
      <c r="D260" s="832" t="s">
        <v>3929</v>
      </c>
      <c r="E260" s="832" t="s">
        <v>943</v>
      </c>
      <c r="F260" s="849"/>
      <c r="G260" s="849"/>
      <c r="H260" s="849"/>
      <c r="I260" s="849"/>
      <c r="J260" s="849">
        <v>0.9</v>
      </c>
      <c r="K260" s="849">
        <v>386.28</v>
      </c>
      <c r="L260" s="849">
        <v>1</v>
      </c>
      <c r="M260" s="849">
        <v>429.19999999999993</v>
      </c>
      <c r="N260" s="849">
        <v>1.4</v>
      </c>
      <c r="O260" s="849">
        <v>600.88</v>
      </c>
      <c r="P260" s="837">
        <v>1.5555555555555556</v>
      </c>
      <c r="Q260" s="850">
        <v>429.20000000000005</v>
      </c>
    </row>
    <row r="261" spans="1:17" ht="14.4" customHeight="1" x14ac:dyDescent="0.3">
      <c r="A261" s="831" t="s">
        <v>576</v>
      </c>
      <c r="B261" s="832" t="s">
        <v>3546</v>
      </c>
      <c r="C261" s="832" t="s">
        <v>3567</v>
      </c>
      <c r="D261" s="832" t="s">
        <v>3930</v>
      </c>
      <c r="E261" s="832" t="s">
        <v>3931</v>
      </c>
      <c r="F261" s="849">
        <v>27</v>
      </c>
      <c r="G261" s="849">
        <v>1775.25</v>
      </c>
      <c r="H261" s="849"/>
      <c r="I261" s="849">
        <v>65.75</v>
      </c>
      <c r="J261" s="849"/>
      <c r="K261" s="849"/>
      <c r="L261" s="849"/>
      <c r="M261" s="849"/>
      <c r="N261" s="849"/>
      <c r="O261" s="849"/>
      <c r="P261" s="837"/>
      <c r="Q261" s="850"/>
    </row>
    <row r="262" spans="1:17" ht="14.4" customHeight="1" x14ac:dyDescent="0.3">
      <c r="A262" s="831" t="s">
        <v>576</v>
      </c>
      <c r="B262" s="832" t="s">
        <v>3546</v>
      </c>
      <c r="C262" s="832" t="s">
        <v>3567</v>
      </c>
      <c r="D262" s="832" t="s">
        <v>3932</v>
      </c>
      <c r="E262" s="832" t="s">
        <v>3933</v>
      </c>
      <c r="F262" s="849">
        <v>34.5</v>
      </c>
      <c r="G262" s="849">
        <v>2718.6099999999997</v>
      </c>
      <c r="H262" s="849">
        <v>0.90957178082833423</v>
      </c>
      <c r="I262" s="849">
        <v>78.80028985507245</v>
      </c>
      <c r="J262" s="849">
        <v>37.93</v>
      </c>
      <c r="K262" s="849">
        <v>2988.89</v>
      </c>
      <c r="L262" s="849">
        <v>1</v>
      </c>
      <c r="M262" s="849">
        <v>78.80015818613235</v>
      </c>
      <c r="N262" s="849">
        <v>37.500000000000007</v>
      </c>
      <c r="O262" s="849">
        <v>2955</v>
      </c>
      <c r="P262" s="837">
        <v>0.9886613425050772</v>
      </c>
      <c r="Q262" s="850">
        <v>78.799999999999983</v>
      </c>
    </row>
    <row r="263" spans="1:17" ht="14.4" customHeight="1" x14ac:dyDescent="0.3">
      <c r="A263" s="831" t="s">
        <v>576</v>
      </c>
      <c r="B263" s="832" t="s">
        <v>3546</v>
      </c>
      <c r="C263" s="832" t="s">
        <v>3567</v>
      </c>
      <c r="D263" s="832" t="s">
        <v>3934</v>
      </c>
      <c r="E263" s="832" t="s">
        <v>1260</v>
      </c>
      <c r="F263" s="849">
        <v>11</v>
      </c>
      <c r="G263" s="849">
        <v>771.65</v>
      </c>
      <c r="H263" s="849">
        <v>0.43771378005683781</v>
      </c>
      <c r="I263" s="849">
        <v>70.149999999999991</v>
      </c>
      <c r="J263" s="849">
        <v>37</v>
      </c>
      <c r="K263" s="849">
        <v>1762.91</v>
      </c>
      <c r="L263" s="849">
        <v>1</v>
      </c>
      <c r="M263" s="849">
        <v>47.646216216216217</v>
      </c>
      <c r="N263" s="849">
        <v>18</v>
      </c>
      <c r="O263" s="849">
        <v>794.33999999999992</v>
      </c>
      <c r="P263" s="837">
        <v>0.45058454487183114</v>
      </c>
      <c r="Q263" s="850">
        <v>44.129999999999995</v>
      </c>
    </row>
    <row r="264" spans="1:17" ht="14.4" customHeight="1" x14ac:dyDescent="0.3">
      <c r="A264" s="831" t="s">
        <v>576</v>
      </c>
      <c r="B264" s="832" t="s">
        <v>3546</v>
      </c>
      <c r="C264" s="832" t="s">
        <v>3567</v>
      </c>
      <c r="D264" s="832" t="s">
        <v>3935</v>
      </c>
      <c r="E264" s="832" t="s">
        <v>3936</v>
      </c>
      <c r="F264" s="849"/>
      <c r="G264" s="849"/>
      <c r="H264" s="849"/>
      <c r="I264" s="849"/>
      <c r="J264" s="849"/>
      <c r="K264" s="849"/>
      <c r="L264" s="849"/>
      <c r="M264" s="849"/>
      <c r="N264" s="849">
        <v>3.0999999999999996</v>
      </c>
      <c r="O264" s="849">
        <v>1859.3899999999999</v>
      </c>
      <c r="P264" s="837"/>
      <c r="Q264" s="850">
        <v>599.80322580645168</v>
      </c>
    </row>
    <row r="265" spans="1:17" ht="14.4" customHeight="1" x14ac:dyDescent="0.3">
      <c r="A265" s="831" t="s">
        <v>576</v>
      </c>
      <c r="B265" s="832" t="s">
        <v>3546</v>
      </c>
      <c r="C265" s="832" t="s">
        <v>3567</v>
      </c>
      <c r="D265" s="832" t="s">
        <v>3937</v>
      </c>
      <c r="E265" s="832" t="s">
        <v>3938</v>
      </c>
      <c r="F265" s="849">
        <v>4</v>
      </c>
      <c r="G265" s="849">
        <v>369.96</v>
      </c>
      <c r="H265" s="849"/>
      <c r="I265" s="849">
        <v>92.49</v>
      </c>
      <c r="J265" s="849"/>
      <c r="K265" s="849"/>
      <c r="L265" s="849"/>
      <c r="M265" s="849"/>
      <c r="N265" s="849"/>
      <c r="O265" s="849"/>
      <c r="P265" s="837"/>
      <c r="Q265" s="850"/>
    </row>
    <row r="266" spans="1:17" ht="14.4" customHeight="1" x14ac:dyDescent="0.3">
      <c r="A266" s="831" t="s">
        <v>576</v>
      </c>
      <c r="B266" s="832" t="s">
        <v>3546</v>
      </c>
      <c r="C266" s="832" t="s">
        <v>3567</v>
      </c>
      <c r="D266" s="832" t="s">
        <v>3939</v>
      </c>
      <c r="E266" s="832" t="s">
        <v>994</v>
      </c>
      <c r="F266" s="849"/>
      <c r="G266" s="849"/>
      <c r="H266" s="849"/>
      <c r="I266" s="849"/>
      <c r="J266" s="849"/>
      <c r="K266" s="849"/>
      <c r="L266" s="849"/>
      <c r="M266" s="849"/>
      <c r="N266" s="849">
        <v>86.8</v>
      </c>
      <c r="O266" s="849">
        <v>141647.12</v>
      </c>
      <c r="P266" s="837"/>
      <c r="Q266" s="850">
        <v>1631.8792626728111</v>
      </c>
    </row>
    <row r="267" spans="1:17" ht="14.4" customHeight="1" x14ac:dyDescent="0.3">
      <c r="A267" s="831" t="s">
        <v>576</v>
      </c>
      <c r="B267" s="832" t="s">
        <v>3546</v>
      </c>
      <c r="C267" s="832" t="s">
        <v>3567</v>
      </c>
      <c r="D267" s="832" t="s">
        <v>3940</v>
      </c>
      <c r="E267" s="832" t="s">
        <v>3941</v>
      </c>
      <c r="F267" s="849">
        <v>2.9</v>
      </c>
      <c r="G267" s="849">
        <v>1136.22</v>
      </c>
      <c r="H267" s="849">
        <v>0.12083333333333332</v>
      </c>
      <c r="I267" s="849">
        <v>391.8</v>
      </c>
      <c r="J267" s="849">
        <v>24</v>
      </c>
      <c r="K267" s="849">
        <v>9403.2000000000007</v>
      </c>
      <c r="L267" s="849">
        <v>1</v>
      </c>
      <c r="M267" s="849">
        <v>391.8</v>
      </c>
      <c r="N267" s="849"/>
      <c r="O267" s="849"/>
      <c r="P267" s="837"/>
      <c r="Q267" s="850"/>
    </row>
    <row r="268" spans="1:17" ht="14.4" customHeight="1" x14ac:dyDescent="0.3">
      <c r="A268" s="831" t="s">
        <v>576</v>
      </c>
      <c r="B268" s="832" t="s">
        <v>3546</v>
      </c>
      <c r="C268" s="832" t="s">
        <v>3567</v>
      </c>
      <c r="D268" s="832" t="s">
        <v>3942</v>
      </c>
      <c r="E268" s="832" t="s">
        <v>3943</v>
      </c>
      <c r="F268" s="849">
        <v>1</v>
      </c>
      <c r="G268" s="849">
        <v>219.2</v>
      </c>
      <c r="H268" s="849">
        <v>1</v>
      </c>
      <c r="I268" s="849">
        <v>219.2</v>
      </c>
      <c r="J268" s="849">
        <v>1</v>
      </c>
      <c r="K268" s="849">
        <v>219.2</v>
      </c>
      <c r="L268" s="849">
        <v>1</v>
      </c>
      <c r="M268" s="849">
        <v>219.2</v>
      </c>
      <c r="N268" s="849"/>
      <c r="O268" s="849"/>
      <c r="P268" s="837"/>
      <c r="Q268" s="850"/>
    </row>
    <row r="269" spans="1:17" ht="14.4" customHeight="1" x14ac:dyDescent="0.3">
      <c r="A269" s="831" t="s">
        <v>576</v>
      </c>
      <c r="B269" s="832" t="s">
        <v>3546</v>
      </c>
      <c r="C269" s="832" t="s">
        <v>3567</v>
      </c>
      <c r="D269" s="832" t="s">
        <v>3944</v>
      </c>
      <c r="E269" s="832" t="s">
        <v>3945</v>
      </c>
      <c r="F269" s="849"/>
      <c r="G269" s="849"/>
      <c r="H269" s="849"/>
      <c r="I269" s="849"/>
      <c r="J269" s="849"/>
      <c r="K269" s="849"/>
      <c r="L269" s="849"/>
      <c r="M269" s="849"/>
      <c r="N269" s="849">
        <v>0.8</v>
      </c>
      <c r="O269" s="849">
        <v>308.83999999999997</v>
      </c>
      <c r="P269" s="837"/>
      <c r="Q269" s="850">
        <v>386.04999999999995</v>
      </c>
    </row>
    <row r="270" spans="1:17" ht="14.4" customHeight="1" x14ac:dyDescent="0.3">
      <c r="A270" s="831" t="s">
        <v>576</v>
      </c>
      <c r="B270" s="832" t="s">
        <v>3546</v>
      </c>
      <c r="C270" s="832" t="s">
        <v>3567</v>
      </c>
      <c r="D270" s="832" t="s">
        <v>3946</v>
      </c>
      <c r="E270" s="832" t="s">
        <v>3945</v>
      </c>
      <c r="F270" s="849"/>
      <c r="G270" s="849"/>
      <c r="H270" s="849"/>
      <c r="I270" s="849"/>
      <c r="J270" s="849"/>
      <c r="K270" s="849"/>
      <c r="L270" s="849"/>
      <c r="M270" s="849"/>
      <c r="N270" s="849">
        <v>0.5</v>
      </c>
      <c r="O270" s="849">
        <v>386.07</v>
      </c>
      <c r="P270" s="837"/>
      <c r="Q270" s="850">
        <v>772.14</v>
      </c>
    </row>
    <row r="271" spans="1:17" ht="14.4" customHeight="1" x14ac:dyDescent="0.3">
      <c r="A271" s="831" t="s">
        <v>576</v>
      </c>
      <c r="B271" s="832" t="s">
        <v>3546</v>
      </c>
      <c r="C271" s="832" t="s">
        <v>3567</v>
      </c>
      <c r="D271" s="832" t="s">
        <v>3947</v>
      </c>
      <c r="E271" s="832"/>
      <c r="F271" s="849">
        <v>4.95</v>
      </c>
      <c r="G271" s="849">
        <v>14853.93</v>
      </c>
      <c r="H271" s="849"/>
      <c r="I271" s="849">
        <v>3000.7939393939391</v>
      </c>
      <c r="J271" s="849"/>
      <c r="K271" s="849"/>
      <c r="L271" s="849"/>
      <c r="M271" s="849"/>
      <c r="N271" s="849"/>
      <c r="O271" s="849"/>
      <c r="P271" s="837"/>
      <c r="Q271" s="850"/>
    </row>
    <row r="272" spans="1:17" ht="14.4" customHeight="1" x14ac:dyDescent="0.3">
      <c r="A272" s="831" t="s">
        <v>576</v>
      </c>
      <c r="B272" s="832" t="s">
        <v>3546</v>
      </c>
      <c r="C272" s="832" t="s">
        <v>3567</v>
      </c>
      <c r="D272" s="832" t="s">
        <v>3948</v>
      </c>
      <c r="E272" s="832" t="s">
        <v>1264</v>
      </c>
      <c r="F272" s="849"/>
      <c r="G272" s="849"/>
      <c r="H272" s="849"/>
      <c r="I272" s="849"/>
      <c r="J272" s="849">
        <v>5.1999999999999993</v>
      </c>
      <c r="K272" s="849">
        <v>1989.52</v>
      </c>
      <c r="L272" s="849">
        <v>1</v>
      </c>
      <c r="M272" s="849">
        <v>382.6</v>
      </c>
      <c r="N272" s="849">
        <v>0.5</v>
      </c>
      <c r="O272" s="849">
        <v>191.3</v>
      </c>
      <c r="P272" s="837">
        <v>9.6153846153846159E-2</v>
      </c>
      <c r="Q272" s="850">
        <v>382.6</v>
      </c>
    </row>
    <row r="273" spans="1:17" ht="14.4" customHeight="1" x14ac:dyDescent="0.3">
      <c r="A273" s="831" t="s">
        <v>576</v>
      </c>
      <c r="B273" s="832" t="s">
        <v>3546</v>
      </c>
      <c r="C273" s="832" t="s">
        <v>3567</v>
      </c>
      <c r="D273" s="832" t="s">
        <v>3584</v>
      </c>
      <c r="E273" s="832" t="s">
        <v>807</v>
      </c>
      <c r="F273" s="849"/>
      <c r="G273" s="849"/>
      <c r="H273" s="849"/>
      <c r="I273" s="849"/>
      <c r="J273" s="849">
        <v>2.8</v>
      </c>
      <c r="K273" s="849">
        <v>12736.219999999998</v>
      </c>
      <c r="L273" s="849">
        <v>1</v>
      </c>
      <c r="M273" s="849">
        <v>4548.6499999999996</v>
      </c>
      <c r="N273" s="849">
        <v>1.2</v>
      </c>
      <c r="O273" s="849">
        <v>5458.3799999999992</v>
      </c>
      <c r="P273" s="837">
        <v>0.4285714285714286</v>
      </c>
      <c r="Q273" s="850">
        <v>4548.6499999999996</v>
      </c>
    </row>
    <row r="274" spans="1:17" ht="14.4" customHeight="1" x14ac:dyDescent="0.3">
      <c r="A274" s="831" t="s">
        <v>576</v>
      </c>
      <c r="B274" s="832" t="s">
        <v>3546</v>
      </c>
      <c r="C274" s="832" t="s">
        <v>3567</v>
      </c>
      <c r="D274" s="832" t="s">
        <v>3949</v>
      </c>
      <c r="E274" s="832" t="s">
        <v>1264</v>
      </c>
      <c r="F274" s="849"/>
      <c r="G274" s="849"/>
      <c r="H274" s="849"/>
      <c r="I274" s="849"/>
      <c r="J274" s="849">
        <v>0.4</v>
      </c>
      <c r="K274" s="849">
        <v>306.08</v>
      </c>
      <c r="L274" s="849">
        <v>1</v>
      </c>
      <c r="M274" s="849">
        <v>765.19999999999993</v>
      </c>
      <c r="N274" s="849"/>
      <c r="O274" s="849"/>
      <c r="P274" s="837"/>
      <c r="Q274" s="850"/>
    </row>
    <row r="275" spans="1:17" ht="14.4" customHeight="1" x14ac:dyDescent="0.3">
      <c r="A275" s="831" t="s">
        <v>576</v>
      </c>
      <c r="B275" s="832" t="s">
        <v>3546</v>
      </c>
      <c r="C275" s="832" t="s">
        <v>3567</v>
      </c>
      <c r="D275" s="832" t="s">
        <v>3590</v>
      </c>
      <c r="E275" s="832" t="s">
        <v>807</v>
      </c>
      <c r="F275" s="849"/>
      <c r="G275" s="849"/>
      <c r="H275" s="849"/>
      <c r="I275" s="849"/>
      <c r="J275" s="849">
        <v>0.4</v>
      </c>
      <c r="K275" s="849">
        <v>181.94</v>
      </c>
      <c r="L275" s="849">
        <v>1</v>
      </c>
      <c r="M275" s="849">
        <v>454.84999999999997</v>
      </c>
      <c r="N275" s="849">
        <v>2</v>
      </c>
      <c r="O275" s="849">
        <v>909.72</v>
      </c>
      <c r="P275" s="837">
        <v>5.0001099263493458</v>
      </c>
      <c r="Q275" s="850">
        <v>454.86</v>
      </c>
    </row>
    <row r="276" spans="1:17" ht="14.4" customHeight="1" x14ac:dyDescent="0.3">
      <c r="A276" s="831" t="s">
        <v>576</v>
      </c>
      <c r="B276" s="832" t="s">
        <v>3546</v>
      </c>
      <c r="C276" s="832" t="s">
        <v>3567</v>
      </c>
      <c r="D276" s="832" t="s">
        <v>3950</v>
      </c>
      <c r="E276" s="832" t="s">
        <v>3951</v>
      </c>
      <c r="F276" s="849"/>
      <c r="G276" s="849"/>
      <c r="H276" s="849"/>
      <c r="I276" s="849"/>
      <c r="J276" s="849"/>
      <c r="K276" s="849"/>
      <c r="L276" s="849"/>
      <c r="M276" s="849"/>
      <c r="N276" s="849">
        <v>0.1</v>
      </c>
      <c r="O276" s="849">
        <v>78.98</v>
      </c>
      <c r="P276" s="837"/>
      <c r="Q276" s="850">
        <v>789.8</v>
      </c>
    </row>
    <row r="277" spans="1:17" ht="14.4" customHeight="1" x14ac:dyDescent="0.3">
      <c r="A277" s="831" t="s">
        <v>576</v>
      </c>
      <c r="B277" s="832" t="s">
        <v>3546</v>
      </c>
      <c r="C277" s="832" t="s">
        <v>3567</v>
      </c>
      <c r="D277" s="832" t="s">
        <v>3952</v>
      </c>
      <c r="E277" s="832" t="s">
        <v>3953</v>
      </c>
      <c r="F277" s="849"/>
      <c r="G277" s="849"/>
      <c r="H277" s="849"/>
      <c r="I277" s="849"/>
      <c r="J277" s="849">
        <v>0.4</v>
      </c>
      <c r="K277" s="849">
        <v>171.78</v>
      </c>
      <c r="L277" s="849">
        <v>1</v>
      </c>
      <c r="M277" s="849">
        <v>429.45</v>
      </c>
      <c r="N277" s="849"/>
      <c r="O277" s="849"/>
      <c r="P277" s="837"/>
      <c r="Q277" s="850"/>
    </row>
    <row r="278" spans="1:17" ht="14.4" customHeight="1" x14ac:dyDescent="0.3">
      <c r="A278" s="831" t="s">
        <v>576</v>
      </c>
      <c r="B278" s="832" t="s">
        <v>3546</v>
      </c>
      <c r="C278" s="832" t="s">
        <v>3567</v>
      </c>
      <c r="D278" s="832" t="s">
        <v>3954</v>
      </c>
      <c r="E278" s="832" t="s">
        <v>1225</v>
      </c>
      <c r="F278" s="849"/>
      <c r="G278" s="849"/>
      <c r="H278" s="849"/>
      <c r="I278" s="849"/>
      <c r="J278" s="849">
        <v>4.2</v>
      </c>
      <c r="K278" s="849">
        <v>8927.52</v>
      </c>
      <c r="L278" s="849">
        <v>1</v>
      </c>
      <c r="M278" s="849">
        <v>2125.6</v>
      </c>
      <c r="N278" s="849">
        <v>2.7</v>
      </c>
      <c r="O278" s="849">
        <v>5739.12</v>
      </c>
      <c r="P278" s="837">
        <v>0.64285714285714279</v>
      </c>
      <c r="Q278" s="850">
        <v>2125.6</v>
      </c>
    </row>
    <row r="279" spans="1:17" ht="14.4" customHeight="1" x14ac:dyDescent="0.3">
      <c r="A279" s="831" t="s">
        <v>576</v>
      </c>
      <c r="B279" s="832" t="s">
        <v>3546</v>
      </c>
      <c r="C279" s="832" t="s">
        <v>3567</v>
      </c>
      <c r="D279" s="832" t="s">
        <v>3955</v>
      </c>
      <c r="E279" s="832" t="s">
        <v>3956</v>
      </c>
      <c r="F279" s="849">
        <v>1</v>
      </c>
      <c r="G279" s="849">
        <v>315.13</v>
      </c>
      <c r="H279" s="849"/>
      <c r="I279" s="849">
        <v>315.13</v>
      </c>
      <c r="J279" s="849"/>
      <c r="K279" s="849"/>
      <c r="L279" s="849"/>
      <c r="M279" s="849"/>
      <c r="N279" s="849"/>
      <c r="O279" s="849"/>
      <c r="P279" s="837"/>
      <c r="Q279" s="850"/>
    </row>
    <row r="280" spans="1:17" ht="14.4" customHeight="1" x14ac:dyDescent="0.3">
      <c r="A280" s="831" t="s">
        <v>576</v>
      </c>
      <c r="B280" s="832" t="s">
        <v>3546</v>
      </c>
      <c r="C280" s="832" t="s">
        <v>3567</v>
      </c>
      <c r="D280" s="832" t="s">
        <v>3957</v>
      </c>
      <c r="E280" s="832" t="s">
        <v>3956</v>
      </c>
      <c r="F280" s="849">
        <v>12</v>
      </c>
      <c r="G280" s="849">
        <v>18907.919999999998</v>
      </c>
      <c r="H280" s="849"/>
      <c r="I280" s="849">
        <v>1575.6599999999999</v>
      </c>
      <c r="J280" s="849"/>
      <c r="K280" s="849"/>
      <c r="L280" s="849"/>
      <c r="M280" s="849"/>
      <c r="N280" s="849"/>
      <c r="O280" s="849"/>
      <c r="P280" s="837"/>
      <c r="Q280" s="850"/>
    </row>
    <row r="281" spans="1:17" ht="14.4" customHeight="1" x14ac:dyDescent="0.3">
      <c r="A281" s="831" t="s">
        <v>576</v>
      </c>
      <c r="B281" s="832" t="s">
        <v>3546</v>
      </c>
      <c r="C281" s="832" t="s">
        <v>3567</v>
      </c>
      <c r="D281" s="832" t="s">
        <v>3958</v>
      </c>
      <c r="E281" s="832" t="s">
        <v>3941</v>
      </c>
      <c r="F281" s="849">
        <v>0.5</v>
      </c>
      <c r="G281" s="849">
        <v>97.95</v>
      </c>
      <c r="H281" s="849">
        <v>0.5</v>
      </c>
      <c r="I281" s="849">
        <v>195.9</v>
      </c>
      <c r="J281" s="849">
        <v>1</v>
      </c>
      <c r="K281" s="849">
        <v>195.9</v>
      </c>
      <c r="L281" s="849">
        <v>1</v>
      </c>
      <c r="M281" s="849">
        <v>195.9</v>
      </c>
      <c r="N281" s="849"/>
      <c r="O281" s="849"/>
      <c r="P281" s="837"/>
      <c r="Q281" s="850"/>
    </row>
    <row r="282" spans="1:17" ht="14.4" customHeight="1" x14ac:dyDescent="0.3">
      <c r="A282" s="831" t="s">
        <v>576</v>
      </c>
      <c r="B282" s="832" t="s">
        <v>3546</v>
      </c>
      <c r="C282" s="832" t="s">
        <v>3567</v>
      </c>
      <c r="D282" s="832" t="s">
        <v>3959</v>
      </c>
      <c r="E282" s="832" t="s">
        <v>1242</v>
      </c>
      <c r="F282" s="849"/>
      <c r="G282" s="849"/>
      <c r="H282" s="849"/>
      <c r="I282" s="849"/>
      <c r="J282" s="849">
        <v>0.9</v>
      </c>
      <c r="K282" s="849">
        <v>360.36</v>
      </c>
      <c r="L282" s="849">
        <v>1</v>
      </c>
      <c r="M282" s="849">
        <v>400.4</v>
      </c>
      <c r="N282" s="849"/>
      <c r="O282" s="849"/>
      <c r="P282" s="837"/>
      <c r="Q282" s="850"/>
    </row>
    <row r="283" spans="1:17" ht="14.4" customHeight="1" x14ac:dyDescent="0.3">
      <c r="A283" s="831" t="s">
        <v>576</v>
      </c>
      <c r="B283" s="832" t="s">
        <v>3546</v>
      </c>
      <c r="C283" s="832" t="s">
        <v>3567</v>
      </c>
      <c r="D283" s="832" t="s">
        <v>3960</v>
      </c>
      <c r="E283" s="832" t="s">
        <v>3925</v>
      </c>
      <c r="F283" s="849">
        <v>3</v>
      </c>
      <c r="G283" s="849">
        <v>38834.22</v>
      </c>
      <c r="H283" s="849"/>
      <c r="I283" s="849">
        <v>12944.74</v>
      </c>
      <c r="J283" s="849"/>
      <c r="K283" s="849"/>
      <c r="L283" s="849"/>
      <c r="M283" s="849"/>
      <c r="N283" s="849"/>
      <c r="O283" s="849"/>
      <c r="P283" s="837"/>
      <c r="Q283" s="850"/>
    </row>
    <row r="284" spans="1:17" ht="14.4" customHeight="1" x14ac:dyDescent="0.3">
      <c r="A284" s="831" t="s">
        <v>576</v>
      </c>
      <c r="B284" s="832" t="s">
        <v>3546</v>
      </c>
      <c r="C284" s="832" t="s">
        <v>3567</v>
      </c>
      <c r="D284" s="832" t="s">
        <v>3961</v>
      </c>
      <c r="E284" s="832" t="s">
        <v>3962</v>
      </c>
      <c r="F284" s="849"/>
      <c r="G284" s="849"/>
      <c r="H284" s="849"/>
      <c r="I284" s="849"/>
      <c r="J284" s="849">
        <v>1.8</v>
      </c>
      <c r="K284" s="849">
        <v>596.52</v>
      </c>
      <c r="L284" s="849">
        <v>1</v>
      </c>
      <c r="M284" s="849">
        <v>331.4</v>
      </c>
      <c r="N284" s="849"/>
      <c r="O284" s="849"/>
      <c r="P284" s="837"/>
      <c r="Q284" s="850"/>
    </row>
    <row r="285" spans="1:17" ht="14.4" customHeight="1" x14ac:dyDescent="0.3">
      <c r="A285" s="831" t="s">
        <v>576</v>
      </c>
      <c r="B285" s="832" t="s">
        <v>3546</v>
      </c>
      <c r="C285" s="832" t="s">
        <v>3567</v>
      </c>
      <c r="D285" s="832" t="s">
        <v>3963</v>
      </c>
      <c r="E285" s="832" t="s">
        <v>3964</v>
      </c>
      <c r="F285" s="849"/>
      <c r="G285" s="849"/>
      <c r="H285" s="849"/>
      <c r="I285" s="849"/>
      <c r="J285" s="849">
        <v>5.3</v>
      </c>
      <c r="K285" s="849">
        <v>11265.68</v>
      </c>
      <c r="L285" s="849">
        <v>1</v>
      </c>
      <c r="M285" s="849">
        <v>2125.6</v>
      </c>
      <c r="N285" s="849">
        <v>5.1999999999999993</v>
      </c>
      <c r="O285" s="849">
        <v>11053.119999999999</v>
      </c>
      <c r="P285" s="837">
        <v>0.98113207547169801</v>
      </c>
      <c r="Q285" s="850">
        <v>2125.6</v>
      </c>
    </row>
    <row r="286" spans="1:17" ht="14.4" customHeight="1" x14ac:dyDescent="0.3">
      <c r="A286" s="831" t="s">
        <v>576</v>
      </c>
      <c r="B286" s="832" t="s">
        <v>3546</v>
      </c>
      <c r="C286" s="832" t="s">
        <v>3567</v>
      </c>
      <c r="D286" s="832" t="s">
        <v>3965</v>
      </c>
      <c r="E286" s="832" t="s">
        <v>3966</v>
      </c>
      <c r="F286" s="849"/>
      <c r="G286" s="849"/>
      <c r="H286" s="849"/>
      <c r="I286" s="849"/>
      <c r="J286" s="849"/>
      <c r="K286" s="849"/>
      <c r="L286" s="849"/>
      <c r="M286" s="849"/>
      <c r="N286" s="849">
        <v>29</v>
      </c>
      <c r="O286" s="849">
        <v>6164.24</v>
      </c>
      <c r="P286" s="837"/>
      <c r="Q286" s="850">
        <v>212.56</v>
      </c>
    </row>
    <row r="287" spans="1:17" ht="14.4" customHeight="1" x14ac:dyDescent="0.3">
      <c r="A287" s="831" t="s">
        <v>576</v>
      </c>
      <c r="B287" s="832" t="s">
        <v>3546</v>
      </c>
      <c r="C287" s="832" t="s">
        <v>3567</v>
      </c>
      <c r="D287" s="832" t="s">
        <v>3967</v>
      </c>
      <c r="E287" s="832" t="s">
        <v>1246</v>
      </c>
      <c r="F287" s="849"/>
      <c r="G287" s="849"/>
      <c r="H287" s="849"/>
      <c r="I287" s="849"/>
      <c r="J287" s="849">
        <v>0.2</v>
      </c>
      <c r="K287" s="849">
        <v>157.97</v>
      </c>
      <c r="L287" s="849">
        <v>1</v>
      </c>
      <c r="M287" s="849">
        <v>789.84999999999991</v>
      </c>
      <c r="N287" s="849">
        <v>3.8</v>
      </c>
      <c r="O287" s="849">
        <v>3001.24</v>
      </c>
      <c r="P287" s="837">
        <v>18.998797239982274</v>
      </c>
      <c r="Q287" s="850">
        <v>789.8</v>
      </c>
    </row>
    <row r="288" spans="1:17" ht="14.4" customHeight="1" x14ac:dyDescent="0.3">
      <c r="A288" s="831" t="s">
        <v>576</v>
      </c>
      <c r="B288" s="832" t="s">
        <v>3546</v>
      </c>
      <c r="C288" s="832" t="s">
        <v>3567</v>
      </c>
      <c r="D288" s="832" t="s">
        <v>3968</v>
      </c>
      <c r="E288" s="832" t="s">
        <v>1235</v>
      </c>
      <c r="F288" s="849"/>
      <c r="G288" s="849"/>
      <c r="H288" s="849"/>
      <c r="I288" s="849"/>
      <c r="J288" s="849">
        <v>2.8</v>
      </c>
      <c r="K288" s="849">
        <v>4569.2</v>
      </c>
      <c r="L288" s="849">
        <v>1</v>
      </c>
      <c r="M288" s="849">
        <v>1631.8571428571429</v>
      </c>
      <c r="N288" s="849"/>
      <c r="O288" s="849"/>
      <c r="P288" s="837"/>
      <c r="Q288" s="850"/>
    </row>
    <row r="289" spans="1:17" ht="14.4" customHeight="1" x14ac:dyDescent="0.3">
      <c r="A289" s="831" t="s">
        <v>576</v>
      </c>
      <c r="B289" s="832" t="s">
        <v>3546</v>
      </c>
      <c r="C289" s="832" t="s">
        <v>3567</v>
      </c>
      <c r="D289" s="832" t="s">
        <v>3969</v>
      </c>
      <c r="E289" s="832" t="s">
        <v>1235</v>
      </c>
      <c r="F289" s="849"/>
      <c r="G289" s="849"/>
      <c r="H289" s="849"/>
      <c r="I289" s="849"/>
      <c r="J289" s="849">
        <v>0.3</v>
      </c>
      <c r="K289" s="849">
        <v>979.12</v>
      </c>
      <c r="L289" s="849">
        <v>1</v>
      </c>
      <c r="M289" s="849">
        <v>3263.7333333333336</v>
      </c>
      <c r="N289" s="849">
        <v>4.8</v>
      </c>
      <c r="O289" s="849">
        <v>15665.939999999999</v>
      </c>
      <c r="P289" s="837">
        <v>16.000020426505433</v>
      </c>
      <c r="Q289" s="850">
        <v>3263.7374999999997</v>
      </c>
    </row>
    <row r="290" spans="1:17" ht="14.4" customHeight="1" x14ac:dyDescent="0.3">
      <c r="A290" s="831" t="s">
        <v>576</v>
      </c>
      <c r="B290" s="832" t="s">
        <v>3546</v>
      </c>
      <c r="C290" s="832" t="s">
        <v>3970</v>
      </c>
      <c r="D290" s="832" t="s">
        <v>3971</v>
      </c>
      <c r="E290" s="832" t="s">
        <v>3972</v>
      </c>
      <c r="F290" s="849">
        <v>67</v>
      </c>
      <c r="G290" s="849">
        <v>134315.27000000002</v>
      </c>
      <c r="H290" s="849">
        <v>0.86467584651025475</v>
      </c>
      <c r="I290" s="849">
        <v>2004.70552238806</v>
      </c>
      <c r="J290" s="849">
        <v>72</v>
      </c>
      <c r="K290" s="849">
        <v>155335.98000000001</v>
      </c>
      <c r="L290" s="849">
        <v>1</v>
      </c>
      <c r="M290" s="849">
        <v>2157.4441666666667</v>
      </c>
      <c r="N290" s="849">
        <v>40</v>
      </c>
      <c r="O290" s="849">
        <v>86382.8</v>
      </c>
      <c r="P290" s="837">
        <v>0.55610297112105</v>
      </c>
      <c r="Q290" s="850">
        <v>2159.5700000000002</v>
      </c>
    </row>
    <row r="291" spans="1:17" ht="14.4" customHeight="1" x14ac:dyDescent="0.3">
      <c r="A291" s="831" t="s">
        <v>576</v>
      </c>
      <c r="B291" s="832" t="s">
        <v>3546</v>
      </c>
      <c r="C291" s="832" t="s">
        <v>3970</v>
      </c>
      <c r="D291" s="832" t="s">
        <v>3973</v>
      </c>
      <c r="E291" s="832" t="s">
        <v>3974</v>
      </c>
      <c r="F291" s="849"/>
      <c r="G291" s="849"/>
      <c r="H291" s="849"/>
      <c r="I291" s="849"/>
      <c r="J291" s="849"/>
      <c r="K291" s="849"/>
      <c r="L291" s="849"/>
      <c r="M291" s="849"/>
      <c r="N291" s="849">
        <v>36</v>
      </c>
      <c r="O291" s="849">
        <v>95081.400000000009</v>
      </c>
      <c r="P291" s="837"/>
      <c r="Q291" s="850">
        <v>2641.15</v>
      </c>
    </row>
    <row r="292" spans="1:17" ht="14.4" customHeight="1" x14ac:dyDescent="0.3">
      <c r="A292" s="831" t="s">
        <v>576</v>
      </c>
      <c r="B292" s="832" t="s">
        <v>3546</v>
      </c>
      <c r="C292" s="832" t="s">
        <v>3970</v>
      </c>
      <c r="D292" s="832" t="s">
        <v>3975</v>
      </c>
      <c r="E292" s="832" t="s">
        <v>3976</v>
      </c>
      <c r="F292" s="849"/>
      <c r="G292" s="849"/>
      <c r="H292" s="849"/>
      <c r="I292" s="849"/>
      <c r="J292" s="849"/>
      <c r="K292" s="849"/>
      <c r="L292" s="849"/>
      <c r="M292" s="849"/>
      <c r="N292" s="849">
        <v>1</v>
      </c>
      <c r="O292" s="849">
        <v>8902.36</v>
      </c>
      <c r="P292" s="837"/>
      <c r="Q292" s="850">
        <v>8902.36</v>
      </c>
    </row>
    <row r="293" spans="1:17" ht="14.4" customHeight="1" x14ac:dyDescent="0.3">
      <c r="A293" s="831" t="s">
        <v>576</v>
      </c>
      <c r="B293" s="832" t="s">
        <v>3546</v>
      </c>
      <c r="C293" s="832" t="s">
        <v>3970</v>
      </c>
      <c r="D293" s="832" t="s">
        <v>3977</v>
      </c>
      <c r="E293" s="832" t="s">
        <v>3978</v>
      </c>
      <c r="F293" s="849"/>
      <c r="G293" s="849"/>
      <c r="H293" s="849"/>
      <c r="I293" s="849"/>
      <c r="J293" s="849"/>
      <c r="K293" s="849"/>
      <c r="L293" s="849"/>
      <c r="M293" s="849"/>
      <c r="N293" s="849">
        <v>3</v>
      </c>
      <c r="O293" s="849">
        <v>30927.45</v>
      </c>
      <c r="P293" s="837"/>
      <c r="Q293" s="850">
        <v>10309.15</v>
      </c>
    </row>
    <row r="294" spans="1:17" ht="14.4" customHeight="1" x14ac:dyDescent="0.3">
      <c r="A294" s="831" t="s">
        <v>576</v>
      </c>
      <c r="B294" s="832" t="s">
        <v>3546</v>
      </c>
      <c r="C294" s="832" t="s">
        <v>3970</v>
      </c>
      <c r="D294" s="832" t="s">
        <v>3979</v>
      </c>
      <c r="E294" s="832" t="s">
        <v>3980</v>
      </c>
      <c r="F294" s="849">
        <v>26</v>
      </c>
      <c r="G294" s="849">
        <v>27626.690000000002</v>
      </c>
      <c r="H294" s="849">
        <v>0.99137547130067327</v>
      </c>
      <c r="I294" s="849">
        <v>1062.5650000000001</v>
      </c>
      <c r="J294" s="849">
        <v>23</v>
      </c>
      <c r="K294" s="849">
        <v>27867.030000000002</v>
      </c>
      <c r="L294" s="849">
        <v>1</v>
      </c>
      <c r="M294" s="849">
        <v>1211.6100000000001</v>
      </c>
      <c r="N294" s="849">
        <v>8</v>
      </c>
      <c r="O294" s="849">
        <v>9692.880000000001</v>
      </c>
      <c r="P294" s="837">
        <v>0.34782608695652173</v>
      </c>
      <c r="Q294" s="850">
        <v>1211.6100000000001</v>
      </c>
    </row>
    <row r="295" spans="1:17" ht="14.4" customHeight="1" x14ac:dyDescent="0.3">
      <c r="A295" s="831" t="s">
        <v>576</v>
      </c>
      <c r="B295" s="832" t="s">
        <v>3546</v>
      </c>
      <c r="C295" s="832" t="s">
        <v>3547</v>
      </c>
      <c r="D295" s="832" t="s">
        <v>3981</v>
      </c>
      <c r="E295" s="832" t="s">
        <v>3982</v>
      </c>
      <c r="F295" s="849">
        <v>85</v>
      </c>
      <c r="G295" s="849">
        <v>91702.25</v>
      </c>
      <c r="H295" s="849">
        <v>1</v>
      </c>
      <c r="I295" s="849">
        <v>1078.8499999999999</v>
      </c>
      <c r="J295" s="849">
        <v>85</v>
      </c>
      <c r="K295" s="849">
        <v>91702.25</v>
      </c>
      <c r="L295" s="849">
        <v>1</v>
      </c>
      <c r="M295" s="849">
        <v>1078.8499999999999</v>
      </c>
      <c r="N295" s="849"/>
      <c r="O295" s="849"/>
      <c r="P295" s="837"/>
      <c r="Q295" s="850"/>
    </row>
    <row r="296" spans="1:17" ht="14.4" customHeight="1" x14ac:dyDescent="0.3">
      <c r="A296" s="831" t="s">
        <v>576</v>
      </c>
      <c r="B296" s="832" t="s">
        <v>3546</v>
      </c>
      <c r="C296" s="832" t="s">
        <v>3547</v>
      </c>
      <c r="D296" s="832" t="s">
        <v>3983</v>
      </c>
      <c r="E296" s="832" t="s">
        <v>3984</v>
      </c>
      <c r="F296" s="849">
        <v>8</v>
      </c>
      <c r="G296" s="849">
        <v>52415.12</v>
      </c>
      <c r="H296" s="849"/>
      <c r="I296" s="849">
        <v>6551.89</v>
      </c>
      <c r="J296" s="849"/>
      <c r="K296" s="849"/>
      <c r="L296" s="849"/>
      <c r="M296" s="849"/>
      <c r="N296" s="849"/>
      <c r="O296" s="849"/>
      <c r="P296" s="837"/>
      <c r="Q296" s="850"/>
    </row>
    <row r="297" spans="1:17" ht="14.4" customHeight="1" x14ac:dyDescent="0.3">
      <c r="A297" s="831" t="s">
        <v>576</v>
      </c>
      <c r="B297" s="832" t="s">
        <v>3546</v>
      </c>
      <c r="C297" s="832" t="s">
        <v>3547</v>
      </c>
      <c r="D297" s="832" t="s">
        <v>3600</v>
      </c>
      <c r="E297" s="832" t="s">
        <v>3601</v>
      </c>
      <c r="F297" s="849">
        <v>1</v>
      </c>
      <c r="G297" s="849">
        <v>1732.8</v>
      </c>
      <c r="H297" s="849"/>
      <c r="I297" s="849">
        <v>1732.8</v>
      </c>
      <c r="J297" s="849"/>
      <c r="K297" s="849"/>
      <c r="L297" s="849"/>
      <c r="M297" s="849"/>
      <c r="N297" s="849"/>
      <c r="O297" s="849"/>
      <c r="P297" s="837"/>
      <c r="Q297" s="850"/>
    </row>
    <row r="298" spans="1:17" ht="14.4" customHeight="1" x14ac:dyDescent="0.3">
      <c r="A298" s="831" t="s">
        <v>576</v>
      </c>
      <c r="B298" s="832" t="s">
        <v>3546</v>
      </c>
      <c r="C298" s="832" t="s">
        <v>3547</v>
      </c>
      <c r="D298" s="832" t="s">
        <v>3602</v>
      </c>
      <c r="E298" s="832" t="s">
        <v>3603</v>
      </c>
      <c r="F298" s="849">
        <v>6</v>
      </c>
      <c r="G298" s="849">
        <v>15750.66</v>
      </c>
      <c r="H298" s="849">
        <v>2</v>
      </c>
      <c r="I298" s="849">
        <v>2625.11</v>
      </c>
      <c r="J298" s="849">
        <v>3</v>
      </c>
      <c r="K298" s="849">
        <v>7875.33</v>
      </c>
      <c r="L298" s="849">
        <v>1</v>
      </c>
      <c r="M298" s="849">
        <v>2625.11</v>
      </c>
      <c r="N298" s="849">
        <v>8</v>
      </c>
      <c r="O298" s="849">
        <v>21000.880000000001</v>
      </c>
      <c r="P298" s="837">
        <v>2.666666666666667</v>
      </c>
      <c r="Q298" s="850">
        <v>2625.11</v>
      </c>
    </row>
    <row r="299" spans="1:17" ht="14.4" customHeight="1" x14ac:dyDescent="0.3">
      <c r="A299" s="831" t="s">
        <v>576</v>
      </c>
      <c r="B299" s="832" t="s">
        <v>3546</v>
      </c>
      <c r="C299" s="832" t="s">
        <v>3547</v>
      </c>
      <c r="D299" s="832" t="s">
        <v>3604</v>
      </c>
      <c r="E299" s="832" t="s">
        <v>3605</v>
      </c>
      <c r="F299" s="849">
        <v>10</v>
      </c>
      <c r="G299" s="849">
        <v>10467.299999999999</v>
      </c>
      <c r="H299" s="849">
        <v>2</v>
      </c>
      <c r="I299" s="849">
        <v>1046.73</v>
      </c>
      <c r="J299" s="849">
        <v>5</v>
      </c>
      <c r="K299" s="849">
        <v>5233.6499999999996</v>
      </c>
      <c r="L299" s="849">
        <v>1</v>
      </c>
      <c r="M299" s="849">
        <v>1046.73</v>
      </c>
      <c r="N299" s="849">
        <v>4</v>
      </c>
      <c r="O299" s="849">
        <v>4186.92</v>
      </c>
      <c r="P299" s="837">
        <v>0.8</v>
      </c>
      <c r="Q299" s="850">
        <v>1046.73</v>
      </c>
    </row>
    <row r="300" spans="1:17" ht="14.4" customHeight="1" x14ac:dyDescent="0.3">
      <c r="A300" s="831" t="s">
        <v>576</v>
      </c>
      <c r="B300" s="832" t="s">
        <v>3546</v>
      </c>
      <c r="C300" s="832" t="s">
        <v>3547</v>
      </c>
      <c r="D300" s="832" t="s">
        <v>3985</v>
      </c>
      <c r="E300" s="832" t="s">
        <v>3986</v>
      </c>
      <c r="F300" s="849"/>
      <c r="G300" s="849"/>
      <c r="H300" s="849"/>
      <c r="I300" s="849"/>
      <c r="J300" s="849">
        <v>2</v>
      </c>
      <c r="K300" s="849">
        <v>2002.26</v>
      </c>
      <c r="L300" s="849">
        <v>1</v>
      </c>
      <c r="M300" s="849">
        <v>1001.13</v>
      </c>
      <c r="N300" s="849"/>
      <c r="O300" s="849"/>
      <c r="P300" s="837"/>
      <c r="Q300" s="850"/>
    </row>
    <row r="301" spans="1:17" ht="14.4" customHeight="1" x14ac:dyDescent="0.3">
      <c r="A301" s="831" t="s">
        <v>576</v>
      </c>
      <c r="B301" s="832" t="s">
        <v>3546</v>
      </c>
      <c r="C301" s="832" t="s">
        <v>3547</v>
      </c>
      <c r="D301" s="832" t="s">
        <v>3606</v>
      </c>
      <c r="E301" s="832" t="s">
        <v>3607</v>
      </c>
      <c r="F301" s="849">
        <v>10</v>
      </c>
      <c r="G301" s="849">
        <v>7244.2</v>
      </c>
      <c r="H301" s="849">
        <v>1.6666666666666667</v>
      </c>
      <c r="I301" s="849">
        <v>724.42</v>
      </c>
      <c r="J301" s="849">
        <v>6</v>
      </c>
      <c r="K301" s="849">
        <v>4346.5199999999995</v>
      </c>
      <c r="L301" s="849">
        <v>1</v>
      </c>
      <c r="M301" s="849">
        <v>724.42</v>
      </c>
      <c r="N301" s="849">
        <v>6</v>
      </c>
      <c r="O301" s="849">
        <v>4346.5200000000004</v>
      </c>
      <c r="P301" s="837">
        <v>1.0000000000000002</v>
      </c>
      <c r="Q301" s="850">
        <v>724.42000000000007</v>
      </c>
    </row>
    <row r="302" spans="1:17" ht="14.4" customHeight="1" x14ac:dyDescent="0.3">
      <c r="A302" s="831" t="s">
        <v>576</v>
      </c>
      <c r="B302" s="832" t="s">
        <v>3546</v>
      </c>
      <c r="C302" s="832" t="s">
        <v>3547</v>
      </c>
      <c r="D302" s="832" t="s">
        <v>3608</v>
      </c>
      <c r="E302" s="832" t="s">
        <v>3609</v>
      </c>
      <c r="F302" s="849">
        <v>11</v>
      </c>
      <c r="G302" s="849">
        <v>2633.4</v>
      </c>
      <c r="H302" s="849">
        <v>1.8333333333333333</v>
      </c>
      <c r="I302" s="849">
        <v>239.4</v>
      </c>
      <c r="J302" s="849">
        <v>6</v>
      </c>
      <c r="K302" s="849">
        <v>1436.4</v>
      </c>
      <c r="L302" s="849">
        <v>1</v>
      </c>
      <c r="M302" s="849">
        <v>239.4</v>
      </c>
      <c r="N302" s="849">
        <v>5</v>
      </c>
      <c r="O302" s="849">
        <v>1197</v>
      </c>
      <c r="P302" s="837">
        <v>0.83333333333333326</v>
      </c>
      <c r="Q302" s="850">
        <v>239.4</v>
      </c>
    </row>
    <row r="303" spans="1:17" ht="14.4" customHeight="1" x14ac:dyDescent="0.3">
      <c r="A303" s="831" t="s">
        <v>576</v>
      </c>
      <c r="B303" s="832" t="s">
        <v>3546</v>
      </c>
      <c r="C303" s="832" t="s">
        <v>3547</v>
      </c>
      <c r="D303" s="832" t="s">
        <v>3987</v>
      </c>
      <c r="E303" s="832" t="s">
        <v>3988</v>
      </c>
      <c r="F303" s="849">
        <v>1</v>
      </c>
      <c r="G303" s="849">
        <v>2404.36</v>
      </c>
      <c r="H303" s="849">
        <v>1</v>
      </c>
      <c r="I303" s="849">
        <v>2404.36</v>
      </c>
      <c r="J303" s="849">
        <v>1</v>
      </c>
      <c r="K303" s="849">
        <v>2404.36</v>
      </c>
      <c r="L303" s="849">
        <v>1</v>
      </c>
      <c r="M303" s="849">
        <v>2404.36</v>
      </c>
      <c r="N303" s="849"/>
      <c r="O303" s="849"/>
      <c r="P303" s="837"/>
      <c r="Q303" s="850"/>
    </row>
    <row r="304" spans="1:17" ht="14.4" customHeight="1" x14ac:dyDescent="0.3">
      <c r="A304" s="831" t="s">
        <v>576</v>
      </c>
      <c r="B304" s="832" t="s">
        <v>3546</v>
      </c>
      <c r="C304" s="832" t="s">
        <v>3547</v>
      </c>
      <c r="D304" s="832" t="s">
        <v>3989</v>
      </c>
      <c r="E304" s="832" t="s">
        <v>3990</v>
      </c>
      <c r="F304" s="849"/>
      <c r="G304" s="849"/>
      <c r="H304" s="849"/>
      <c r="I304" s="849"/>
      <c r="J304" s="849">
        <v>16</v>
      </c>
      <c r="K304" s="849">
        <v>7246.24</v>
      </c>
      <c r="L304" s="849">
        <v>1</v>
      </c>
      <c r="M304" s="849">
        <v>452.89</v>
      </c>
      <c r="N304" s="849">
        <v>77</v>
      </c>
      <c r="O304" s="849">
        <v>34872.53</v>
      </c>
      <c r="P304" s="837">
        <v>4.8125</v>
      </c>
      <c r="Q304" s="850">
        <v>452.89</v>
      </c>
    </row>
    <row r="305" spans="1:17" ht="14.4" customHeight="1" x14ac:dyDescent="0.3">
      <c r="A305" s="831" t="s">
        <v>576</v>
      </c>
      <c r="B305" s="832" t="s">
        <v>3546</v>
      </c>
      <c r="C305" s="832" t="s">
        <v>3547</v>
      </c>
      <c r="D305" s="832" t="s">
        <v>3991</v>
      </c>
      <c r="E305" s="832" t="s">
        <v>3992</v>
      </c>
      <c r="F305" s="849"/>
      <c r="G305" s="849"/>
      <c r="H305" s="849"/>
      <c r="I305" s="849"/>
      <c r="J305" s="849">
        <v>2</v>
      </c>
      <c r="K305" s="849">
        <v>2734.14</v>
      </c>
      <c r="L305" s="849">
        <v>1</v>
      </c>
      <c r="M305" s="849">
        <v>1367.07</v>
      </c>
      <c r="N305" s="849"/>
      <c r="O305" s="849"/>
      <c r="P305" s="837"/>
      <c r="Q305" s="850"/>
    </row>
    <row r="306" spans="1:17" ht="14.4" customHeight="1" x14ac:dyDescent="0.3">
      <c r="A306" s="831" t="s">
        <v>576</v>
      </c>
      <c r="B306" s="832" t="s">
        <v>3546</v>
      </c>
      <c r="C306" s="832" t="s">
        <v>3547</v>
      </c>
      <c r="D306" s="832" t="s">
        <v>3993</v>
      </c>
      <c r="E306" s="832" t="s">
        <v>3994</v>
      </c>
      <c r="F306" s="849">
        <v>5</v>
      </c>
      <c r="G306" s="849">
        <v>9271.5</v>
      </c>
      <c r="H306" s="849">
        <v>0.55555555555555569</v>
      </c>
      <c r="I306" s="849">
        <v>1854.3</v>
      </c>
      <c r="J306" s="849">
        <v>9</v>
      </c>
      <c r="K306" s="849">
        <v>16688.699999999997</v>
      </c>
      <c r="L306" s="849">
        <v>1</v>
      </c>
      <c r="M306" s="849">
        <v>1854.2999999999997</v>
      </c>
      <c r="N306" s="849"/>
      <c r="O306" s="849"/>
      <c r="P306" s="837"/>
      <c r="Q306" s="850"/>
    </row>
    <row r="307" spans="1:17" ht="14.4" customHeight="1" x14ac:dyDescent="0.3">
      <c r="A307" s="831" t="s">
        <v>576</v>
      </c>
      <c r="B307" s="832" t="s">
        <v>3546</v>
      </c>
      <c r="C307" s="832" t="s">
        <v>3547</v>
      </c>
      <c r="D307" s="832" t="s">
        <v>3995</v>
      </c>
      <c r="E307" s="832" t="s">
        <v>3996</v>
      </c>
      <c r="F307" s="849">
        <v>1</v>
      </c>
      <c r="G307" s="849">
        <v>28950</v>
      </c>
      <c r="H307" s="849"/>
      <c r="I307" s="849">
        <v>28950</v>
      </c>
      <c r="J307" s="849"/>
      <c r="K307" s="849"/>
      <c r="L307" s="849"/>
      <c r="M307" s="849"/>
      <c r="N307" s="849"/>
      <c r="O307" s="849"/>
      <c r="P307" s="837"/>
      <c r="Q307" s="850"/>
    </row>
    <row r="308" spans="1:17" ht="14.4" customHeight="1" x14ac:dyDescent="0.3">
      <c r="A308" s="831" t="s">
        <v>576</v>
      </c>
      <c r="B308" s="832" t="s">
        <v>3546</v>
      </c>
      <c r="C308" s="832" t="s">
        <v>3547</v>
      </c>
      <c r="D308" s="832" t="s">
        <v>3610</v>
      </c>
      <c r="E308" s="832" t="s">
        <v>3611</v>
      </c>
      <c r="F308" s="849">
        <v>15</v>
      </c>
      <c r="G308" s="849">
        <v>13524.600000000002</v>
      </c>
      <c r="H308" s="849">
        <v>2.1428571428571432</v>
      </c>
      <c r="I308" s="849">
        <v>901.6400000000001</v>
      </c>
      <c r="J308" s="849">
        <v>7</v>
      </c>
      <c r="K308" s="849">
        <v>6311.48</v>
      </c>
      <c r="L308" s="849">
        <v>1</v>
      </c>
      <c r="M308" s="849">
        <v>901.64</v>
      </c>
      <c r="N308" s="849">
        <v>9</v>
      </c>
      <c r="O308" s="849">
        <v>8114.76</v>
      </c>
      <c r="P308" s="837">
        <v>1.2857142857142858</v>
      </c>
      <c r="Q308" s="850">
        <v>901.64</v>
      </c>
    </row>
    <row r="309" spans="1:17" ht="14.4" customHeight="1" x14ac:dyDescent="0.3">
      <c r="A309" s="831" t="s">
        <v>576</v>
      </c>
      <c r="B309" s="832" t="s">
        <v>3546</v>
      </c>
      <c r="C309" s="832" t="s">
        <v>3547</v>
      </c>
      <c r="D309" s="832" t="s">
        <v>3997</v>
      </c>
      <c r="E309" s="832" t="s">
        <v>3998</v>
      </c>
      <c r="F309" s="849"/>
      <c r="G309" s="849"/>
      <c r="H309" s="849"/>
      <c r="I309" s="849"/>
      <c r="J309" s="849">
        <v>1</v>
      </c>
      <c r="K309" s="849">
        <v>427.5</v>
      </c>
      <c r="L309" s="849">
        <v>1</v>
      </c>
      <c r="M309" s="849">
        <v>427.5</v>
      </c>
      <c r="N309" s="849"/>
      <c r="O309" s="849"/>
      <c r="P309" s="837"/>
      <c r="Q309" s="850"/>
    </row>
    <row r="310" spans="1:17" ht="14.4" customHeight="1" x14ac:dyDescent="0.3">
      <c r="A310" s="831" t="s">
        <v>576</v>
      </c>
      <c r="B310" s="832" t="s">
        <v>3546</v>
      </c>
      <c r="C310" s="832" t="s">
        <v>3547</v>
      </c>
      <c r="D310" s="832" t="s">
        <v>3999</v>
      </c>
      <c r="E310" s="832" t="s">
        <v>4000</v>
      </c>
      <c r="F310" s="849">
        <v>85</v>
      </c>
      <c r="G310" s="849">
        <v>300672.2</v>
      </c>
      <c r="H310" s="849">
        <v>1</v>
      </c>
      <c r="I310" s="849">
        <v>3537.32</v>
      </c>
      <c r="J310" s="849">
        <v>85</v>
      </c>
      <c r="K310" s="849">
        <v>300672.2</v>
      </c>
      <c r="L310" s="849">
        <v>1</v>
      </c>
      <c r="M310" s="849">
        <v>3537.32</v>
      </c>
      <c r="N310" s="849"/>
      <c r="O310" s="849"/>
      <c r="P310" s="837"/>
      <c r="Q310" s="850"/>
    </row>
    <row r="311" spans="1:17" ht="14.4" customHeight="1" x14ac:dyDescent="0.3">
      <c r="A311" s="831" t="s">
        <v>576</v>
      </c>
      <c r="B311" s="832" t="s">
        <v>3546</v>
      </c>
      <c r="C311" s="832" t="s">
        <v>3547</v>
      </c>
      <c r="D311" s="832" t="s">
        <v>3612</v>
      </c>
      <c r="E311" s="832" t="s">
        <v>3613</v>
      </c>
      <c r="F311" s="849">
        <v>18</v>
      </c>
      <c r="G311" s="849">
        <v>7357.32</v>
      </c>
      <c r="H311" s="849">
        <v>0.6</v>
      </c>
      <c r="I311" s="849">
        <v>408.74</v>
      </c>
      <c r="J311" s="849">
        <v>30</v>
      </c>
      <c r="K311" s="849">
        <v>12262.2</v>
      </c>
      <c r="L311" s="849">
        <v>1</v>
      </c>
      <c r="M311" s="849">
        <v>408.74</v>
      </c>
      <c r="N311" s="849">
        <v>22</v>
      </c>
      <c r="O311" s="849">
        <v>8992.2800000000007</v>
      </c>
      <c r="P311" s="837">
        <v>0.73333333333333339</v>
      </c>
      <c r="Q311" s="850">
        <v>408.74</v>
      </c>
    </row>
    <row r="312" spans="1:17" ht="14.4" customHeight="1" x14ac:dyDescent="0.3">
      <c r="A312" s="831" t="s">
        <v>576</v>
      </c>
      <c r="B312" s="832" t="s">
        <v>3546</v>
      </c>
      <c r="C312" s="832" t="s">
        <v>3547</v>
      </c>
      <c r="D312" s="832" t="s">
        <v>3614</v>
      </c>
      <c r="E312" s="832" t="s">
        <v>3615</v>
      </c>
      <c r="F312" s="849">
        <v>42</v>
      </c>
      <c r="G312" s="849">
        <v>8500.7999999999993</v>
      </c>
      <c r="H312" s="849">
        <v>0.95454545454545447</v>
      </c>
      <c r="I312" s="849">
        <v>202.39999999999998</v>
      </c>
      <c r="J312" s="849">
        <v>44</v>
      </c>
      <c r="K312" s="849">
        <v>8905.6</v>
      </c>
      <c r="L312" s="849">
        <v>1</v>
      </c>
      <c r="M312" s="849">
        <v>202.4</v>
      </c>
      <c r="N312" s="849">
        <v>30</v>
      </c>
      <c r="O312" s="849">
        <v>5682.39</v>
      </c>
      <c r="P312" s="837">
        <v>0.63806930470715062</v>
      </c>
      <c r="Q312" s="850">
        <v>189.41300000000001</v>
      </c>
    </row>
    <row r="313" spans="1:17" ht="14.4" customHeight="1" x14ac:dyDescent="0.3">
      <c r="A313" s="831" t="s">
        <v>576</v>
      </c>
      <c r="B313" s="832" t="s">
        <v>3546</v>
      </c>
      <c r="C313" s="832" t="s">
        <v>3547</v>
      </c>
      <c r="D313" s="832" t="s">
        <v>3618</v>
      </c>
      <c r="E313" s="832" t="s">
        <v>3619</v>
      </c>
      <c r="F313" s="849">
        <v>30</v>
      </c>
      <c r="G313" s="849">
        <v>49950</v>
      </c>
      <c r="H313" s="849">
        <v>1.3043478260869565</v>
      </c>
      <c r="I313" s="849">
        <v>1665</v>
      </c>
      <c r="J313" s="849">
        <v>23</v>
      </c>
      <c r="K313" s="849">
        <v>38295</v>
      </c>
      <c r="L313" s="849">
        <v>1</v>
      </c>
      <c r="M313" s="849">
        <v>1665</v>
      </c>
      <c r="N313" s="849">
        <v>32</v>
      </c>
      <c r="O313" s="849">
        <v>53280</v>
      </c>
      <c r="P313" s="837">
        <v>1.3913043478260869</v>
      </c>
      <c r="Q313" s="850">
        <v>1665</v>
      </c>
    </row>
    <row r="314" spans="1:17" ht="14.4" customHeight="1" x14ac:dyDescent="0.3">
      <c r="A314" s="831" t="s">
        <v>576</v>
      </c>
      <c r="B314" s="832" t="s">
        <v>3546</v>
      </c>
      <c r="C314" s="832" t="s">
        <v>3547</v>
      </c>
      <c r="D314" s="832" t="s">
        <v>3548</v>
      </c>
      <c r="E314" s="832" t="s">
        <v>3549</v>
      </c>
      <c r="F314" s="849">
        <v>19</v>
      </c>
      <c r="G314" s="849">
        <v>46284</v>
      </c>
      <c r="H314" s="849">
        <v>1.5833333333333333</v>
      </c>
      <c r="I314" s="849">
        <v>2436</v>
      </c>
      <c r="J314" s="849">
        <v>12</v>
      </c>
      <c r="K314" s="849">
        <v>29232</v>
      </c>
      <c r="L314" s="849">
        <v>1</v>
      </c>
      <c r="M314" s="849">
        <v>2436</v>
      </c>
      <c r="N314" s="849">
        <v>13</v>
      </c>
      <c r="O314" s="849">
        <v>28742.329999999998</v>
      </c>
      <c r="P314" s="837">
        <v>0.98324883689107823</v>
      </c>
      <c r="Q314" s="850">
        <v>2210.9484615384613</v>
      </c>
    </row>
    <row r="315" spans="1:17" ht="14.4" customHeight="1" x14ac:dyDescent="0.3">
      <c r="A315" s="831" t="s">
        <v>576</v>
      </c>
      <c r="B315" s="832" t="s">
        <v>3546</v>
      </c>
      <c r="C315" s="832" t="s">
        <v>3547</v>
      </c>
      <c r="D315" s="832" t="s">
        <v>4001</v>
      </c>
      <c r="E315" s="832" t="s">
        <v>4002</v>
      </c>
      <c r="F315" s="849">
        <v>1</v>
      </c>
      <c r="G315" s="849">
        <v>4101.82</v>
      </c>
      <c r="H315" s="849"/>
      <c r="I315" s="849">
        <v>4101.82</v>
      </c>
      <c r="J315" s="849"/>
      <c r="K315" s="849"/>
      <c r="L315" s="849"/>
      <c r="M315" s="849"/>
      <c r="N315" s="849"/>
      <c r="O315" s="849"/>
      <c r="P315" s="837"/>
      <c r="Q315" s="850"/>
    </row>
    <row r="316" spans="1:17" ht="14.4" customHeight="1" x14ac:dyDescent="0.3">
      <c r="A316" s="831" t="s">
        <v>576</v>
      </c>
      <c r="B316" s="832" t="s">
        <v>3546</v>
      </c>
      <c r="C316" s="832" t="s">
        <v>3547</v>
      </c>
      <c r="D316" s="832" t="s">
        <v>3620</v>
      </c>
      <c r="E316" s="832" t="s">
        <v>3621</v>
      </c>
      <c r="F316" s="849">
        <v>18</v>
      </c>
      <c r="G316" s="849">
        <v>13320</v>
      </c>
      <c r="H316" s="849">
        <v>1.125</v>
      </c>
      <c r="I316" s="849">
        <v>740</v>
      </c>
      <c r="J316" s="849">
        <v>16</v>
      </c>
      <c r="K316" s="849">
        <v>11840</v>
      </c>
      <c r="L316" s="849">
        <v>1</v>
      </c>
      <c r="M316" s="849">
        <v>740</v>
      </c>
      <c r="N316" s="849">
        <v>19</v>
      </c>
      <c r="O316" s="849">
        <v>14060</v>
      </c>
      <c r="P316" s="837">
        <v>1.1875</v>
      </c>
      <c r="Q316" s="850">
        <v>740</v>
      </c>
    </row>
    <row r="317" spans="1:17" ht="14.4" customHeight="1" x14ac:dyDescent="0.3">
      <c r="A317" s="831" t="s">
        <v>576</v>
      </c>
      <c r="B317" s="832" t="s">
        <v>3546</v>
      </c>
      <c r="C317" s="832" t="s">
        <v>3547</v>
      </c>
      <c r="D317" s="832" t="s">
        <v>4003</v>
      </c>
      <c r="E317" s="832" t="s">
        <v>4004</v>
      </c>
      <c r="F317" s="849">
        <v>1</v>
      </c>
      <c r="G317" s="849">
        <v>1796</v>
      </c>
      <c r="H317" s="849"/>
      <c r="I317" s="849">
        <v>1796</v>
      </c>
      <c r="J317" s="849"/>
      <c r="K317" s="849"/>
      <c r="L317" s="849"/>
      <c r="M317" s="849"/>
      <c r="N317" s="849">
        <v>1</v>
      </c>
      <c r="O317" s="849">
        <v>1796</v>
      </c>
      <c r="P317" s="837"/>
      <c r="Q317" s="850">
        <v>1796</v>
      </c>
    </row>
    <row r="318" spans="1:17" ht="14.4" customHeight="1" x14ac:dyDescent="0.3">
      <c r="A318" s="831" t="s">
        <v>576</v>
      </c>
      <c r="B318" s="832" t="s">
        <v>3546</v>
      </c>
      <c r="C318" s="832" t="s">
        <v>3547</v>
      </c>
      <c r="D318" s="832" t="s">
        <v>4005</v>
      </c>
      <c r="E318" s="832" t="s">
        <v>4006</v>
      </c>
      <c r="F318" s="849">
        <v>1</v>
      </c>
      <c r="G318" s="849">
        <v>1796</v>
      </c>
      <c r="H318" s="849"/>
      <c r="I318" s="849">
        <v>1796</v>
      </c>
      <c r="J318" s="849"/>
      <c r="K318" s="849"/>
      <c r="L318" s="849"/>
      <c r="M318" s="849"/>
      <c r="N318" s="849"/>
      <c r="O318" s="849"/>
      <c r="P318" s="837"/>
      <c r="Q318" s="850"/>
    </row>
    <row r="319" spans="1:17" ht="14.4" customHeight="1" x14ac:dyDescent="0.3">
      <c r="A319" s="831" t="s">
        <v>576</v>
      </c>
      <c r="B319" s="832" t="s">
        <v>3546</v>
      </c>
      <c r="C319" s="832" t="s">
        <v>3547</v>
      </c>
      <c r="D319" s="832" t="s">
        <v>3825</v>
      </c>
      <c r="E319" s="832" t="s">
        <v>3826</v>
      </c>
      <c r="F319" s="849">
        <v>2</v>
      </c>
      <c r="G319" s="849">
        <v>1061.24</v>
      </c>
      <c r="H319" s="849">
        <v>2</v>
      </c>
      <c r="I319" s="849">
        <v>530.62</v>
      </c>
      <c r="J319" s="849">
        <v>1</v>
      </c>
      <c r="K319" s="849">
        <v>530.62</v>
      </c>
      <c r="L319" s="849">
        <v>1</v>
      </c>
      <c r="M319" s="849">
        <v>530.62</v>
      </c>
      <c r="N319" s="849"/>
      <c r="O319" s="849"/>
      <c r="P319" s="837"/>
      <c r="Q319" s="850"/>
    </row>
    <row r="320" spans="1:17" ht="14.4" customHeight="1" x14ac:dyDescent="0.3">
      <c r="A320" s="831" t="s">
        <v>576</v>
      </c>
      <c r="B320" s="832" t="s">
        <v>3546</v>
      </c>
      <c r="C320" s="832" t="s">
        <v>3547</v>
      </c>
      <c r="D320" s="832" t="s">
        <v>4007</v>
      </c>
      <c r="E320" s="832" t="s">
        <v>4008</v>
      </c>
      <c r="F320" s="849">
        <v>1</v>
      </c>
      <c r="G320" s="849">
        <v>5628</v>
      </c>
      <c r="H320" s="849"/>
      <c r="I320" s="849">
        <v>5628</v>
      </c>
      <c r="J320" s="849"/>
      <c r="K320" s="849"/>
      <c r="L320" s="849"/>
      <c r="M320" s="849"/>
      <c r="N320" s="849"/>
      <c r="O320" s="849"/>
      <c r="P320" s="837"/>
      <c r="Q320" s="850"/>
    </row>
    <row r="321" spans="1:17" ht="14.4" customHeight="1" x14ac:dyDescent="0.3">
      <c r="A321" s="831" t="s">
        <v>576</v>
      </c>
      <c r="B321" s="832" t="s">
        <v>3546</v>
      </c>
      <c r="C321" s="832" t="s">
        <v>3547</v>
      </c>
      <c r="D321" s="832" t="s">
        <v>4009</v>
      </c>
      <c r="E321" s="832" t="s">
        <v>4010</v>
      </c>
      <c r="F321" s="849">
        <v>11</v>
      </c>
      <c r="G321" s="849">
        <v>72343.7</v>
      </c>
      <c r="H321" s="849">
        <v>2.75</v>
      </c>
      <c r="I321" s="849">
        <v>6576.7</v>
      </c>
      <c r="J321" s="849">
        <v>4</v>
      </c>
      <c r="K321" s="849">
        <v>26306.799999999999</v>
      </c>
      <c r="L321" s="849">
        <v>1</v>
      </c>
      <c r="M321" s="849">
        <v>6576.7</v>
      </c>
      <c r="N321" s="849">
        <v>3</v>
      </c>
      <c r="O321" s="849">
        <v>19730.099999999999</v>
      </c>
      <c r="P321" s="837">
        <v>0.75</v>
      </c>
      <c r="Q321" s="850">
        <v>6576.7</v>
      </c>
    </row>
    <row r="322" spans="1:17" ht="14.4" customHeight="1" x14ac:dyDescent="0.3">
      <c r="A322" s="831" t="s">
        <v>576</v>
      </c>
      <c r="B322" s="832" t="s">
        <v>3546</v>
      </c>
      <c r="C322" s="832" t="s">
        <v>3547</v>
      </c>
      <c r="D322" s="832" t="s">
        <v>4011</v>
      </c>
      <c r="E322" s="832" t="s">
        <v>4012</v>
      </c>
      <c r="F322" s="849">
        <v>6</v>
      </c>
      <c r="G322" s="849">
        <v>65610</v>
      </c>
      <c r="H322" s="849">
        <v>1.2</v>
      </c>
      <c r="I322" s="849">
        <v>10935</v>
      </c>
      <c r="J322" s="849">
        <v>5</v>
      </c>
      <c r="K322" s="849">
        <v>54675</v>
      </c>
      <c r="L322" s="849">
        <v>1</v>
      </c>
      <c r="M322" s="849">
        <v>10935</v>
      </c>
      <c r="N322" s="849">
        <v>6</v>
      </c>
      <c r="O322" s="849">
        <v>65610</v>
      </c>
      <c r="P322" s="837">
        <v>1.2</v>
      </c>
      <c r="Q322" s="850">
        <v>10935</v>
      </c>
    </row>
    <row r="323" spans="1:17" ht="14.4" customHeight="1" x14ac:dyDescent="0.3">
      <c r="A323" s="831" t="s">
        <v>576</v>
      </c>
      <c r="B323" s="832" t="s">
        <v>3546</v>
      </c>
      <c r="C323" s="832" t="s">
        <v>3547</v>
      </c>
      <c r="D323" s="832" t="s">
        <v>4013</v>
      </c>
      <c r="E323" s="832" t="s">
        <v>4014</v>
      </c>
      <c r="F323" s="849">
        <v>5</v>
      </c>
      <c r="G323" s="849">
        <v>65437</v>
      </c>
      <c r="H323" s="849">
        <v>0.625</v>
      </c>
      <c r="I323" s="849">
        <v>13087.4</v>
      </c>
      <c r="J323" s="849">
        <v>8</v>
      </c>
      <c r="K323" s="849">
        <v>104699.2</v>
      </c>
      <c r="L323" s="849">
        <v>1</v>
      </c>
      <c r="M323" s="849">
        <v>13087.4</v>
      </c>
      <c r="N323" s="849">
        <v>11</v>
      </c>
      <c r="O323" s="849">
        <v>143961.4</v>
      </c>
      <c r="P323" s="837">
        <v>1.375</v>
      </c>
      <c r="Q323" s="850">
        <v>13087.4</v>
      </c>
    </row>
    <row r="324" spans="1:17" ht="14.4" customHeight="1" x14ac:dyDescent="0.3">
      <c r="A324" s="831" t="s">
        <v>576</v>
      </c>
      <c r="B324" s="832" t="s">
        <v>3546</v>
      </c>
      <c r="C324" s="832" t="s">
        <v>3547</v>
      </c>
      <c r="D324" s="832" t="s">
        <v>4015</v>
      </c>
      <c r="E324" s="832" t="s">
        <v>4016</v>
      </c>
      <c r="F324" s="849"/>
      <c r="G324" s="849"/>
      <c r="H324" s="849"/>
      <c r="I324" s="849"/>
      <c r="J324" s="849">
        <v>1</v>
      </c>
      <c r="K324" s="849">
        <v>9261.7000000000007</v>
      </c>
      <c r="L324" s="849">
        <v>1</v>
      </c>
      <c r="M324" s="849">
        <v>9261.7000000000007</v>
      </c>
      <c r="N324" s="849"/>
      <c r="O324" s="849"/>
      <c r="P324" s="837"/>
      <c r="Q324" s="850"/>
    </row>
    <row r="325" spans="1:17" ht="14.4" customHeight="1" x14ac:dyDescent="0.3">
      <c r="A325" s="831" t="s">
        <v>576</v>
      </c>
      <c r="B325" s="832" t="s">
        <v>3546</v>
      </c>
      <c r="C325" s="832" t="s">
        <v>3547</v>
      </c>
      <c r="D325" s="832" t="s">
        <v>3622</v>
      </c>
      <c r="E325" s="832" t="s">
        <v>3623</v>
      </c>
      <c r="F325" s="849"/>
      <c r="G325" s="849"/>
      <c r="H325" s="849"/>
      <c r="I325" s="849"/>
      <c r="J325" s="849"/>
      <c r="K325" s="849"/>
      <c r="L325" s="849"/>
      <c r="M325" s="849"/>
      <c r="N325" s="849">
        <v>2</v>
      </c>
      <c r="O325" s="849">
        <v>7003.74</v>
      </c>
      <c r="P325" s="837"/>
      <c r="Q325" s="850">
        <v>3501.87</v>
      </c>
    </row>
    <row r="326" spans="1:17" ht="14.4" customHeight="1" x14ac:dyDescent="0.3">
      <c r="A326" s="831" t="s">
        <v>576</v>
      </c>
      <c r="B326" s="832" t="s">
        <v>3546</v>
      </c>
      <c r="C326" s="832" t="s">
        <v>3547</v>
      </c>
      <c r="D326" s="832" t="s">
        <v>3816</v>
      </c>
      <c r="E326" s="832" t="s">
        <v>3817</v>
      </c>
      <c r="F326" s="849">
        <v>2</v>
      </c>
      <c r="G326" s="849">
        <v>5865.82</v>
      </c>
      <c r="H326" s="849"/>
      <c r="I326" s="849">
        <v>2932.91</v>
      </c>
      <c r="J326" s="849"/>
      <c r="K326" s="849"/>
      <c r="L326" s="849"/>
      <c r="M326" s="849"/>
      <c r="N326" s="849"/>
      <c r="O326" s="849"/>
      <c r="P326" s="837"/>
      <c r="Q326" s="850"/>
    </row>
    <row r="327" spans="1:17" ht="14.4" customHeight="1" x14ac:dyDescent="0.3">
      <c r="A327" s="831" t="s">
        <v>576</v>
      </c>
      <c r="B327" s="832" t="s">
        <v>3546</v>
      </c>
      <c r="C327" s="832" t="s">
        <v>3547</v>
      </c>
      <c r="D327" s="832" t="s">
        <v>3624</v>
      </c>
      <c r="E327" s="832" t="s">
        <v>3625</v>
      </c>
      <c r="F327" s="849">
        <v>30</v>
      </c>
      <c r="G327" s="849">
        <v>41895</v>
      </c>
      <c r="H327" s="849">
        <v>1.0714285714285714</v>
      </c>
      <c r="I327" s="849">
        <v>1396.5</v>
      </c>
      <c r="J327" s="849">
        <v>28</v>
      </c>
      <c r="K327" s="849">
        <v>39102</v>
      </c>
      <c r="L327" s="849">
        <v>1</v>
      </c>
      <c r="M327" s="849">
        <v>1396.5</v>
      </c>
      <c r="N327" s="849">
        <v>52</v>
      </c>
      <c r="O327" s="849">
        <v>72618</v>
      </c>
      <c r="P327" s="837">
        <v>1.8571428571428572</v>
      </c>
      <c r="Q327" s="850">
        <v>1396.5</v>
      </c>
    </row>
    <row r="328" spans="1:17" ht="14.4" customHeight="1" x14ac:dyDescent="0.3">
      <c r="A328" s="831" t="s">
        <v>576</v>
      </c>
      <c r="B328" s="832" t="s">
        <v>3546</v>
      </c>
      <c r="C328" s="832" t="s">
        <v>3547</v>
      </c>
      <c r="D328" s="832" t="s">
        <v>4017</v>
      </c>
      <c r="E328" s="832" t="s">
        <v>4018</v>
      </c>
      <c r="F328" s="849">
        <v>2</v>
      </c>
      <c r="G328" s="849">
        <v>31784</v>
      </c>
      <c r="H328" s="849">
        <v>2</v>
      </c>
      <c r="I328" s="849">
        <v>15892</v>
      </c>
      <c r="J328" s="849">
        <v>1</v>
      </c>
      <c r="K328" s="849">
        <v>15892</v>
      </c>
      <c r="L328" s="849">
        <v>1</v>
      </c>
      <c r="M328" s="849">
        <v>15892</v>
      </c>
      <c r="N328" s="849">
        <v>4</v>
      </c>
      <c r="O328" s="849">
        <v>63568</v>
      </c>
      <c r="P328" s="837">
        <v>4</v>
      </c>
      <c r="Q328" s="850">
        <v>15892</v>
      </c>
    </row>
    <row r="329" spans="1:17" ht="14.4" customHeight="1" x14ac:dyDescent="0.3">
      <c r="A329" s="831" t="s">
        <v>576</v>
      </c>
      <c r="B329" s="832" t="s">
        <v>3546</v>
      </c>
      <c r="C329" s="832" t="s">
        <v>3547</v>
      </c>
      <c r="D329" s="832" t="s">
        <v>4019</v>
      </c>
      <c r="E329" s="832" t="s">
        <v>4020</v>
      </c>
      <c r="F329" s="849">
        <v>76</v>
      </c>
      <c r="G329" s="849">
        <v>997511.40000000014</v>
      </c>
      <c r="H329" s="849">
        <v>0.89411764705882368</v>
      </c>
      <c r="I329" s="849">
        <v>13125.150000000001</v>
      </c>
      <c r="J329" s="849">
        <v>85</v>
      </c>
      <c r="K329" s="849">
        <v>1115637.75</v>
      </c>
      <c r="L329" s="849">
        <v>1</v>
      </c>
      <c r="M329" s="849">
        <v>13125.15</v>
      </c>
      <c r="N329" s="849"/>
      <c r="O329" s="849"/>
      <c r="P329" s="837"/>
      <c r="Q329" s="850"/>
    </row>
    <row r="330" spans="1:17" ht="14.4" customHeight="1" x14ac:dyDescent="0.3">
      <c r="A330" s="831" t="s">
        <v>576</v>
      </c>
      <c r="B330" s="832" t="s">
        <v>3546</v>
      </c>
      <c r="C330" s="832" t="s">
        <v>3547</v>
      </c>
      <c r="D330" s="832" t="s">
        <v>4021</v>
      </c>
      <c r="E330" s="832" t="s">
        <v>4022</v>
      </c>
      <c r="F330" s="849">
        <v>76</v>
      </c>
      <c r="G330" s="849">
        <v>841650.60000000009</v>
      </c>
      <c r="H330" s="849">
        <v>0.90476190476190499</v>
      </c>
      <c r="I330" s="849">
        <v>11074.35</v>
      </c>
      <c r="J330" s="849">
        <v>84</v>
      </c>
      <c r="K330" s="849">
        <v>930245.39999999991</v>
      </c>
      <c r="L330" s="849">
        <v>1</v>
      </c>
      <c r="M330" s="849">
        <v>11074.349999999999</v>
      </c>
      <c r="N330" s="849"/>
      <c r="O330" s="849"/>
      <c r="P330" s="837"/>
      <c r="Q330" s="850"/>
    </row>
    <row r="331" spans="1:17" ht="14.4" customHeight="1" x14ac:dyDescent="0.3">
      <c r="A331" s="831" t="s">
        <v>576</v>
      </c>
      <c r="B331" s="832" t="s">
        <v>3546</v>
      </c>
      <c r="C331" s="832" t="s">
        <v>3547</v>
      </c>
      <c r="D331" s="832" t="s">
        <v>4023</v>
      </c>
      <c r="E331" s="832" t="s">
        <v>4024</v>
      </c>
      <c r="F331" s="849">
        <v>76</v>
      </c>
      <c r="G331" s="849">
        <v>685789.04</v>
      </c>
      <c r="H331" s="849">
        <v>0.89411764705882368</v>
      </c>
      <c r="I331" s="849">
        <v>9023.5400000000009</v>
      </c>
      <c r="J331" s="849">
        <v>85</v>
      </c>
      <c r="K331" s="849">
        <v>767000.89999999991</v>
      </c>
      <c r="L331" s="849">
        <v>1</v>
      </c>
      <c r="M331" s="849">
        <v>9023.5399999999991</v>
      </c>
      <c r="N331" s="849"/>
      <c r="O331" s="849"/>
      <c r="P331" s="837"/>
      <c r="Q331" s="850"/>
    </row>
    <row r="332" spans="1:17" ht="14.4" customHeight="1" x14ac:dyDescent="0.3">
      <c r="A332" s="831" t="s">
        <v>576</v>
      </c>
      <c r="B332" s="832" t="s">
        <v>3546</v>
      </c>
      <c r="C332" s="832" t="s">
        <v>3547</v>
      </c>
      <c r="D332" s="832" t="s">
        <v>4025</v>
      </c>
      <c r="E332" s="832" t="s">
        <v>4026</v>
      </c>
      <c r="F332" s="849">
        <v>65</v>
      </c>
      <c r="G332" s="849">
        <v>586530.1</v>
      </c>
      <c r="H332" s="849">
        <v>0.91549295774647887</v>
      </c>
      <c r="I332" s="849">
        <v>9023.5399999999991</v>
      </c>
      <c r="J332" s="849">
        <v>71</v>
      </c>
      <c r="K332" s="849">
        <v>640671.34</v>
      </c>
      <c r="L332" s="849">
        <v>1</v>
      </c>
      <c r="M332" s="849">
        <v>9023.5399999999991</v>
      </c>
      <c r="N332" s="849"/>
      <c r="O332" s="849"/>
      <c r="P332" s="837"/>
      <c r="Q332" s="850"/>
    </row>
    <row r="333" spans="1:17" ht="14.4" customHeight="1" x14ac:dyDescent="0.3">
      <c r="A333" s="831" t="s">
        <v>576</v>
      </c>
      <c r="B333" s="832" t="s">
        <v>3546</v>
      </c>
      <c r="C333" s="832" t="s">
        <v>3547</v>
      </c>
      <c r="D333" s="832" t="s">
        <v>4027</v>
      </c>
      <c r="E333" s="832" t="s">
        <v>4028</v>
      </c>
      <c r="F333" s="849">
        <v>152</v>
      </c>
      <c r="G333" s="849">
        <v>124688.64</v>
      </c>
      <c r="H333" s="849">
        <v>0.89411764705882357</v>
      </c>
      <c r="I333" s="849">
        <v>820.32</v>
      </c>
      <c r="J333" s="849">
        <v>170</v>
      </c>
      <c r="K333" s="849">
        <v>139454.39999999999</v>
      </c>
      <c r="L333" s="849">
        <v>1</v>
      </c>
      <c r="M333" s="849">
        <v>820.31999999999994</v>
      </c>
      <c r="N333" s="849"/>
      <c r="O333" s="849"/>
      <c r="P333" s="837"/>
      <c r="Q333" s="850"/>
    </row>
    <row r="334" spans="1:17" ht="14.4" customHeight="1" x14ac:dyDescent="0.3">
      <c r="A334" s="831" t="s">
        <v>576</v>
      </c>
      <c r="B334" s="832" t="s">
        <v>3546</v>
      </c>
      <c r="C334" s="832" t="s">
        <v>3547</v>
      </c>
      <c r="D334" s="832" t="s">
        <v>4029</v>
      </c>
      <c r="E334" s="832" t="s">
        <v>4030</v>
      </c>
      <c r="F334" s="849">
        <v>217</v>
      </c>
      <c r="G334" s="849">
        <v>400521.24</v>
      </c>
      <c r="H334" s="849">
        <v>0.90041493775933601</v>
      </c>
      <c r="I334" s="849">
        <v>1845.72</v>
      </c>
      <c r="J334" s="849">
        <v>241</v>
      </c>
      <c r="K334" s="849">
        <v>444818.52</v>
      </c>
      <c r="L334" s="849">
        <v>1</v>
      </c>
      <c r="M334" s="849">
        <v>1845.72</v>
      </c>
      <c r="N334" s="849"/>
      <c r="O334" s="849"/>
      <c r="P334" s="837"/>
      <c r="Q334" s="850"/>
    </row>
    <row r="335" spans="1:17" ht="14.4" customHeight="1" x14ac:dyDescent="0.3">
      <c r="A335" s="831" t="s">
        <v>576</v>
      </c>
      <c r="B335" s="832" t="s">
        <v>3546</v>
      </c>
      <c r="C335" s="832" t="s">
        <v>3547</v>
      </c>
      <c r="D335" s="832" t="s">
        <v>4031</v>
      </c>
      <c r="E335" s="832" t="s">
        <v>4032</v>
      </c>
      <c r="F335" s="849">
        <v>76</v>
      </c>
      <c r="G335" s="849">
        <v>91957.72</v>
      </c>
      <c r="H335" s="849">
        <v>0.89411764705882357</v>
      </c>
      <c r="I335" s="849">
        <v>1209.97</v>
      </c>
      <c r="J335" s="849">
        <v>85</v>
      </c>
      <c r="K335" s="849">
        <v>102847.45</v>
      </c>
      <c r="L335" s="849">
        <v>1</v>
      </c>
      <c r="M335" s="849">
        <v>1209.97</v>
      </c>
      <c r="N335" s="849"/>
      <c r="O335" s="849"/>
      <c r="P335" s="837"/>
      <c r="Q335" s="850"/>
    </row>
    <row r="336" spans="1:17" ht="14.4" customHeight="1" x14ac:dyDescent="0.3">
      <c r="A336" s="831" t="s">
        <v>576</v>
      </c>
      <c r="B336" s="832" t="s">
        <v>3546</v>
      </c>
      <c r="C336" s="832" t="s">
        <v>3547</v>
      </c>
      <c r="D336" s="832" t="s">
        <v>4033</v>
      </c>
      <c r="E336" s="832" t="s">
        <v>4034</v>
      </c>
      <c r="F336" s="849">
        <v>76</v>
      </c>
      <c r="G336" s="849">
        <v>77930.400000000009</v>
      </c>
      <c r="H336" s="849">
        <v>0.89411764705882368</v>
      </c>
      <c r="I336" s="849">
        <v>1025.4000000000001</v>
      </c>
      <c r="J336" s="849">
        <v>85</v>
      </c>
      <c r="K336" s="849">
        <v>87159</v>
      </c>
      <c r="L336" s="849">
        <v>1</v>
      </c>
      <c r="M336" s="849">
        <v>1025.4000000000001</v>
      </c>
      <c r="N336" s="849"/>
      <c r="O336" s="849"/>
      <c r="P336" s="837"/>
      <c r="Q336" s="850"/>
    </row>
    <row r="337" spans="1:17" ht="14.4" customHeight="1" x14ac:dyDescent="0.3">
      <c r="A337" s="831" t="s">
        <v>576</v>
      </c>
      <c r="B337" s="832" t="s">
        <v>3546</v>
      </c>
      <c r="C337" s="832" t="s">
        <v>3547</v>
      </c>
      <c r="D337" s="832" t="s">
        <v>3626</v>
      </c>
      <c r="E337" s="832" t="s">
        <v>3627</v>
      </c>
      <c r="F337" s="849">
        <v>2</v>
      </c>
      <c r="G337" s="849">
        <v>3395.12</v>
      </c>
      <c r="H337" s="849">
        <v>0.25</v>
      </c>
      <c r="I337" s="849">
        <v>1697.56</v>
      </c>
      <c r="J337" s="849">
        <v>8</v>
      </c>
      <c r="K337" s="849">
        <v>13580.48</v>
      </c>
      <c r="L337" s="849">
        <v>1</v>
      </c>
      <c r="M337" s="849">
        <v>1697.56</v>
      </c>
      <c r="N337" s="849">
        <v>3</v>
      </c>
      <c r="O337" s="849">
        <v>4200</v>
      </c>
      <c r="P337" s="837">
        <v>0.30926741911920641</v>
      </c>
      <c r="Q337" s="850">
        <v>1400</v>
      </c>
    </row>
    <row r="338" spans="1:17" ht="14.4" customHeight="1" x14ac:dyDescent="0.3">
      <c r="A338" s="831" t="s">
        <v>576</v>
      </c>
      <c r="B338" s="832" t="s">
        <v>3546</v>
      </c>
      <c r="C338" s="832" t="s">
        <v>3547</v>
      </c>
      <c r="D338" s="832" t="s">
        <v>4035</v>
      </c>
      <c r="E338" s="832" t="s">
        <v>4036</v>
      </c>
      <c r="F338" s="849"/>
      <c r="G338" s="849"/>
      <c r="H338" s="849"/>
      <c r="I338" s="849"/>
      <c r="J338" s="849">
        <v>2</v>
      </c>
      <c r="K338" s="849">
        <v>1126</v>
      </c>
      <c r="L338" s="849">
        <v>1</v>
      </c>
      <c r="M338" s="849">
        <v>563</v>
      </c>
      <c r="N338" s="849">
        <v>2</v>
      </c>
      <c r="O338" s="849">
        <v>1126</v>
      </c>
      <c r="P338" s="837">
        <v>1</v>
      </c>
      <c r="Q338" s="850">
        <v>563</v>
      </c>
    </row>
    <row r="339" spans="1:17" ht="14.4" customHeight="1" x14ac:dyDescent="0.3">
      <c r="A339" s="831" t="s">
        <v>576</v>
      </c>
      <c r="B339" s="832" t="s">
        <v>3546</v>
      </c>
      <c r="C339" s="832" t="s">
        <v>3547</v>
      </c>
      <c r="D339" s="832" t="s">
        <v>4037</v>
      </c>
      <c r="E339" s="832" t="s">
        <v>4038</v>
      </c>
      <c r="F339" s="849">
        <v>2</v>
      </c>
      <c r="G339" s="849">
        <v>30469.1</v>
      </c>
      <c r="H339" s="849"/>
      <c r="I339" s="849">
        <v>15234.55</v>
      </c>
      <c r="J339" s="849"/>
      <c r="K339" s="849"/>
      <c r="L339" s="849"/>
      <c r="M339" s="849"/>
      <c r="N339" s="849">
        <v>2</v>
      </c>
      <c r="O339" s="849">
        <v>30469.1</v>
      </c>
      <c r="P339" s="837"/>
      <c r="Q339" s="850">
        <v>15234.55</v>
      </c>
    </row>
    <row r="340" spans="1:17" ht="14.4" customHeight="1" x14ac:dyDescent="0.3">
      <c r="A340" s="831" t="s">
        <v>576</v>
      </c>
      <c r="B340" s="832" t="s">
        <v>3546</v>
      </c>
      <c r="C340" s="832" t="s">
        <v>3547</v>
      </c>
      <c r="D340" s="832" t="s">
        <v>4039</v>
      </c>
      <c r="E340" s="832" t="s">
        <v>4040</v>
      </c>
      <c r="F340" s="849">
        <v>1</v>
      </c>
      <c r="G340" s="849">
        <v>26528</v>
      </c>
      <c r="H340" s="849">
        <v>0.21739130434782608</v>
      </c>
      <c r="I340" s="849">
        <v>26528</v>
      </c>
      <c r="J340" s="849">
        <v>4.5999999999999996</v>
      </c>
      <c r="K340" s="849">
        <v>122028.8</v>
      </c>
      <c r="L340" s="849">
        <v>1</v>
      </c>
      <c r="M340" s="849">
        <v>26528.000000000004</v>
      </c>
      <c r="N340" s="849">
        <v>1</v>
      </c>
      <c r="O340" s="849">
        <v>26528</v>
      </c>
      <c r="P340" s="837">
        <v>0.21739130434782608</v>
      </c>
      <c r="Q340" s="850">
        <v>26528</v>
      </c>
    </row>
    <row r="341" spans="1:17" ht="14.4" customHeight="1" x14ac:dyDescent="0.3">
      <c r="A341" s="831" t="s">
        <v>576</v>
      </c>
      <c r="B341" s="832" t="s">
        <v>3546</v>
      </c>
      <c r="C341" s="832" t="s">
        <v>3547</v>
      </c>
      <c r="D341" s="832" t="s">
        <v>4041</v>
      </c>
      <c r="E341" s="832" t="s">
        <v>4042</v>
      </c>
      <c r="F341" s="849"/>
      <c r="G341" s="849"/>
      <c r="H341" s="849"/>
      <c r="I341" s="849"/>
      <c r="J341" s="849">
        <v>2</v>
      </c>
      <c r="K341" s="849">
        <v>2425.1</v>
      </c>
      <c r="L341" s="849">
        <v>1</v>
      </c>
      <c r="M341" s="849">
        <v>1212.55</v>
      </c>
      <c r="N341" s="849"/>
      <c r="O341" s="849"/>
      <c r="P341" s="837"/>
      <c r="Q341" s="850"/>
    </row>
    <row r="342" spans="1:17" ht="14.4" customHeight="1" x14ac:dyDescent="0.3">
      <c r="A342" s="831" t="s">
        <v>576</v>
      </c>
      <c r="B342" s="832" t="s">
        <v>3546</v>
      </c>
      <c r="C342" s="832" t="s">
        <v>3547</v>
      </c>
      <c r="D342" s="832" t="s">
        <v>4043</v>
      </c>
      <c r="E342" s="832" t="s">
        <v>4044</v>
      </c>
      <c r="F342" s="849"/>
      <c r="G342" s="849"/>
      <c r="H342" s="849"/>
      <c r="I342" s="849"/>
      <c r="J342" s="849">
        <v>1</v>
      </c>
      <c r="K342" s="849">
        <v>1430.18</v>
      </c>
      <c r="L342" s="849">
        <v>1</v>
      </c>
      <c r="M342" s="849">
        <v>1430.18</v>
      </c>
      <c r="N342" s="849"/>
      <c r="O342" s="849"/>
      <c r="P342" s="837"/>
      <c r="Q342" s="850"/>
    </row>
    <row r="343" spans="1:17" ht="14.4" customHeight="1" x14ac:dyDescent="0.3">
      <c r="A343" s="831" t="s">
        <v>576</v>
      </c>
      <c r="B343" s="832" t="s">
        <v>3546</v>
      </c>
      <c r="C343" s="832" t="s">
        <v>3547</v>
      </c>
      <c r="D343" s="832" t="s">
        <v>4045</v>
      </c>
      <c r="E343" s="832" t="s">
        <v>4046</v>
      </c>
      <c r="F343" s="849"/>
      <c r="G343" s="849"/>
      <c r="H343" s="849"/>
      <c r="I343" s="849"/>
      <c r="J343" s="849">
        <v>4</v>
      </c>
      <c r="K343" s="849">
        <v>5438.84</v>
      </c>
      <c r="L343" s="849">
        <v>1</v>
      </c>
      <c r="M343" s="849">
        <v>1359.71</v>
      </c>
      <c r="N343" s="849"/>
      <c r="O343" s="849"/>
      <c r="P343" s="837"/>
      <c r="Q343" s="850"/>
    </row>
    <row r="344" spans="1:17" ht="14.4" customHeight="1" x14ac:dyDescent="0.3">
      <c r="A344" s="831" t="s">
        <v>576</v>
      </c>
      <c r="B344" s="832" t="s">
        <v>3546</v>
      </c>
      <c r="C344" s="832" t="s">
        <v>3547</v>
      </c>
      <c r="D344" s="832" t="s">
        <v>4047</v>
      </c>
      <c r="E344" s="832" t="s">
        <v>4048</v>
      </c>
      <c r="F344" s="849">
        <v>1</v>
      </c>
      <c r="G344" s="849">
        <v>3523.64</v>
      </c>
      <c r="H344" s="849"/>
      <c r="I344" s="849">
        <v>3523.64</v>
      </c>
      <c r="J344" s="849"/>
      <c r="K344" s="849"/>
      <c r="L344" s="849"/>
      <c r="M344" s="849"/>
      <c r="N344" s="849"/>
      <c r="O344" s="849"/>
      <c r="P344" s="837"/>
      <c r="Q344" s="850"/>
    </row>
    <row r="345" spans="1:17" ht="14.4" customHeight="1" x14ac:dyDescent="0.3">
      <c r="A345" s="831" t="s">
        <v>576</v>
      </c>
      <c r="B345" s="832" t="s">
        <v>3546</v>
      </c>
      <c r="C345" s="832" t="s">
        <v>3547</v>
      </c>
      <c r="D345" s="832" t="s">
        <v>4049</v>
      </c>
      <c r="E345" s="832" t="s">
        <v>4050</v>
      </c>
      <c r="F345" s="849"/>
      <c r="G345" s="849"/>
      <c r="H345" s="849"/>
      <c r="I345" s="849"/>
      <c r="J345" s="849">
        <v>1</v>
      </c>
      <c r="K345" s="849">
        <v>1616.73</v>
      </c>
      <c r="L345" s="849">
        <v>1</v>
      </c>
      <c r="M345" s="849">
        <v>1616.73</v>
      </c>
      <c r="N345" s="849"/>
      <c r="O345" s="849"/>
      <c r="P345" s="837"/>
      <c r="Q345" s="850"/>
    </row>
    <row r="346" spans="1:17" ht="14.4" customHeight="1" x14ac:dyDescent="0.3">
      <c r="A346" s="831" t="s">
        <v>576</v>
      </c>
      <c r="B346" s="832" t="s">
        <v>3546</v>
      </c>
      <c r="C346" s="832" t="s">
        <v>3547</v>
      </c>
      <c r="D346" s="832" t="s">
        <v>4051</v>
      </c>
      <c r="E346" s="832" t="s">
        <v>4052</v>
      </c>
      <c r="F346" s="849"/>
      <c r="G346" s="849"/>
      <c r="H346" s="849"/>
      <c r="I346" s="849"/>
      <c r="J346" s="849">
        <v>2</v>
      </c>
      <c r="K346" s="849">
        <v>497.46</v>
      </c>
      <c r="L346" s="849">
        <v>1</v>
      </c>
      <c r="M346" s="849">
        <v>248.73</v>
      </c>
      <c r="N346" s="849"/>
      <c r="O346" s="849"/>
      <c r="P346" s="837"/>
      <c r="Q346" s="850"/>
    </row>
    <row r="347" spans="1:17" ht="14.4" customHeight="1" x14ac:dyDescent="0.3">
      <c r="A347" s="831" t="s">
        <v>576</v>
      </c>
      <c r="B347" s="832" t="s">
        <v>3546</v>
      </c>
      <c r="C347" s="832" t="s">
        <v>3547</v>
      </c>
      <c r="D347" s="832" t="s">
        <v>3633</v>
      </c>
      <c r="E347" s="832" t="s">
        <v>3634</v>
      </c>
      <c r="F347" s="849"/>
      <c r="G347" s="849"/>
      <c r="H347" s="849"/>
      <c r="I347" s="849"/>
      <c r="J347" s="849"/>
      <c r="K347" s="849"/>
      <c r="L347" s="849"/>
      <c r="M347" s="849"/>
      <c r="N347" s="849">
        <v>1</v>
      </c>
      <c r="O347" s="849">
        <v>1143.2</v>
      </c>
      <c r="P347" s="837"/>
      <c r="Q347" s="850">
        <v>1143.2</v>
      </c>
    </row>
    <row r="348" spans="1:17" ht="14.4" customHeight="1" x14ac:dyDescent="0.3">
      <c r="A348" s="831" t="s">
        <v>576</v>
      </c>
      <c r="B348" s="832" t="s">
        <v>3546</v>
      </c>
      <c r="C348" s="832" t="s">
        <v>3547</v>
      </c>
      <c r="D348" s="832" t="s">
        <v>4053</v>
      </c>
      <c r="E348" s="832" t="s">
        <v>4054</v>
      </c>
      <c r="F348" s="849">
        <v>5</v>
      </c>
      <c r="G348" s="849">
        <v>22750</v>
      </c>
      <c r="H348" s="849">
        <v>0.55555555555555558</v>
      </c>
      <c r="I348" s="849">
        <v>4550</v>
      </c>
      <c r="J348" s="849">
        <v>9</v>
      </c>
      <c r="K348" s="849">
        <v>40950</v>
      </c>
      <c r="L348" s="849">
        <v>1</v>
      </c>
      <c r="M348" s="849">
        <v>4550</v>
      </c>
      <c r="N348" s="849">
        <v>16</v>
      </c>
      <c r="O348" s="849">
        <v>69989.240000000005</v>
      </c>
      <c r="P348" s="837">
        <v>1.70913894993895</v>
      </c>
      <c r="Q348" s="850">
        <v>4374.3275000000003</v>
      </c>
    </row>
    <row r="349" spans="1:17" ht="14.4" customHeight="1" x14ac:dyDescent="0.3">
      <c r="A349" s="831" t="s">
        <v>576</v>
      </c>
      <c r="B349" s="832" t="s">
        <v>3546</v>
      </c>
      <c r="C349" s="832" t="s">
        <v>3547</v>
      </c>
      <c r="D349" s="832" t="s">
        <v>4055</v>
      </c>
      <c r="E349" s="832" t="s">
        <v>4056</v>
      </c>
      <c r="F349" s="849"/>
      <c r="G349" s="849"/>
      <c r="H349" s="849"/>
      <c r="I349" s="849"/>
      <c r="J349" s="849"/>
      <c r="K349" s="849"/>
      <c r="L349" s="849"/>
      <c r="M349" s="849"/>
      <c r="N349" s="849">
        <v>1</v>
      </c>
      <c r="O349" s="849">
        <v>5899.74</v>
      </c>
      <c r="P349" s="837"/>
      <c r="Q349" s="850">
        <v>5899.74</v>
      </c>
    </row>
    <row r="350" spans="1:17" ht="14.4" customHeight="1" x14ac:dyDescent="0.3">
      <c r="A350" s="831" t="s">
        <v>576</v>
      </c>
      <c r="B350" s="832" t="s">
        <v>3546</v>
      </c>
      <c r="C350" s="832" t="s">
        <v>3547</v>
      </c>
      <c r="D350" s="832" t="s">
        <v>4057</v>
      </c>
      <c r="E350" s="832" t="s">
        <v>4058</v>
      </c>
      <c r="F350" s="849"/>
      <c r="G350" s="849"/>
      <c r="H350" s="849"/>
      <c r="I350" s="849"/>
      <c r="J350" s="849">
        <v>6</v>
      </c>
      <c r="K350" s="849">
        <v>48588.24</v>
      </c>
      <c r="L350" s="849">
        <v>1</v>
      </c>
      <c r="M350" s="849">
        <v>8098.04</v>
      </c>
      <c r="N350" s="849">
        <v>5</v>
      </c>
      <c r="O350" s="849">
        <v>38170.5</v>
      </c>
      <c r="P350" s="837">
        <v>0.78559132827202638</v>
      </c>
      <c r="Q350" s="850">
        <v>7634.1</v>
      </c>
    </row>
    <row r="351" spans="1:17" ht="14.4" customHeight="1" x14ac:dyDescent="0.3">
      <c r="A351" s="831" t="s">
        <v>576</v>
      </c>
      <c r="B351" s="832" t="s">
        <v>3546</v>
      </c>
      <c r="C351" s="832" t="s">
        <v>3547</v>
      </c>
      <c r="D351" s="832" t="s">
        <v>4059</v>
      </c>
      <c r="E351" s="832" t="s">
        <v>4060</v>
      </c>
      <c r="F351" s="849"/>
      <c r="G351" s="849"/>
      <c r="H351" s="849"/>
      <c r="I351" s="849"/>
      <c r="J351" s="849">
        <v>3</v>
      </c>
      <c r="K351" s="849">
        <v>4028.8500000000004</v>
      </c>
      <c r="L351" s="849">
        <v>1</v>
      </c>
      <c r="M351" s="849">
        <v>1342.95</v>
      </c>
      <c r="N351" s="849"/>
      <c r="O351" s="849"/>
      <c r="P351" s="837"/>
      <c r="Q351" s="850"/>
    </row>
    <row r="352" spans="1:17" ht="14.4" customHeight="1" x14ac:dyDescent="0.3">
      <c r="A352" s="831" t="s">
        <v>576</v>
      </c>
      <c r="B352" s="832" t="s">
        <v>3546</v>
      </c>
      <c r="C352" s="832" t="s">
        <v>3547</v>
      </c>
      <c r="D352" s="832" t="s">
        <v>3637</v>
      </c>
      <c r="E352" s="832" t="s">
        <v>3638</v>
      </c>
      <c r="F352" s="849"/>
      <c r="G352" s="849"/>
      <c r="H352" s="849"/>
      <c r="I352" s="849"/>
      <c r="J352" s="849">
        <v>4</v>
      </c>
      <c r="K352" s="849">
        <v>10526.4</v>
      </c>
      <c r="L352" s="849">
        <v>1</v>
      </c>
      <c r="M352" s="849">
        <v>2631.6</v>
      </c>
      <c r="N352" s="849">
        <v>2</v>
      </c>
      <c r="O352" s="849">
        <v>5263.2</v>
      </c>
      <c r="P352" s="837">
        <v>0.5</v>
      </c>
      <c r="Q352" s="850">
        <v>2631.6</v>
      </c>
    </row>
    <row r="353" spans="1:17" ht="14.4" customHeight="1" x14ac:dyDescent="0.3">
      <c r="A353" s="831" t="s">
        <v>576</v>
      </c>
      <c r="B353" s="832" t="s">
        <v>3546</v>
      </c>
      <c r="C353" s="832" t="s">
        <v>3547</v>
      </c>
      <c r="D353" s="832" t="s">
        <v>4061</v>
      </c>
      <c r="E353" s="832" t="s">
        <v>4062</v>
      </c>
      <c r="F353" s="849"/>
      <c r="G353" s="849"/>
      <c r="H353" s="849"/>
      <c r="I353" s="849"/>
      <c r="J353" s="849">
        <v>5</v>
      </c>
      <c r="K353" s="849">
        <v>21434</v>
      </c>
      <c r="L353" s="849">
        <v>1</v>
      </c>
      <c r="M353" s="849">
        <v>4286.8</v>
      </c>
      <c r="N353" s="849">
        <v>1</v>
      </c>
      <c r="O353" s="849">
        <v>4286.8</v>
      </c>
      <c r="P353" s="837">
        <v>0.2</v>
      </c>
      <c r="Q353" s="850">
        <v>4286.8</v>
      </c>
    </row>
    <row r="354" spans="1:17" ht="14.4" customHeight="1" x14ac:dyDescent="0.3">
      <c r="A354" s="831" t="s">
        <v>576</v>
      </c>
      <c r="B354" s="832" t="s">
        <v>3546</v>
      </c>
      <c r="C354" s="832" t="s">
        <v>3547</v>
      </c>
      <c r="D354" s="832" t="s">
        <v>3639</v>
      </c>
      <c r="E354" s="832" t="s">
        <v>3640</v>
      </c>
      <c r="F354" s="849"/>
      <c r="G354" s="849"/>
      <c r="H354" s="849"/>
      <c r="I354" s="849"/>
      <c r="J354" s="849">
        <v>3</v>
      </c>
      <c r="K354" s="849">
        <v>6600</v>
      </c>
      <c r="L354" s="849">
        <v>1</v>
      </c>
      <c r="M354" s="849">
        <v>2200</v>
      </c>
      <c r="N354" s="849"/>
      <c r="O354" s="849"/>
      <c r="P354" s="837"/>
      <c r="Q354" s="850"/>
    </row>
    <row r="355" spans="1:17" ht="14.4" customHeight="1" x14ac:dyDescent="0.3">
      <c r="A355" s="831" t="s">
        <v>576</v>
      </c>
      <c r="B355" s="832" t="s">
        <v>3546</v>
      </c>
      <c r="C355" s="832" t="s">
        <v>3547</v>
      </c>
      <c r="D355" s="832" t="s">
        <v>3641</v>
      </c>
      <c r="E355" s="832" t="s">
        <v>3642</v>
      </c>
      <c r="F355" s="849"/>
      <c r="G355" s="849"/>
      <c r="H355" s="849"/>
      <c r="I355" s="849"/>
      <c r="J355" s="849">
        <v>9</v>
      </c>
      <c r="K355" s="849">
        <v>11034</v>
      </c>
      <c r="L355" s="849">
        <v>1</v>
      </c>
      <c r="M355" s="849">
        <v>1226</v>
      </c>
      <c r="N355" s="849">
        <v>18</v>
      </c>
      <c r="O355" s="849">
        <v>20417.78</v>
      </c>
      <c r="P355" s="837">
        <v>1.8504422693492839</v>
      </c>
      <c r="Q355" s="850">
        <v>1134.3211111111111</v>
      </c>
    </row>
    <row r="356" spans="1:17" ht="14.4" customHeight="1" x14ac:dyDescent="0.3">
      <c r="A356" s="831" t="s">
        <v>576</v>
      </c>
      <c r="B356" s="832" t="s">
        <v>3546</v>
      </c>
      <c r="C356" s="832" t="s">
        <v>3547</v>
      </c>
      <c r="D356" s="832" t="s">
        <v>4063</v>
      </c>
      <c r="E356" s="832" t="s">
        <v>4064</v>
      </c>
      <c r="F356" s="849"/>
      <c r="G356" s="849"/>
      <c r="H356" s="849"/>
      <c r="I356" s="849"/>
      <c r="J356" s="849">
        <v>1</v>
      </c>
      <c r="K356" s="849">
        <v>559</v>
      </c>
      <c r="L356" s="849">
        <v>1</v>
      </c>
      <c r="M356" s="849">
        <v>559</v>
      </c>
      <c r="N356" s="849"/>
      <c r="O356" s="849"/>
      <c r="P356" s="837"/>
      <c r="Q356" s="850"/>
    </row>
    <row r="357" spans="1:17" ht="14.4" customHeight="1" x14ac:dyDescent="0.3">
      <c r="A357" s="831" t="s">
        <v>576</v>
      </c>
      <c r="B357" s="832" t="s">
        <v>3546</v>
      </c>
      <c r="C357" s="832" t="s">
        <v>3547</v>
      </c>
      <c r="D357" s="832" t="s">
        <v>4065</v>
      </c>
      <c r="E357" s="832" t="s">
        <v>4066</v>
      </c>
      <c r="F357" s="849"/>
      <c r="G357" s="849"/>
      <c r="H357" s="849"/>
      <c r="I357" s="849"/>
      <c r="J357" s="849">
        <v>1</v>
      </c>
      <c r="K357" s="849">
        <v>11296.36</v>
      </c>
      <c r="L357" s="849">
        <v>1</v>
      </c>
      <c r="M357" s="849">
        <v>11296.36</v>
      </c>
      <c r="N357" s="849"/>
      <c r="O357" s="849"/>
      <c r="P357" s="837"/>
      <c r="Q357" s="850"/>
    </row>
    <row r="358" spans="1:17" ht="14.4" customHeight="1" x14ac:dyDescent="0.3">
      <c r="A358" s="831" t="s">
        <v>576</v>
      </c>
      <c r="B358" s="832" t="s">
        <v>3546</v>
      </c>
      <c r="C358" s="832" t="s">
        <v>3547</v>
      </c>
      <c r="D358" s="832" t="s">
        <v>4067</v>
      </c>
      <c r="E358" s="832" t="s">
        <v>4068</v>
      </c>
      <c r="F358" s="849"/>
      <c r="G358" s="849"/>
      <c r="H358" s="849"/>
      <c r="I358" s="849"/>
      <c r="J358" s="849">
        <v>1</v>
      </c>
      <c r="K358" s="849">
        <v>3891.55</v>
      </c>
      <c r="L358" s="849">
        <v>1</v>
      </c>
      <c r="M358" s="849">
        <v>3891.55</v>
      </c>
      <c r="N358" s="849">
        <v>1</v>
      </c>
      <c r="O358" s="849">
        <v>3891.55</v>
      </c>
      <c r="P358" s="837">
        <v>1</v>
      </c>
      <c r="Q358" s="850">
        <v>3891.55</v>
      </c>
    </row>
    <row r="359" spans="1:17" ht="14.4" customHeight="1" x14ac:dyDescent="0.3">
      <c r="A359" s="831" t="s">
        <v>576</v>
      </c>
      <c r="B359" s="832" t="s">
        <v>3546</v>
      </c>
      <c r="C359" s="832" t="s">
        <v>3547</v>
      </c>
      <c r="D359" s="832" t="s">
        <v>4069</v>
      </c>
      <c r="E359" s="832" t="s">
        <v>4070</v>
      </c>
      <c r="F359" s="849"/>
      <c r="G359" s="849"/>
      <c r="H359" s="849"/>
      <c r="I359" s="849"/>
      <c r="J359" s="849"/>
      <c r="K359" s="849"/>
      <c r="L359" s="849"/>
      <c r="M359" s="849"/>
      <c r="N359" s="849">
        <v>19</v>
      </c>
      <c r="O359" s="849">
        <v>43751.3</v>
      </c>
      <c r="P359" s="837"/>
      <c r="Q359" s="850">
        <v>2302.7000000000003</v>
      </c>
    </row>
    <row r="360" spans="1:17" ht="14.4" customHeight="1" x14ac:dyDescent="0.3">
      <c r="A360" s="831" t="s">
        <v>576</v>
      </c>
      <c r="B360" s="832" t="s">
        <v>3546</v>
      </c>
      <c r="C360" s="832" t="s">
        <v>3547</v>
      </c>
      <c r="D360" s="832" t="s">
        <v>4071</v>
      </c>
      <c r="E360" s="832" t="s">
        <v>4072</v>
      </c>
      <c r="F360" s="849"/>
      <c r="G360" s="849"/>
      <c r="H360" s="849"/>
      <c r="I360" s="849"/>
      <c r="J360" s="849"/>
      <c r="K360" s="849"/>
      <c r="L360" s="849"/>
      <c r="M360" s="849"/>
      <c r="N360" s="849">
        <v>1</v>
      </c>
      <c r="O360" s="849">
        <v>640.05999999999995</v>
      </c>
      <c r="P360" s="837"/>
      <c r="Q360" s="850">
        <v>640.05999999999995</v>
      </c>
    </row>
    <row r="361" spans="1:17" ht="14.4" customHeight="1" x14ac:dyDescent="0.3">
      <c r="A361" s="831" t="s">
        <v>576</v>
      </c>
      <c r="B361" s="832" t="s">
        <v>3546</v>
      </c>
      <c r="C361" s="832" t="s">
        <v>3547</v>
      </c>
      <c r="D361" s="832" t="s">
        <v>4073</v>
      </c>
      <c r="E361" s="832" t="s">
        <v>4074</v>
      </c>
      <c r="F361" s="849"/>
      <c r="G361" s="849"/>
      <c r="H361" s="849"/>
      <c r="I361" s="849"/>
      <c r="J361" s="849"/>
      <c r="K361" s="849"/>
      <c r="L361" s="849"/>
      <c r="M361" s="849"/>
      <c r="N361" s="849">
        <v>1</v>
      </c>
      <c r="O361" s="849">
        <v>1594.3</v>
      </c>
      <c r="P361" s="837"/>
      <c r="Q361" s="850">
        <v>1594.3</v>
      </c>
    </row>
    <row r="362" spans="1:17" ht="14.4" customHeight="1" x14ac:dyDescent="0.3">
      <c r="A362" s="831" t="s">
        <v>576</v>
      </c>
      <c r="B362" s="832" t="s">
        <v>3546</v>
      </c>
      <c r="C362" s="832" t="s">
        <v>3550</v>
      </c>
      <c r="D362" s="832" t="s">
        <v>3645</v>
      </c>
      <c r="E362" s="832" t="s">
        <v>3646</v>
      </c>
      <c r="F362" s="849"/>
      <c r="G362" s="849"/>
      <c r="H362" s="849"/>
      <c r="I362" s="849"/>
      <c r="J362" s="849"/>
      <c r="K362" s="849"/>
      <c r="L362" s="849"/>
      <c r="M362" s="849"/>
      <c r="N362" s="849">
        <v>1</v>
      </c>
      <c r="O362" s="849">
        <v>300</v>
      </c>
      <c r="P362" s="837"/>
      <c r="Q362" s="850">
        <v>300</v>
      </c>
    </row>
    <row r="363" spans="1:17" ht="14.4" customHeight="1" x14ac:dyDescent="0.3">
      <c r="A363" s="831" t="s">
        <v>576</v>
      </c>
      <c r="B363" s="832" t="s">
        <v>3546</v>
      </c>
      <c r="C363" s="832" t="s">
        <v>3550</v>
      </c>
      <c r="D363" s="832" t="s">
        <v>4075</v>
      </c>
      <c r="E363" s="832" t="s">
        <v>4076</v>
      </c>
      <c r="F363" s="849">
        <v>38</v>
      </c>
      <c r="G363" s="849">
        <v>7398</v>
      </c>
      <c r="H363" s="849">
        <v>0.85793807259654409</v>
      </c>
      <c r="I363" s="849">
        <v>194.68421052631578</v>
      </c>
      <c r="J363" s="849">
        <v>44</v>
      </c>
      <c r="K363" s="849">
        <v>8623</v>
      </c>
      <c r="L363" s="849">
        <v>1</v>
      </c>
      <c r="M363" s="849">
        <v>195.97727272727272</v>
      </c>
      <c r="N363" s="849">
        <v>44</v>
      </c>
      <c r="O363" s="849">
        <v>8624</v>
      </c>
      <c r="P363" s="837">
        <v>1.0001159689203294</v>
      </c>
      <c r="Q363" s="850">
        <v>196</v>
      </c>
    </row>
    <row r="364" spans="1:17" ht="14.4" customHeight="1" x14ac:dyDescent="0.3">
      <c r="A364" s="831" t="s">
        <v>576</v>
      </c>
      <c r="B364" s="832" t="s">
        <v>3546</v>
      </c>
      <c r="C364" s="832" t="s">
        <v>3550</v>
      </c>
      <c r="D364" s="832" t="s">
        <v>4077</v>
      </c>
      <c r="E364" s="832" t="s">
        <v>4078</v>
      </c>
      <c r="F364" s="849"/>
      <c r="G364" s="849"/>
      <c r="H364" s="849"/>
      <c r="I364" s="849"/>
      <c r="J364" s="849"/>
      <c r="K364" s="849"/>
      <c r="L364" s="849"/>
      <c r="M364" s="849"/>
      <c r="N364" s="849">
        <v>1</v>
      </c>
      <c r="O364" s="849">
        <v>2149</v>
      </c>
      <c r="P364" s="837"/>
      <c r="Q364" s="850">
        <v>2149</v>
      </c>
    </row>
    <row r="365" spans="1:17" ht="14.4" customHeight="1" x14ac:dyDescent="0.3">
      <c r="A365" s="831" t="s">
        <v>576</v>
      </c>
      <c r="B365" s="832" t="s">
        <v>3546</v>
      </c>
      <c r="C365" s="832" t="s">
        <v>3550</v>
      </c>
      <c r="D365" s="832" t="s">
        <v>4079</v>
      </c>
      <c r="E365" s="832" t="s">
        <v>4080</v>
      </c>
      <c r="F365" s="849">
        <v>2</v>
      </c>
      <c r="G365" s="849">
        <v>10296</v>
      </c>
      <c r="H365" s="849">
        <v>0.25</v>
      </c>
      <c r="I365" s="849">
        <v>5148</v>
      </c>
      <c r="J365" s="849">
        <v>8</v>
      </c>
      <c r="K365" s="849">
        <v>41184</v>
      </c>
      <c r="L365" s="849">
        <v>1</v>
      </c>
      <c r="M365" s="849">
        <v>5148</v>
      </c>
      <c r="N365" s="849">
        <v>17</v>
      </c>
      <c r="O365" s="849">
        <v>87516</v>
      </c>
      <c r="P365" s="837">
        <v>2.125</v>
      </c>
      <c r="Q365" s="850">
        <v>5148</v>
      </c>
    </row>
    <row r="366" spans="1:17" ht="14.4" customHeight="1" x14ac:dyDescent="0.3">
      <c r="A366" s="831" t="s">
        <v>576</v>
      </c>
      <c r="B366" s="832" t="s">
        <v>3546</v>
      </c>
      <c r="C366" s="832" t="s">
        <v>3550</v>
      </c>
      <c r="D366" s="832" t="s">
        <v>3847</v>
      </c>
      <c r="E366" s="832" t="s">
        <v>3848</v>
      </c>
      <c r="F366" s="849">
        <v>1</v>
      </c>
      <c r="G366" s="849">
        <v>709</v>
      </c>
      <c r="H366" s="849"/>
      <c r="I366" s="849">
        <v>709</v>
      </c>
      <c r="J366" s="849"/>
      <c r="K366" s="849"/>
      <c r="L366" s="849"/>
      <c r="M366" s="849"/>
      <c r="N366" s="849"/>
      <c r="O366" s="849"/>
      <c r="P366" s="837"/>
      <c r="Q366" s="850"/>
    </row>
    <row r="367" spans="1:17" ht="14.4" customHeight="1" x14ac:dyDescent="0.3">
      <c r="A367" s="831" t="s">
        <v>576</v>
      </c>
      <c r="B367" s="832" t="s">
        <v>3546</v>
      </c>
      <c r="C367" s="832" t="s">
        <v>3550</v>
      </c>
      <c r="D367" s="832" t="s">
        <v>3551</v>
      </c>
      <c r="E367" s="832" t="s">
        <v>3552</v>
      </c>
      <c r="F367" s="849">
        <v>687</v>
      </c>
      <c r="G367" s="849">
        <v>172421</v>
      </c>
      <c r="H367" s="849">
        <v>1.0013648031779587</v>
      </c>
      <c r="I367" s="849">
        <v>250.97671033478895</v>
      </c>
      <c r="J367" s="849">
        <v>686</v>
      </c>
      <c r="K367" s="849">
        <v>172186</v>
      </c>
      <c r="L367" s="849">
        <v>1</v>
      </c>
      <c r="M367" s="849">
        <v>251</v>
      </c>
      <c r="N367" s="849">
        <v>653</v>
      </c>
      <c r="O367" s="849">
        <v>164554</v>
      </c>
      <c r="P367" s="837">
        <v>0.95567583891837893</v>
      </c>
      <c r="Q367" s="850">
        <v>251.99693721286371</v>
      </c>
    </row>
    <row r="368" spans="1:17" ht="14.4" customHeight="1" x14ac:dyDescent="0.3">
      <c r="A368" s="831" t="s">
        <v>576</v>
      </c>
      <c r="B368" s="832" t="s">
        <v>3546</v>
      </c>
      <c r="C368" s="832" t="s">
        <v>3550</v>
      </c>
      <c r="D368" s="832" t="s">
        <v>4081</v>
      </c>
      <c r="E368" s="832" t="s">
        <v>4082</v>
      </c>
      <c r="F368" s="849">
        <v>6</v>
      </c>
      <c r="G368" s="849">
        <v>466666.68000000005</v>
      </c>
      <c r="H368" s="849"/>
      <c r="I368" s="849">
        <v>77777.780000000013</v>
      </c>
      <c r="J368" s="849"/>
      <c r="K368" s="849"/>
      <c r="L368" s="849"/>
      <c r="M368" s="849"/>
      <c r="N368" s="849"/>
      <c r="O368" s="849"/>
      <c r="P368" s="837"/>
      <c r="Q368" s="850"/>
    </row>
    <row r="369" spans="1:17" ht="14.4" customHeight="1" x14ac:dyDescent="0.3">
      <c r="A369" s="831" t="s">
        <v>576</v>
      </c>
      <c r="B369" s="832" t="s">
        <v>3546</v>
      </c>
      <c r="C369" s="832" t="s">
        <v>3550</v>
      </c>
      <c r="D369" s="832" t="s">
        <v>3667</v>
      </c>
      <c r="E369" s="832" t="s">
        <v>3668</v>
      </c>
      <c r="F369" s="849"/>
      <c r="G369" s="849"/>
      <c r="H369" s="849"/>
      <c r="I369" s="849"/>
      <c r="J369" s="849">
        <v>3</v>
      </c>
      <c r="K369" s="849">
        <v>933</v>
      </c>
      <c r="L369" s="849">
        <v>1</v>
      </c>
      <c r="M369" s="849">
        <v>311</v>
      </c>
      <c r="N369" s="849">
        <v>1</v>
      </c>
      <c r="O369" s="849">
        <v>312</v>
      </c>
      <c r="P369" s="837">
        <v>0.33440514469453375</v>
      </c>
      <c r="Q369" s="850">
        <v>312</v>
      </c>
    </row>
    <row r="370" spans="1:17" ht="14.4" customHeight="1" x14ac:dyDescent="0.3">
      <c r="A370" s="831" t="s">
        <v>576</v>
      </c>
      <c r="B370" s="832" t="s">
        <v>3546</v>
      </c>
      <c r="C370" s="832" t="s">
        <v>3550</v>
      </c>
      <c r="D370" s="832" t="s">
        <v>3673</v>
      </c>
      <c r="E370" s="832" t="s">
        <v>3674</v>
      </c>
      <c r="F370" s="849">
        <v>20</v>
      </c>
      <c r="G370" s="849">
        <v>6654</v>
      </c>
      <c r="H370" s="849">
        <v>0.4343909126517822</v>
      </c>
      <c r="I370" s="849">
        <v>332.7</v>
      </c>
      <c r="J370" s="849">
        <v>46</v>
      </c>
      <c r="K370" s="849">
        <v>15318</v>
      </c>
      <c r="L370" s="849">
        <v>1</v>
      </c>
      <c r="M370" s="849">
        <v>333</v>
      </c>
      <c r="N370" s="849">
        <v>75</v>
      </c>
      <c r="O370" s="849">
        <v>25050</v>
      </c>
      <c r="P370" s="837">
        <v>1.6353309831570702</v>
      </c>
      <c r="Q370" s="850">
        <v>334</v>
      </c>
    </row>
    <row r="371" spans="1:17" ht="14.4" customHeight="1" x14ac:dyDescent="0.3">
      <c r="A371" s="831" t="s">
        <v>576</v>
      </c>
      <c r="B371" s="832" t="s">
        <v>3546</v>
      </c>
      <c r="C371" s="832" t="s">
        <v>3550</v>
      </c>
      <c r="D371" s="832" t="s">
        <v>3675</v>
      </c>
      <c r="E371" s="832" t="s">
        <v>3676</v>
      </c>
      <c r="F371" s="849">
        <v>1</v>
      </c>
      <c r="G371" s="849">
        <v>166</v>
      </c>
      <c r="H371" s="849"/>
      <c r="I371" s="849">
        <v>166</v>
      </c>
      <c r="J371" s="849"/>
      <c r="K371" s="849"/>
      <c r="L371" s="849"/>
      <c r="M371" s="849"/>
      <c r="N371" s="849"/>
      <c r="O371" s="849"/>
      <c r="P371" s="837"/>
      <c r="Q371" s="850"/>
    </row>
    <row r="372" spans="1:17" ht="14.4" customHeight="1" x14ac:dyDescent="0.3">
      <c r="A372" s="831" t="s">
        <v>576</v>
      </c>
      <c r="B372" s="832" t="s">
        <v>3546</v>
      </c>
      <c r="C372" s="832" t="s">
        <v>3550</v>
      </c>
      <c r="D372" s="832" t="s">
        <v>3677</v>
      </c>
      <c r="E372" s="832" t="s">
        <v>3678</v>
      </c>
      <c r="F372" s="849"/>
      <c r="G372" s="849"/>
      <c r="H372" s="849"/>
      <c r="I372" s="849"/>
      <c r="J372" s="849">
        <v>2</v>
      </c>
      <c r="K372" s="849">
        <v>702</v>
      </c>
      <c r="L372" s="849">
        <v>1</v>
      </c>
      <c r="M372" s="849">
        <v>351</v>
      </c>
      <c r="N372" s="849">
        <v>1</v>
      </c>
      <c r="O372" s="849">
        <v>352</v>
      </c>
      <c r="P372" s="837">
        <v>0.50142450142450146</v>
      </c>
      <c r="Q372" s="850">
        <v>352</v>
      </c>
    </row>
    <row r="373" spans="1:17" ht="14.4" customHeight="1" x14ac:dyDescent="0.3">
      <c r="A373" s="831" t="s">
        <v>576</v>
      </c>
      <c r="B373" s="832" t="s">
        <v>3546</v>
      </c>
      <c r="C373" s="832" t="s">
        <v>3550</v>
      </c>
      <c r="D373" s="832" t="s">
        <v>3681</v>
      </c>
      <c r="E373" s="832" t="s">
        <v>3682</v>
      </c>
      <c r="F373" s="849">
        <v>1</v>
      </c>
      <c r="G373" s="849">
        <v>334</v>
      </c>
      <c r="H373" s="849"/>
      <c r="I373" s="849">
        <v>334</v>
      </c>
      <c r="J373" s="849"/>
      <c r="K373" s="849"/>
      <c r="L373" s="849"/>
      <c r="M373" s="849"/>
      <c r="N373" s="849">
        <v>1</v>
      </c>
      <c r="O373" s="849">
        <v>335</v>
      </c>
      <c r="P373" s="837"/>
      <c r="Q373" s="850">
        <v>335</v>
      </c>
    </row>
    <row r="374" spans="1:17" ht="14.4" customHeight="1" x14ac:dyDescent="0.3">
      <c r="A374" s="831" t="s">
        <v>576</v>
      </c>
      <c r="B374" s="832" t="s">
        <v>3546</v>
      </c>
      <c r="C374" s="832" t="s">
        <v>3550</v>
      </c>
      <c r="D374" s="832" t="s">
        <v>3685</v>
      </c>
      <c r="E374" s="832" t="s">
        <v>3686</v>
      </c>
      <c r="F374" s="849">
        <v>4</v>
      </c>
      <c r="G374" s="849">
        <v>1180</v>
      </c>
      <c r="H374" s="849">
        <v>3.9864864864864864</v>
      </c>
      <c r="I374" s="849">
        <v>295</v>
      </c>
      <c r="J374" s="849">
        <v>1</v>
      </c>
      <c r="K374" s="849">
        <v>296</v>
      </c>
      <c r="L374" s="849">
        <v>1</v>
      </c>
      <c r="M374" s="849">
        <v>296</v>
      </c>
      <c r="N374" s="849">
        <v>1</v>
      </c>
      <c r="O374" s="849">
        <v>296</v>
      </c>
      <c r="P374" s="837">
        <v>1</v>
      </c>
      <c r="Q374" s="850">
        <v>296</v>
      </c>
    </row>
    <row r="375" spans="1:17" ht="14.4" customHeight="1" x14ac:dyDescent="0.3">
      <c r="A375" s="831" t="s">
        <v>576</v>
      </c>
      <c r="B375" s="832" t="s">
        <v>3546</v>
      </c>
      <c r="C375" s="832" t="s">
        <v>3550</v>
      </c>
      <c r="D375" s="832" t="s">
        <v>4083</v>
      </c>
      <c r="E375" s="832" t="s">
        <v>4084</v>
      </c>
      <c r="F375" s="849">
        <v>1</v>
      </c>
      <c r="G375" s="849">
        <v>175</v>
      </c>
      <c r="H375" s="849">
        <v>0.49715909090909088</v>
      </c>
      <c r="I375" s="849">
        <v>175</v>
      </c>
      <c r="J375" s="849">
        <v>2</v>
      </c>
      <c r="K375" s="849">
        <v>352</v>
      </c>
      <c r="L375" s="849">
        <v>1</v>
      </c>
      <c r="M375" s="849">
        <v>176</v>
      </c>
      <c r="N375" s="849"/>
      <c r="O375" s="849"/>
      <c r="P375" s="837"/>
      <c r="Q375" s="850"/>
    </row>
    <row r="376" spans="1:17" ht="14.4" customHeight="1" x14ac:dyDescent="0.3">
      <c r="A376" s="831" t="s">
        <v>576</v>
      </c>
      <c r="B376" s="832" t="s">
        <v>3546</v>
      </c>
      <c r="C376" s="832" t="s">
        <v>3550</v>
      </c>
      <c r="D376" s="832" t="s">
        <v>4085</v>
      </c>
      <c r="E376" s="832" t="s">
        <v>4086</v>
      </c>
      <c r="F376" s="849"/>
      <c r="G376" s="849"/>
      <c r="H376" s="849"/>
      <c r="I376" s="849"/>
      <c r="J376" s="849">
        <v>1</v>
      </c>
      <c r="K376" s="849">
        <v>1126</v>
      </c>
      <c r="L376" s="849">
        <v>1</v>
      </c>
      <c r="M376" s="849">
        <v>1126</v>
      </c>
      <c r="N376" s="849"/>
      <c r="O376" s="849"/>
      <c r="P376" s="837"/>
      <c r="Q376" s="850"/>
    </row>
    <row r="377" spans="1:17" ht="14.4" customHeight="1" x14ac:dyDescent="0.3">
      <c r="A377" s="831" t="s">
        <v>576</v>
      </c>
      <c r="B377" s="832" t="s">
        <v>3546</v>
      </c>
      <c r="C377" s="832" t="s">
        <v>3550</v>
      </c>
      <c r="D377" s="832" t="s">
        <v>4087</v>
      </c>
      <c r="E377" s="832" t="s">
        <v>4088</v>
      </c>
      <c r="F377" s="849">
        <v>1</v>
      </c>
      <c r="G377" s="849">
        <v>3051</v>
      </c>
      <c r="H377" s="849"/>
      <c r="I377" s="849">
        <v>3051</v>
      </c>
      <c r="J377" s="849"/>
      <c r="K377" s="849"/>
      <c r="L377" s="849"/>
      <c r="M377" s="849"/>
      <c r="N377" s="849"/>
      <c r="O377" s="849"/>
      <c r="P377" s="837"/>
      <c r="Q377" s="850"/>
    </row>
    <row r="378" spans="1:17" ht="14.4" customHeight="1" x14ac:dyDescent="0.3">
      <c r="A378" s="831" t="s">
        <v>576</v>
      </c>
      <c r="B378" s="832" t="s">
        <v>3546</v>
      </c>
      <c r="C378" s="832" t="s">
        <v>3550</v>
      </c>
      <c r="D378" s="832" t="s">
        <v>4089</v>
      </c>
      <c r="E378" s="832" t="s">
        <v>4090</v>
      </c>
      <c r="F378" s="849">
        <v>1</v>
      </c>
      <c r="G378" s="849">
        <v>3699</v>
      </c>
      <c r="H378" s="849"/>
      <c r="I378" s="849">
        <v>3699</v>
      </c>
      <c r="J378" s="849"/>
      <c r="K378" s="849"/>
      <c r="L378" s="849"/>
      <c r="M378" s="849"/>
      <c r="N378" s="849"/>
      <c r="O378" s="849"/>
      <c r="P378" s="837"/>
      <c r="Q378" s="850"/>
    </row>
    <row r="379" spans="1:17" ht="14.4" customHeight="1" x14ac:dyDescent="0.3">
      <c r="A379" s="831" t="s">
        <v>576</v>
      </c>
      <c r="B379" s="832" t="s">
        <v>3546</v>
      </c>
      <c r="C379" s="832" t="s">
        <v>3550</v>
      </c>
      <c r="D379" s="832" t="s">
        <v>4091</v>
      </c>
      <c r="E379" s="832" t="s">
        <v>4092</v>
      </c>
      <c r="F379" s="849"/>
      <c r="G379" s="849"/>
      <c r="H379" s="849"/>
      <c r="I379" s="849"/>
      <c r="J379" s="849">
        <v>1</v>
      </c>
      <c r="K379" s="849">
        <v>224</v>
      </c>
      <c r="L379" s="849">
        <v>1</v>
      </c>
      <c r="M379" s="849">
        <v>224</v>
      </c>
      <c r="N379" s="849">
        <v>1</v>
      </c>
      <c r="O379" s="849">
        <v>225</v>
      </c>
      <c r="P379" s="837">
        <v>1.0044642857142858</v>
      </c>
      <c r="Q379" s="850">
        <v>225</v>
      </c>
    </row>
    <row r="380" spans="1:17" ht="14.4" customHeight="1" x14ac:dyDescent="0.3">
      <c r="A380" s="831" t="s">
        <v>576</v>
      </c>
      <c r="B380" s="832" t="s">
        <v>3546</v>
      </c>
      <c r="C380" s="832" t="s">
        <v>3550</v>
      </c>
      <c r="D380" s="832" t="s">
        <v>4093</v>
      </c>
      <c r="E380" s="832" t="s">
        <v>4094</v>
      </c>
      <c r="F380" s="849"/>
      <c r="G380" s="849"/>
      <c r="H380" s="849"/>
      <c r="I380" s="849"/>
      <c r="J380" s="849">
        <v>1</v>
      </c>
      <c r="K380" s="849">
        <v>1853</v>
      </c>
      <c r="L380" s="849">
        <v>1</v>
      </c>
      <c r="M380" s="849">
        <v>1853</v>
      </c>
      <c r="N380" s="849"/>
      <c r="O380" s="849"/>
      <c r="P380" s="837"/>
      <c r="Q380" s="850"/>
    </row>
    <row r="381" spans="1:17" ht="14.4" customHeight="1" x14ac:dyDescent="0.3">
      <c r="A381" s="831" t="s">
        <v>576</v>
      </c>
      <c r="B381" s="832" t="s">
        <v>3546</v>
      </c>
      <c r="C381" s="832" t="s">
        <v>3550</v>
      </c>
      <c r="D381" s="832" t="s">
        <v>4095</v>
      </c>
      <c r="E381" s="832" t="s">
        <v>4096</v>
      </c>
      <c r="F381" s="849">
        <v>28</v>
      </c>
      <c r="G381" s="849">
        <v>19320</v>
      </c>
      <c r="H381" s="849">
        <v>1.644675236230527</v>
      </c>
      <c r="I381" s="849">
        <v>690</v>
      </c>
      <c r="J381" s="849">
        <v>17</v>
      </c>
      <c r="K381" s="849">
        <v>11747</v>
      </c>
      <c r="L381" s="849">
        <v>1</v>
      </c>
      <c r="M381" s="849">
        <v>691</v>
      </c>
      <c r="N381" s="849">
        <v>30</v>
      </c>
      <c r="O381" s="849">
        <v>20760</v>
      </c>
      <c r="P381" s="837">
        <v>1.7672597258874607</v>
      </c>
      <c r="Q381" s="850">
        <v>692</v>
      </c>
    </row>
    <row r="382" spans="1:17" ht="14.4" customHeight="1" x14ac:dyDescent="0.3">
      <c r="A382" s="831" t="s">
        <v>576</v>
      </c>
      <c r="B382" s="832" t="s">
        <v>3546</v>
      </c>
      <c r="C382" s="832" t="s">
        <v>3550</v>
      </c>
      <c r="D382" s="832" t="s">
        <v>4097</v>
      </c>
      <c r="E382" s="832" t="s">
        <v>4098</v>
      </c>
      <c r="F382" s="849">
        <v>1</v>
      </c>
      <c r="G382" s="849">
        <v>1880</v>
      </c>
      <c r="H382" s="849"/>
      <c r="I382" s="849">
        <v>1880</v>
      </c>
      <c r="J382" s="849"/>
      <c r="K382" s="849"/>
      <c r="L382" s="849"/>
      <c r="M382" s="849"/>
      <c r="N382" s="849">
        <v>3</v>
      </c>
      <c r="O382" s="849">
        <v>5652</v>
      </c>
      <c r="P382" s="837"/>
      <c r="Q382" s="850">
        <v>1884</v>
      </c>
    </row>
    <row r="383" spans="1:17" ht="14.4" customHeight="1" x14ac:dyDescent="0.3">
      <c r="A383" s="831" t="s">
        <v>576</v>
      </c>
      <c r="B383" s="832" t="s">
        <v>3546</v>
      </c>
      <c r="C383" s="832" t="s">
        <v>3550</v>
      </c>
      <c r="D383" s="832" t="s">
        <v>4099</v>
      </c>
      <c r="E383" s="832" t="s">
        <v>4100</v>
      </c>
      <c r="F383" s="849"/>
      <c r="G383" s="849"/>
      <c r="H383" s="849"/>
      <c r="I383" s="849"/>
      <c r="J383" s="849">
        <v>1</v>
      </c>
      <c r="K383" s="849">
        <v>1839</v>
      </c>
      <c r="L383" s="849">
        <v>1</v>
      </c>
      <c r="M383" s="849">
        <v>1839</v>
      </c>
      <c r="N383" s="849"/>
      <c r="O383" s="849"/>
      <c r="P383" s="837"/>
      <c r="Q383" s="850"/>
    </row>
    <row r="384" spans="1:17" ht="14.4" customHeight="1" x14ac:dyDescent="0.3">
      <c r="A384" s="831" t="s">
        <v>576</v>
      </c>
      <c r="B384" s="832" t="s">
        <v>3546</v>
      </c>
      <c r="C384" s="832" t="s">
        <v>3550</v>
      </c>
      <c r="D384" s="832" t="s">
        <v>4101</v>
      </c>
      <c r="E384" s="832" t="s">
        <v>4102</v>
      </c>
      <c r="F384" s="849">
        <v>17</v>
      </c>
      <c r="G384" s="849">
        <v>9146</v>
      </c>
      <c r="H384" s="849">
        <v>1.8888888888888888</v>
      </c>
      <c r="I384" s="849">
        <v>538</v>
      </c>
      <c r="J384" s="849">
        <v>9</v>
      </c>
      <c r="K384" s="849">
        <v>4842</v>
      </c>
      <c r="L384" s="849">
        <v>1</v>
      </c>
      <c r="M384" s="849">
        <v>538</v>
      </c>
      <c r="N384" s="849">
        <v>15</v>
      </c>
      <c r="O384" s="849">
        <v>8100</v>
      </c>
      <c r="P384" s="837">
        <v>1.6728624535315986</v>
      </c>
      <c r="Q384" s="850">
        <v>540</v>
      </c>
    </row>
    <row r="385" spans="1:17" ht="14.4" customHeight="1" x14ac:dyDescent="0.3">
      <c r="A385" s="831" t="s">
        <v>576</v>
      </c>
      <c r="B385" s="832" t="s">
        <v>3546</v>
      </c>
      <c r="C385" s="832" t="s">
        <v>3550</v>
      </c>
      <c r="D385" s="832" t="s">
        <v>4103</v>
      </c>
      <c r="E385" s="832" t="s">
        <v>4104</v>
      </c>
      <c r="F385" s="849">
        <v>1</v>
      </c>
      <c r="G385" s="849">
        <v>1006</v>
      </c>
      <c r="H385" s="849"/>
      <c r="I385" s="849">
        <v>1006</v>
      </c>
      <c r="J385" s="849"/>
      <c r="K385" s="849"/>
      <c r="L385" s="849"/>
      <c r="M385" s="849"/>
      <c r="N385" s="849"/>
      <c r="O385" s="849"/>
      <c r="P385" s="837"/>
      <c r="Q385" s="850"/>
    </row>
    <row r="386" spans="1:17" ht="14.4" customHeight="1" x14ac:dyDescent="0.3">
      <c r="A386" s="831" t="s">
        <v>576</v>
      </c>
      <c r="B386" s="832" t="s">
        <v>3546</v>
      </c>
      <c r="C386" s="832" t="s">
        <v>3550</v>
      </c>
      <c r="D386" s="832" t="s">
        <v>4105</v>
      </c>
      <c r="E386" s="832" t="s">
        <v>4106</v>
      </c>
      <c r="F386" s="849"/>
      <c r="G386" s="849"/>
      <c r="H386" s="849"/>
      <c r="I386" s="849"/>
      <c r="J386" s="849">
        <v>0</v>
      </c>
      <c r="K386" s="849">
        <v>0</v>
      </c>
      <c r="L386" s="849"/>
      <c r="M386" s="849"/>
      <c r="N386" s="849"/>
      <c r="O386" s="849"/>
      <c r="P386" s="837"/>
      <c r="Q386" s="850"/>
    </row>
    <row r="387" spans="1:17" ht="14.4" customHeight="1" x14ac:dyDescent="0.3">
      <c r="A387" s="831" t="s">
        <v>576</v>
      </c>
      <c r="B387" s="832" t="s">
        <v>3546</v>
      </c>
      <c r="C387" s="832" t="s">
        <v>3550</v>
      </c>
      <c r="D387" s="832" t="s">
        <v>4107</v>
      </c>
      <c r="E387" s="832" t="s">
        <v>4108</v>
      </c>
      <c r="F387" s="849">
        <v>14</v>
      </c>
      <c r="G387" s="849">
        <v>31626</v>
      </c>
      <c r="H387" s="849">
        <v>1.5548672566371682</v>
      </c>
      <c r="I387" s="849">
        <v>2259</v>
      </c>
      <c r="J387" s="849">
        <v>9</v>
      </c>
      <c r="K387" s="849">
        <v>20340</v>
      </c>
      <c r="L387" s="849">
        <v>1</v>
      </c>
      <c r="M387" s="849">
        <v>2260</v>
      </c>
      <c r="N387" s="849">
        <v>5</v>
      </c>
      <c r="O387" s="849">
        <v>11310</v>
      </c>
      <c r="P387" s="837">
        <v>0.55604719764011801</v>
      </c>
      <c r="Q387" s="850">
        <v>2262</v>
      </c>
    </row>
    <row r="388" spans="1:17" ht="14.4" customHeight="1" x14ac:dyDescent="0.3">
      <c r="A388" s="831" t="s">
        <v>576</v>
      </c>
      <c r="B388" s="832" t="s">
        <v>3546</v>
      </c>
      <c r="C388" s="832" t="s">
        <v>3550</v>
      </c>
      <c r="D388" s="832" t="s">
        <v>4109</v>
      </c>
      <c r="E388" s="832" t="s">
        <v>4110</v>
      </c>
      <c r="F388" s="849"/>
      <c r="G388" s="849"/>
      <c r="H388" s="849"/>
      <c r="I388" s="849"/>
      <c r="J388" s="849">
        <v>2</v>
      </c>
      <c r="K388" s="849">
        <v>13890</v>
      </c>
      <c r="L388" s="849">
        <v>1</v>
      </c>
      <c r="M388" s="849">
        <v>6945</v>
      </c>
      <c r="N388" s="849"/>
      <c r="O388" s="849"/>
      <c r="P388" s="837"/>
      <c r="Q388" s="850"/>
    </row>
    <row r="389" spans="1:17" ht="14.4" customHeight="1" x14ac:dyDescent="0.3">
      <c r="A389" s="831" t="s">
        <v>576</v>
      </c>
      <c r="B389" s="832" t="s">
        <v>3546</v>
      </c>
      <c r="C389" s="832" t="s">
        <v>3550</v>
      </c>
      <c r="D389" s="832" t="s">
        <v>4111</v>
      </c>
      <c r="E389" s="832" t="s">
        <v>4112</v>
      </c>
      <c r="F389" s="849">
        <v>5</v>
      </c>
      <c r="G389" s="849">
        <v>20505</v>
      </c>
      <c r="H389" s="849"/>
      <c r="I389" s="849">
        <v>4101</v>
      </c>
      <c r="J389" s="849"/>
      <c r="K389" s="849"/>
      <c r="L389" s="849"/>
      <c r="M389" s="849"/>
      <c r="N389" s="849">
        <v>1</v>
      </c>
      <c r="O389" s="849">
        <v>4107</v>
      </c>
      <c r="P389" s="837"/>
      <c r="Q389" s="850">
        <v>4107</v>
      </c>
    </row>
    <row r="390" spans="1:17" ht="14.4" customHeight="1" x14ac:dyDescent="0.3">
      <c r="A390" s="831" t="s">
        <v>576</v>
      </c>
      <c r="B390" s="832" t="s">
        <v>3546</v>
      </c>
      <c r="C390" s="832" t="s">
        <v>3550</v>
      </c>
      <c r="D390" s="832" t="s">
        <v>4113</v>
      </c>
      <c r="E390" s="832" t="s">
        <v>4114</v>
      </c>
      <c r="F390" s="849">
        <v>4</v>
      </c>
      <c r="G390" s="849">
        <v>12516</v>
      </c>
      <c r="H390" s="849">
        <v>1.3329073482428115</v>
      </c>
      <c r="I390" s="849">
        <v>3129</v>
      </c>
      <c r="J390" s="849">
        <v>3</v>
      </c>
      <c r="K390" s="849">
        <v>9390</v>
      </c>
      <c r="L390" s="849">
        <v>1</v>
      </c>
      <c r="M390" s="849">
        <v>3130</v>
      </c>
      <c r="N390" s="849">
        <v>1</v>
      </c>
      <c r="O390" s="849">
        <v>3135</v>
      </c>
      <c r="P390" s="837">
        <v>0.33386581469648563</v>
      </c>
      <c r="Q390" s="850">
        <v>3135</v>
      </c>
    </row>
    <row r="391" spans="1:17" ht="14.4" customHeight="1" x14ac:dyDescent="0.3">
      <c r="A391" s="831" t="s">
        <v>576</v>
      </c>
      <c r="B391" s="832" t="s">
        <v>3546</v>
      </c>
      <c r="C391" s="832" t="s">
        <v>3550</v>
      </c>
      <c r="D391" s="832" t="s">
        <v>4115</v>
      </c>
      <c r="E391" s="832" t="s">
        <v>4116</v>
      </c>
      <c r="F391" s="849">
        <v>2</v>
      </c>
      <c r="G391" s="849">
        <v>8118</v>
      </c>
      <c r="H391" s="849">
        <v>0.49975375523270132</v>
      </c>
      <c r="I391" s="849">
        <v>4059</v>
      </c>
      <c r="J391" s="849">
        <v>4</v>
      </c>
      <c r="K391" s="849">
        <v>16244</v>
      </c>
      <c r="L391" s="849">
        <v>1</v>
      </c>
      <c r="M391" s="849">
        <v>4061</v>
      </c>
      <c r="N391" s="849">
        <v>11</v>
      </c>
      <c r="O391" s="849">
        <v>44737</v>
      </c>
      <c r="P391" s="837">
        <v>2.7540630386604286</v>
      </c>
      <c r="Q391" s="850">
        <v>4067</v>
      </c>
    </row>
    <row r="392" spans="1:17" ht="14.4" customHeight="1" x14ac:dyDescent="0.3">
      <c r="A392" s="831" t="s">
        <v>576</v>
      </c>
      <c r="B392" s="832" t="s">
        <v>3546</v>
      </c>
      <c r="C392" s="832" t="s">
        <v>3550</v>
      </c>
      <c r="D392" s="832" t="s">
        <v>4117</v>
      </c>
      <c r="E392" s="832" t="s">
        <v>4118</v>
      </c>
      <c r="F392" s="849">
        <v>14</v>
      </c>
      <c r="G392" s="849">
        <v>88662</v>
      </c>
      <c r="H392" s="849">
        <v>1.1661142676767677</v>
      </c>
      <c r="I392" s="849">
        <v>6333</v>
      </c>
      <c r="J392" s="849">
        <v>12</v>
      </c>
      <c r="K392" s="849">
        <v>76032</v>
      </c>
      <c r="L392" s="849">
        <v>1</v>
      </c>
      <c r="M392" s="849">
        <v>6336</v>
      </c>
      <c r="N392" s="849">
        <v>16</v>
      </c>
      <c r="O392" s="849">
        <v>101488</v>
      </c>
      <c r="P392" s="837">
        <v>1.3348063973063973</v>
      </c>
      <c r="Q392" s="850">
        <v>6343</v>
      </c>
    </row>
    <row r="393" spans="1:17" ht="14.4" customHeight="1" x14ac:dyDescent="0.3">
      <c r="A393" s="831" t="s">
        <v>576</v>
      </c>
      <c r="B393" s="832" t="s">
        <v>3546</v>
      </c>
      <c r="C393" s="832" t="s">
        <v>3550</v>
      </c>
      <c r="D393" s="832" t="s">
        <v>3689</v>
      </c>
      <c r="E393" s="832" t="s">
        <v>3690</v>
      </c>
      <c r="F393" s="849"/>
      <c r="G393" s="849"/>
      <c r="H393" s="849"/>
      <c r="I393" s="849"/>
      <c r="J393" s="849"/>
      <c r="K393" s="849"/>
      <c r="L393" s="849"/>
      <c r="M393" s="849"/>
      <c r="N393" s="849">
        <v>2</v>
      </c>
      <c r="O393" s="849">
        <v>2364</v>
      </c>
      <c r="P393" s="837"/>
      <c r="Q393" s="850">
        <v>1182</v>
      </c>
    </row>
    <row r="394" spans="1:17" ht="14.4" customHeight="1" x14ac:dyDescent="0.3">
      <c r="A394" s="831" t="s">
        <v>576</v>
      </c>
      <c r="B394" s="832" t="s">
        <v>3546</v>
      </c>
      <c r="C394" s="832" t="s">
        <v>3550</v>
      </c>
      <c r="D394" s="832" t="s">
        <v>4119</v>
      </c>
      <c r="E394" s="832" t="s">
        <v>4120</v>
      </c>
      <c r="F394" s="849">
        <v>13</v>
      </c>
      <c r="G394" s="849">
        <v>28821</v>
      </c>
      <c r="H394" s="849">
        <v>1.8563055519773284</v>
      </c>
      <c r="I394" s="849">
        <v>2217</v>
      </c>
      <c r="J394" s="849">
        <v>7</v>
      </c>
      <c r="K394" s="849">
        <v>15526</v>
      </c>
      <c r="L394" s="849">
        <v>1</v>
      </c>
      <c r="M394" s="849">
        <v>2218</v>
      </c>
      <c r="N394" s="849">
        <v>20</v>
      </c>
      <c r="O394" s="849">
        <v>44400</v>
      </c>
      <c r="P394" s="837">
        <v>2.8597191807290994</v>
      </c>
      <c r="Q394" s="850">
        <v>2220</v>
      </c>
    </row>
    <row r="395" spans="1:17" ht="14.4" customHeight="1" x14ac:dyDescent="0.3">
      <c r="A395" s="831" t="s">
        <v>576</v>
      </c>
      <c r="B395" s="832" t="s">
        <v>3546</v>
      </c>
      <c r="C395" s="832" t="s">
        <v>3550</v>
      </c>
      <c r="D395" s="832" t="s">
        <v>4121</v>
      </c>
      <c r="E395" s="832" t="s">
        <v>4122</v>
      </c>
      <c r="F395" s="849">
        <v>2</v>
      </c>
      <c r="G395" s="849">
        <v>4210</v>
      </c>
      <c r="H395" s="849">
        <v>0.99952516619183285</v>
      </c>
      <c r="I395" s="849">
        <v>2105</v>
      </c>
      <c r="J395" s="849">
        <v>2</v>
      </c>
      <c r="K395" s="849">
        <v>4212</v>
      </c>
      <c r="L395" s="849">
        <v>1</v>
      </c>
      <c r="M395" s="849">
        <v>2106</v>
      </c>
      <c r="N395" s="849">
        <v>3</v>
      </c>
      <c r="O395" s="849">
        <v>6327</v>
      </c>
      <c r="P395" s="837">
        <v>1.5021367521367521</v>
      </c>
      <c r="Q395" s="850">
        <v>2109</v>
      </c>
    </row>
    <row r="396" spans="1:17" ht="14.4" customHeight="1" x14ac:dyDescent="0.3">
      <c r="A396" s="831" t="s">
        <v>576</v>
      </c>
      <c r="B396" s="832" t="s">
        <v>3546</v>
      </c>
      <c r="C396" s="832" t="s">
        <v>3550</v>
      </c>
      <c r="D396" s="832" t="s">
        <v>4123</v>
      </c>
      <c r="E396" s="832" t="s">
        <v>4124</v>
      </c>
      <c r="F396" s="849">
        <v>10</v>
      </c>
      <c r="G396" s="849">
        <v>24900</v>
      </c>
      <c r="H396" s="849">
        <v>0.66639903653151344</v>
      </c>
      <c r="I396" s="849">
        <v>2490</v>
      </c>
      <c r="J396" s="849">
        <v>15</v>
      </c>
      <c r="K396" s="849">
        <v>37365</v>
      </c>
      <c r="L396" s="849">
        <v>1</v>
      </c>
      <c r="M396" s="849">
        <v>2491</v>
      </c>
      <c r="N396" s="849">
        <v>17</v>
      </c>
      <c r="O396" s="849">
        <v>42381</v>
      </c>
      <c r="P396" s="837">
        <v>1.1342432757928542</v>
      </c>
      <c r="Q396" s="850">
        <v>2493</v>
      </c>
    </row>
    <row r="397" spans="1:17" ht="14.4" customHeight="1" x14ac:dyDescent="0.3">
      <c r="A397" s="831" t="s">
        <v>576</v>
      </c>
      <c r="B397" s="832" t="s">
        <v>3546</v>
      </c>
      <c r="C397" s="832" t="s">
        <v>3550</v>
      </c>
      <c r="D397" s="832" t="s">
        <v>4125</v>
      </c>
      <c r="E397" s="832" t="s">
        <v>4126</v>
      </c>
      <c r="F397" s="849">
        <v>33</v>
      </c>
      <c r="G397" s="849">
        <v>83704</v>
      </c>
      <c r="H397" s="849">
        <v>1.0634616117597733</v>
      </c>
      <c r="I397" s="849">
        <v>2536.4848484848485</v>
      </c>
      <c r="J397" s="849">
        <v>31</v>
      </c>
      <c r="K397" s="849">
        <v>78709</v>
      </c>
      <c r="L397" s="849">
        <v>1</v>
      </c>
      <c r="M397" s="849">
        <v>2539</v>
      </c>
      <c r="N397" s="849">
        <v>42</v>
      </c>
      <c r="O397" s="849">
        <v>106848</v>
      </c>
      <c r="P397" s="837">
        <v>1.3575067654270796</v>
      </c>
      <c r="Q397" s="850">
        <v>2544</v>
      </c>
    </row>
    <row r="398" spans="1:17" ht="14.4" customHeight="1" x14ac:dyDescent="0.3">
      <c r="A398" s="831" t="s">
        <v>576</v>
      </c>
      <c r="B398" s="832" t="s">
        <v>3546</v>
      </c>
      <c r="C398" s="832" t="s">
        <v>3550</v>
      </c>
      <c r="D398" s="832" t="s">
        <v>4127</v>
      </c>
      <c r="E398" s="832" t="s">
        <v>4128</v>
      </c>
      <c r="F398" s="849">
        <v>33</v>
      </c>
      <c r="G398" s="849">
        <v>170973</v>
      </c>
      <c r="H398" s="849">
        <v>1.1372725095785441</v>
      </c>
      <c r="I398" s="849">
        <v>5181</v>
      </c>
      <c r="J398" s="849">
        <v>29</v>
      </c>
      <c r="K398" s="849">
        <v>150336</v>
      </c>
      <c r="L398" s="849">
        <v>1</v>
      </c>
      <c r="M398" s="849">
        <v>5184</v>
      </c>
      <c r="N398" s="849">
        <v>43</v>
      </c>
      <c r="O398" s="849">
        <v>223213</v>
      </c>
      <c r="P398" s="837">
        <v>1.4847608024691359</v>
      </c>
      <c r="Q398" s="850">
        <v>5191</v>
      </c>
    </row>
    <row r="399" spans="1:17" ht="14.4" customHeight="1" x14ac:dyDescent="0.3">
      <c r="A399" s="831" t="s">
        <v>576</v>
      </c>
      <c r="B399" s="832" t="s">
        <v>3546</v>
      </c>
      <c r="C399" s="832" t="s">
        <v>3550</v>
      </c>
      <c r="D399" s="832" t="s">
        <v>3691</v>
      </c>
      <c r="E399" s="832" t="s">
        <v>3692</v>
      </c>
      <c r="F399" s="849"/>
      <c r="G399" s="849"/>
      <c r="H399" s="849"/>
      <c r="I399" s="849"/>
      <c r="J399" s="849">
        <v>5</v>
      </c>
      <c r="K399" s="849">
        <v>3540</v>
      </c>
      <c r="L399" s="849">
        <v>1</v>
      </c>
      <c r="M399" s="849">
        <v>708</v>
      </c>
      <c r="N399" s="849">
        <v>5</v>
      </c>
      <c r="O399" s="849">
        <v>3550</v>
      </c>
      <c r="P399" s="837">
        <v>1.0028248587570621</v>
      </c>
      <c r="Q399" s="850">
        <v>710</v>
      </c>
    </row>
    <row r="400" spans="1:17" ht="14.4" customHeight="1" x14ac:dyDescent="0.3">
      <c r="A400" s="831" t="s">
        <v>576</v>
      </c>
      <c r="B400" s="832" t="s">
        <v>3546</v>
      </c>
      <c r="C400" s="832" t="s">
        <v>3550</v>
      </c>
      <c r="D400" s="832" t="s">
        <v>4129</v>
      </c>
      <c r="E400" s="832" t="s">
        <v>4130</v>
      </c>
      <c r="F400" s="849">
        <v>12</v>
      </c>
      <c r="G400" s="849">
        <v>48564</v>
      </c>
      <c r="H400" s="849">
        <v>1.199703557312253</v>
      </c>
      <c r="I400" s="849">
        <v>4047</v>
      </c>
      <c r="J400" s="849">
        <v>10</v>
      </c>
      <c r="K400" s="849">
        <v>40480</v>
      </c>
      <c r="L400" s="849">
        <v>1</v>
      </c>
      <c r="M400" s="849">
        <v>4048</v>
      </c>
      <c r="N400" s="849">
        <v>6</v>
      </c>
      <c r="O400" s="849">
        <v>24312</v>
      </c>
      <c r="P400" s="837">
        <v>0.60059288537549405</v>
      </c>
      <c r="Q400" s="850">
        <v>4052</v>
      </c>
    </row>
    <row r="401" spans="1:17" ht="14.4" customHeight="1" x14ac:dyDescent="0.3">
      <c r="A401" s="831" t="s">
        <v>576</v>
      </c>
      <c r="B401" s="832" t="s">
        <v>3546</v>
      </c>
      <c r="C401" s="832" t="s">
        <v>3550</v>
      </c>
      <c r="D401" s="832" t="s">
        <v>4131</v>
      </c>
      <c r="E401" s="832" t="s">
        <v>4132</v>
      </c>
      <c r="F401" s="849">
        <v>13</v>
      </c>
      <c r="G401" s="849">
        <v>36946</v>
      </c>
      <c r="H401" s="849">
        <v>0.99964825888146325</v>
      </c>
      <c r="I401" s="849">
        <v>2842</v>
      </c>
      <c r="J401" s="849">
        <v>13</v>
      </c>
      <c r="K401" s="849">
        <v>36959</v>
      </c>
      <c r="L401" s="849">
        <v>1</v>
      </c>
      <c r="M401" s="849">
        <v>2843</v>
      </c>
      <c r="N401" s="849">
        <v>8</v>
      </c>
      <c r="O401" s="849">
        <v>22784</v>
      </c>
      <c r="P401" s="837">
        <v>0.61646689574934388</v>
      </c>
      <c r="Q401" s="850">
        <v>2848</v>
      </c>
    </row>
    <row r="402" spans="1:17" ht="14.4" customHeight="1" x14ac:dyDescent="0.3">
      <c r="A402" s="831" t="s">
        <v>576</v>
      </c>
      <c r="B402" s="832" t="s">
        <v>3546</v>
      </c>
      <c r="C402" s="832" t="s">
        <v>3550</v>
      </c>
      <c r="D402" s="832" t="s">
        <v>4133</v>
      </c>
      <c r="E402" s="832" t="s">
        <v>4134</v>
      </c>
      <c r="F402" s="849">
        <v>3</v>
      </c>
      <c r="G402" s="849">
        <v>1074</v>
      </c>
      <c r="H402" s="849">
        <v>0.75</v>
      </c>
      <c r="I402" s="849">
        <v>358</v>
      </c>
      <c r="J402" s="849">
        <v>4</v>
      </c>
      <c r="K402" s="849">
        <v>1432</v>
      </c>
      <c r="L402" s="849">
        <v>1</v>
      </c>
      <c r="M402" s="849">
        <v>358</v>
      </c>
      <c r="N402" s="849">
        <v>2</v>
      </c>
      <c r="O402" s="849">
        <v>718</v>
      </c>
      <c r="P402" s="837">
        <v>0.50139664804469275</v>
      </c>
      <c r="Q402" s="850">
        <v>359</v>
      </c>
    </row>
    <row r="403" spans="1:17" ht="14.4" customHeight="1" x14ac:dyDescent="0.3">
      <c r="A403" s="831" t="s">
        <v>576</v>
      </c>
      <c r="B403" s="832" t="s">
        <v>3546</v>
      </c>
      <c r="C403" s="832" t="s">
        <v>3550</v>
      </c>
      <c r="D403" s="832" t="s">
        <v>4135</v>
      </c>
      <c r="E403" s="832" t="s">
        <v>4136</v>
      </c>
      <c r="F403" s="849">
        <v>24</v>
      </c>
      <c r="G403" s="849">
        <v>42960</v>
      </c>
      <c r="H403" s="849">
        <v>1.1993299832495812</v>
      </c>
      <c r="I403" s="849">
        <v>1790</v>
      </c>
      <c r="J403" s="849">
        <v>20</v>
      </c>
      <c r="K403" s="849">
        <v>35820</v>
      </c>
      <c r="L403" s="849">
        <v>1</v>
      </c>
      <c r="M403" s="849">
        <v>1791</v>
      </c>
      <c r="N403" s="849">
        <v>18</v>
      </c>
      <c r="O403" s="849">
        <v>32274</v>
      </c>
      <c r="P403" s="837">
        <v>0.90100502512562819</v>
      </c>
      <c r="Q403" s="850">
        <v>1793</v>
      </c>
    </row>
    <row r="404" spans="1:17" ht="14.4" customHeight="1" x14ac:dyDescent="0.3">
      <c r="A404" s="831" t="s">
        <v>576</v>
      </c>
      <c r="B404" s="832" t="s">
        <v>3546</v>
      </c>
      <c r="C404" s="832" t="s">
        <v>3550</v>
      </c>
      <c r="D404" s="832" t="s">
        <v>4137</v>
      </c>
      <c r="E404" s="832" t="s">
        <v>4138</v>
      </c>
      <c r="F404" s="849">
        <v>27</v>
      </c>
      <c r="G404" s="849">
        <v>109053</v>
      </c>
      <c r="H404" s="849">
        <v>0.81797929792979296</v>
      </c>
      <c r="I404" s="849">
        <v>4039</v>
      </c>
      <c r="J404" s="849">
        <v>33</v>
      </c>
      <c r="K404" s="849">
        <v>133320</v>
      </c>
      <c r="L404" s="849">
        <v>1</v>
      </c>
      <c r="M404" s="849">
        <v>4040</v>
      </c>
      <c r="N404" s="849">
        <v>35</v>
      </c>
      <c r="O404" s="849">
        <v>141575</v>
      </c>
      <c r="P404" s="837">
        <v>1.061918691869187</v>
      </c>
      <c r="Q404" s="850">
        <v>4045</v>
      </c>
    </row>
    <row r="405" spans="1:17" ht="14.4" customHeight="1" x14ac:dyDescent="0.3">
      <c r="A405" s="831" t="s">
        <v>576</v>
      </c>
      <c r="B405" s="832" t="s">
        <v>3546</v>
      </c>
      <c r="C405" s="832" t="s">
        <v>3550</v>
      </c>
      <c r="D405" s="832" t="s">
        <v>4139</v>
      </c>
      <c r="E405" s="832" t="s">
        <v>4140</v>
      </c>
      <c r="F405" s="849">
        <v>4</v>
      </c>
      <c r="G405" s="849">
        <v>8684</v>
      </c>
      <c r="H405" s="849">
        <v>0.99953959484346222</v>
      </c>
      <c r="I405" s="849">
        <v>2171</v>
      </c>
      <c r="J405" s="849">
        <v>4</v>
      </c>
      <c r="K405" s="849">
        <v>8688</v>
      </c>
      <c r="L405" s="849">
        <v>1</v>
      </c>
      <c r="M405" s="849">
        <v>2172</v>
      </c>
      <c r="N405" s="849">
        <v>3</v>
      </c>
      <c r="O405" s="849">
        <v>6522</v>
      </c>
      <c r="P405" s="837">
        <v>0.75069060773480667</v>
      </c>
      <c r="Q405" s="850">
        <v>2174</v>
      </c>
    </row>
    <row r="406" spans="1:17" ht="14.4" customHeight="1" x14ac:dyDescent="0.3">
      <c r="A406" s="831" t="s">
        <v>576</v>
      </c>
      <c r="B406" s="832" t="s">
        <v>3546</v>
      </c>
      <c r="C406" s="832" t="s">
        <v>3550</v>
      </c>
      <c r="D406" s="832" t="s">
        <v>4141</v>
      </c>
      <c r="E406" s="832" t="s">
        <v>4142</v>
      </c>
      <c r="F406" s="849">
        <v>7</v>
      </c>
      <c r="G406" s="849">
        <v>6769</v>
      </c>
      <c r="H406" s="849">
        <v>1.75</v>
      </c>
      <c r="I406" s="849">
        <v>967</v>
      </c>
      <c r="J406" s="849">
        <v>4</v>
      </c>
      <c r="K406" s="849">
        <v>3868</v>
      </c>
      <c r="L406" s="849">
        <v>1</v>
      </c>
      <c r="M406" s="849">
        <v>967</v>
      </c>
      <c r="N406" s="849">
        <v>10</v>
      </c>
      <c r="O406" s="849">
        <v>9680</v>
      </c>
      <c r="P406" s="837">
        <v>2.5025853154084796</v>
      </c>
      <c r="Q406" s="850">
        <v>968</v>
      </c>
    </row>
    <row r="407" spans="1:17" ht="14.4" customHeight="1" x14ac:dyDescent="0.3">
      <c r="A407" s="831" t="s">
        <v>576</v>
      </c>
      <c r="B407" s="832" t="s">
        <v>3546</v>
      </c>
      <c r="C407" s="832" t="s">
        <v>3550</v>
      </c>
      <c r="D407" s="832" t="s">
        <v>4143</v>
      </c>
      <c r="E407" s="832" t="s">
        <v>4144</v>
      </c>
      <c r="F407" s="849"/>
      <c r="G407" s="849"/>
      <c r="H407" s="849"/>
      <c r="I407" s="849"/>
      <c r="J407" s="849">
        <v>1</v>
      </c>
      <c r="K407" s="849">
        <v>6604</v>
      </c>
      <c r="L407" s="849">
        <v>1</v>
      </c>
      <c r="M407" s="849">
        <v>6604</v>
      </c>
      <c r="N407" s="849">
        <v>1</v>
      </c>
      <c r="O407" s="849">
        <v>6619</v>
      </c>
      <c r="P407" s="837">
        <v>1.0022713506965475</v>
      </c>
      <c r="Q407" s="850">
        <v>6619</v>
      </c>
    </row>
    <row r="408" spans="1:17" ht="14.4" customHeight="1" x14ac:dyDescent="0.3">
      <c r="A408" s="831" t="s">
        <v>576</v>
      </c>
      <c r="B408" s="832" t="s">
        <v>3546</v>
      </c>
      <c r="C408" s="832" t="s">
        <v>3550</v>
      </c>
      <c r="D408" s="832" t="s">
        <v>4145</v>
      </c>
      <c r="E408" s="832" t="s">
        <v>4146</v>
      </c>
      <c r="F408" s="849">
        <v>0</v>
      </c>
      <c r="G408" s="849">
        <v>0</v>
      </c>
      <c r="H408" s="849"/>
      <c r="I408" s="849"/>
      <c r="J408" s="849">
        <v>0</v>
      </c>
      <c r="K408" s="849">
        <v>0</v>
      </c>
      <c r="L408" s="849"/>
      <c r="M408" s="849"/>
      <c r="N408" s="849">
        <v>0</v>
      </c>
      <c r="O408" s="849">
        <v>0</v>
      </c>
      <c r="P408" s="837"/>
      <c r="Q408" s="850"/>
    </row>
    <row r="409" spans="1:17" ht="14.4" customHeight="1" x14ac:dyDescent="0.3">
      <c r="A409" s="831" t="s">
        <v>576</v>
      </c>
      <c r="B409" s="832" t="s">
        <v>3546</v>
      </c>
      <c r="C409" s="832" t="s">
        <v>3550</v>
      </c>
      <c r="D409" s="832" t="s">
        <v>4147</v>
      </c>
      <c r="E409" s="832" t="s">
        <v>4148</v>
      </c>
      <c r="F409" s="849">
        <v>194</v>
      </c>
      <c r="G409" s="849">
        <v>0</v>
      </c>
      <c r="H409" s="849"/>
      <c r="I409" s="849">
        <v>0</v>
      </c>
      <c r="J409" s="849">
        <v>196</v>
      </c>
      <c r="K409" s="849">
        <v>0</v>
      </c>
      <c r="L409" s="849"/>
      <c r="M409" s="849">
        <v>0</v>
      </c>
      <c r="N409" s="849">
        <v>177</v>
      </c>
      <c r="O409" s="849">
        <v>0</v>
      </c>
      <c r="P409" s="837"/>
      <c r="Q409" s="850">
        <v>0</v>
      </c>
    </row>
    <row r="410" spans="1:17" ht="14.4" customHeight="1" x14ac:dyDescent="0.3">
      <c r="A410" s="831" t="s">
        <v>576</v>
      </c>
      <c r="B410" s="832" t="s">
        <v>3546</v>
      </c>
      <c r="C410" s="832" t="s">
        <v>3550</v>
      </c>
      <c r="D410" s="832" t="s">
        <v>4149</v>
      </c>
      <c r="E410" s="832" t="s">
        <v>4150</v>
      </c>
      <c r="F410" s="849">
        <v>6</v>
      </c>
      <c r="G410" s="849">
        <v>0</v>
      </c>
      <c r="H410" s="849"/>
      <c r="I410" s="849">
        <v>0</v>
      </c>
      <c r="J410" s="849">
        <v>5</v>
      </c>
      <c r="K410" s="849">
        <v>0</v>
      </c>
      <c r="L410" s="849"/>
      <c r="M410" s="849">
        <v>0</v>
      </c>
      <c r="N410" s="849">
        <v>6</v>
      </c>
      <c r="O410" s="849">
        <v>0</v>
      </c>
      <c r="P410" s="837"/>
      <c r="Q410" s="850">
        <v>0</v>
      </c>
    </row>
    <row r="411" spans="1:17" ht="14.4" customHeight="1" x14ac:dyDescent="0.3">
      <c r="A411" s="831" t="s">
        <v>576</v>
      </c>
      <c r="B411" s="832" t="s">
        <v>3546</v>
      </c>
      <c r="C411" s="832" t="s">
        <v>3550</v>
      </c>
      <c r="D411" s="832" t="s">
        <v>4151</v>
      </c>
      <c r="E411" s="832" t="s">
        <v>4152</v>
      </c>
      <c r="F411" s="849">
        <v>1</v>
      </c>
      <c r="G411" s="849">
        <v>0</v>
      </c>
      <c r="H411" s="849"/>
      <c r="I411" s="849">
        <v>0</v>
      </c>
      <c r="J411" s="849">
        <v>3</v>
      </c>
      <c r="K411" s="849">
        <v>0</v>
      </c>
      <c r="L411" s="849"/>
      <c r="M411" s="849">
        <v>0</v>
      </c>
      <c r="N411" s="849"/>
      <c r="O411" s="849"/>
      <c r="P411" s="837"/>
      <c r="Q411" s="850"/>
    </row>
    <row r="412" spans="1:17" ht="14.4" customHeight="1" x14ac:dyDescent="0.3">
      <c r="A412" s="831" t="s">
        <v>576</v>
      </c>
      <c r="B412" s="832" t="s">
        <v>3546</v>
      </c>
      <c r="C412" s="832" t="s">
        <v>3550</v>
      </c>
      <c r="D412" s="832" t="s">
        <v>4153</v>
      </c>
      <c r="E412" s="832" t="s">
        <v>4154</v>
      </c>
      <c r="F412" s="849">
        <v>11</v>
      </c>
      <c r="G412" s="849">
        <v>0</v>
      </c>
      <c r="H412" s="849"/>
      <c r="I412" s="849">
        <v>0</v>
      </c>
      <c r="J412" s="849">
        <v>4</v>
      </c>
      <c r="K412" s="849">
        <v>0</v>
      </c>
      <c r="L412" s="849"/>
      <c r="M412" s="849">
        <v>0</v>
      </c>
      <c r="N412" s="849">
        <v>2</v>
      </c>
      <c r="O412" s="849">
        <v>0</v>
      </c>
      <c r="P412" s="837"/>
      <c r="Q412" s="850">
        <v>0</v>
      </c>
    </row>
    <row r="413" spans="1:17" ht="14.4" customHeight="1" x14ac:dyDescent="0.3">
      <c r="A413" s="831" t="s">
        <v>576</v>
      </c>
      <c r="B413" s="832" t="s">
        <v>3546</v>
      </c>
      <c r="C413" s="832" t="s">
        <v>3550</v>
      </c>
      <c r="D413" s="832" t="s">
        <v>4155</v>
      </c>
      <c r="E413" s="832" t="s">
        <v>4156</v>
      </c>
      <c r="F413" s="849">
        <v>73</v>
      </c>
      <c r="G413" s="849">
        <v>0</v>
      </c>
      <c r="H413" s="849"/>
      <c r="I413" s="849">
        <v>0</v>
      </c>
      <c r="J413" s="849">
        <v>72</v>
      </c>
      <c r="K413" s="849">
        <v>0</v>
      </c>
      <c r="L413" s="849"/>
      <c r="M413" s="849">
        <v>0</v>
      </c>
      <c r="N413" s="849"/>
      <c r="O413" s="849"/>
      <c r="P413" s="837"/>
      <c r="Q413" s="850"/>
    </row>
    <row r="414" spans="1:17" ht="14.4" customHeight="1" x14ac:dyDescent="0.3">
      <c r="A414" s="831" t="s">
        <v>576</v>
      </c>
      <c r="B414" s="832" t="s">
        <v>3546</v>
      </c>
      <c r="C414" s="832" t="s">
        <v>3550</v>
      </c>
      <c r="D414" s="832" t="s">
        <v>4157</v>
      </c>
      <c r="E414" s="832" t="s">
        <v>4158</v>
      </c>
      <c r="F414" s="849"/>
      <c r="G414" s="849"/>
      <c r="H414" s="849"/>
      <c r="I414" s="849"/>
      <c r="J414" s="849">
        <v>1</v>
      </c>
      <c r="K414" s="849">
        <v>0</v>
      </c>
      <c r="L414" s="849"/>
      <c r="M414" s="849">
        <v>0</v>
      </c>
      <c r="N414" s="849"/>
      <c r="O414" s="849"/>
      <c r="P414" s="837"/>
      <c r="Q414" s="850"/>
    </row>
    <row r="415" spans="1:17" ht="14.4" customHeight="1" x14ac:dyDescent="0.3">
      <c r="A415" s="831" t="s">
        <v>576</v>
      </c>
      <c r="B415" s="832" t="s">
        <v>3546</v>
      </c>
      <c r="C415" s="832" t="s">
        <v>3550</v>
      </c>
      <c r="D415" s="832" t="s">
        <v>4159</v>
      </c>
      <c r="E415" s="832" t="s">
        <v>4160</v>
      </c>
      <c r="F415" s="849">
        <v>5</v>
      </c>
      <c r="G415" s="849">
        <v>0</v>
      </c>
      <c r="H415" s="849"/>
      <c r="I415" s="849">
        <v>0</v>
      </c>
      <c r="J415" s="849">
        <v>9</v>
      </c>
      <c r="K415" s="849">
        <v>0</v>
      </c>
      <c r="L415" s="849"/>
      <c r="M415" s="849">
        <v>0</v>
      </c>
      <c r="N415" s="849">
        <v>12</v>
      </c>
      <c r="O415" s="849">
        <v>0</v>
      </c>
      <c r="P415" s="837"/>
      <c r="Q415" s="850">
        <v>0</v>
      </c>
    </row>
    <row r="416" spans="1:17" ht="14.4" customHeight="1" x14ac:dyDescent="0.3">
      <c r="A416" s="831" t="s">
        <v>576</v>
      </c>
      <c r="B416" s="832" t="s">
        <v>3546</v>
      </c>
      <c r="C416" s="832" t="s">
        <v>3550</v>
      </c>
      <c r="D416" s="832" t="s">
        <v>4161</v>
      </c>
      <c r="E416" s="832" t="s">
        <v>4162</v>
      </c>
      <c r="F416" s="849">
        <v>11</v>
      </c>
      <c r="G416" s="849">
        <v>0</v>
      </c>
      <c r="H416" s="849"/>
      <c r="I416" s="849">
        <v>0</v>
      </c>
      <c r="J416" s="849">
        <v>10</v>
      </c>
      <c r="K416" s="849">
        <v>0</v>
      </c>
      <c r="L416" s="849"/>
      <c r="M416" s="849">
        <v>0</v>
      </c>
      <c r="N416" s="849">
        <v>1</v>
      </c>
      <c r="O416" s="849">
        <v>0</v>
      </c>
      <c r="P416" s="837"/>
      <c r="Q416" s="850">
        <v>0</v>
      </c>
    </row>
    <row r="417" spans="1:17" ht="14.4" customHeight="1" x14ac:dyDescent="0.3">
      <c r="A417" s="831" t="s">
        <v>576</v>
      </c>
      <c r="B417" s="832" t="s">
        <v>3546</v>
      </c>
      <c r="C417" s="832" t="s">
        <v>3550</v>
      </c>
      <c r="D417" s="832" t="s">
        <v>4163</v>
      </c>
      <c r="E417" s="832" t="s">
        <v>4164</v>
      </c>
      <c r="F417" s="849">
        <v>1</v>
      </c>
      <c r="G417" s="849">
        <v>719</v>
      </c>
      <c r="H417" s="849">
        <v>0.99861111111111112</v>
      </c>
      <c r="I417" s="849">
        <v>719</v>
      </c>
      <c r="J417" s="849">
        <v>1</v>
      </c>
      <c r="K417" s="849">
        <v>720</v>
      </c>
      <c r="L417" s="849">
        <v>1</v>
      </c>
      <c r="M417" s="849">
        <v>720</v>
      </c>
      <c r="N417" s="849"/>
      <c r="O417" s="849"/>
      <c r="P417" s="837"/>
      <c r="Q417" s="850"/>
    </row>
    <row r="418" spans="1:17" ht="14.4" customHeight="1" x14ac:dyDescent="0.3">
      <c r="A418" s="831" t="s">
        <v>576</v>
      </c>
      <c r="B418" s="832" t="s">
        <v>3546</v>
      </c>
      <c r="C418" s="832" t="s">
        <v>3550</v>
      </c>
      <c r="D418" s="832" t="s">
        <v>3699</v>
      </c>
      <c r="E418" s="832" t="s">
        <v>3700</v>
      </c>
      <c r="F418" s="849">
        <v>43</v>
      </c>
      <c r="G418" s="849">
        <v>11137</v>
      </c>
      <c r="H418" s="849">
        <v>0.91144938210982895</v>
      </c>
      <c r="I418" s="849">
        <v>259</v>
      </c>
      <c r="J418" s="849">
        <v>47</v>
      </c>
      <c r="K418" s="849">
        <v>12219</v>
      </c>
      <c r="L418" s="849">
        <v>1</v>
      </c>
      <c r="M418" s="849">
        <v>259.97872340425533</v>
      </c>
      <c r="N418" s="849">
        <v>56</v>
      </c>
      <c r="O418" s="849">
        <v>14614</v>
      </c>
      <c r="P418" s="837">
        <v>1.1960062198215893</v>
      </c>
      <c r="Q418" s="850">
        <v>260.96428571428572</v>
      </c>
    </row>
    <row r="419" spans="1:17" ht="14.4" customHeight="1" x14ac:dyDescent="0.3">
      <c r="A419" s="831" t="s">
        <v>576</v>
      </c>
      <c r="B419" s="832" t="s">
        <v>3546</v>
      </c>
      <c r="C419" s="832" t="s">
        <v>3550</v>
      </c>
      <c r="D419" s="832" t="s">
        <v>4165</v>
      </c>
      <c r="E419" s="832" t="s">
        <v>4166</v>
      </c>
      <c r="F419" s="849">
        <v>2525</v>
      </c>
      <c r="G419" s="849">
        <v>2857531</v>
      </c>
      <c r="H419" s="849">
        <v>0.97911752572232902</v>
      </c>
      <c r="I419" s="849">
        <v>1131.6954455445546</v>
      </c>
      <c r="J419" s="849">
        <v>2586</v>
      </c>
      <c r="K419" s="849">
        <v>2918476</v>
      </c>
      <c r="L419" s="849">
        <v>1</v>
      </c>
      <c r="M419" s="849">
        <v>1128.5676720804331</v>
      </c>
      <c r="N419" s="849">
        <v>2018</v>
      </c>
      <c r="O419" s="849">
        <v>2279462</v>
      </c>
      <c r="P419" s="837">
        <v>0.78104531269059607</v>
      </c>
      <c r="Q419" s="850">
        <v>1129.5649157581763</v>
      </c>
    </row>
    <row r="420" spans="1:17" ht="14.4" customHeight="1" x14ac:dyDescent="0.3">
      <c r="A420" s="831" t="s">
        <v>576</v>
      </c>
      <c r="B420" s="832" t="s">
        <v>3546</v>
      </c>
      <c r="C420" s="832" t="s">
        <v>3550</v>
      </c>
      <c r="D420" s="832" t="s">
        <v>3713</v>
      </c>
      <c r="E420" s="832" t="s">
        <v>3714</v>
      </c>
      <c r="F420" s="849">
        <v>2</v>
      </c>
      <c r="G420" s="849">
        <v>1916</v>
      </c>
      <c r="H420" s="849">
        <v>1</v>
      </c>
      <c r="I420" s="849">
        <v>958</v>
      </c>
      <c r="J420" s="849">
        <v>2</v>
      </c>
      <c r="K420" s="849">
        <v>1916</v>
      </c>
      <c r="L420" s="849">
        <v>1</v>
      </c>
      <c r="M420" s="849">
        <v>958</v>
      </c>
      <c r="N420" s="849">
        <v>5</v>
      </c>
      <c r="O420" s="849">
        <v>4795</v>
      </c>
      <c r="P420" s="837">
        <v>2.5026096033402925</v>
      </c>
      <c r="Q420" s="850">
        <v>959</v>
      </c>
    </row>
    <row r="421" spans="1:17" ht="14.4" customHeight="1" x14ac:dyDescent="0.3">
      <c r="A421" s="831" t="s">
        <v>576</v>
      </c>
      <c r="B421" s="832" t="s">
        <v>3546</v>
      </c>
      <c r="C421" s="832" t="s">
        <v>3550</v>
      </c>
      <c r="D421" s="832" t="s">
        <v>4167</v>
      </c>
      <c r="E421" s="832" t="s">
        <v>4168</v>
      </c>
      <c r="F421" s="849">
        <v>4</v>
      </c>
      <c r="G421" s="849">
        <v>0</v>
      </c>
      <c r="H421" s="849"/>
      <c r="I421" s="849">
        <v>0</v>
      </c>
      <c r="J421" s="849">
        <v>2</v>
      </c>
      <c r="K421" s="849">
        <v>0</v>
      </c>
      <c r="L421" s="849"/>
      <c r="M421" s="849">
        <v>0</v>
      </c>
      <c r="N421" s="849">
        <v>3</v>
      </c>
      <c r="O421" s="849">
        <v>0</v>
      </c>
      <c r="P421" s="837"/>
      <c r="Q421" s="850">
        <v>0</v>
      </c>
    </row>
    <row r="422" spans="1:17" ht="14.4" customHeight="1" x14ac:dyDescent="0.3">
      <c r="A422" s="831" t="s">
        <v>576</v>
      </c>
      <c r="B422" s="832" t="s">
        <v>3546</v>
      </c>
      <c r="C422" s="832" t="s">
        <v>3550</v>
      </c>
      <c r="D422" s="832" t="s">
        <v>3555</v>
      </c>
      <c r="E422" s="832" t="s">
        <v>3556</v>
      </c>
      <c r="F422" s="849">
        <v>26</v>
      </c>
      <c r="G422" s="849">
        <v>22542</v>
      </c>
      <c r="H422" s="849">
        <v>0.68342226534077133</v>
      </c>
      <c r="I422" s="849">
        <v>867</v>
      </c>
      <c r="J422" s="849">
        <v>38</v>
      </c>
      <c r="K422" s="849">
        <v>32984</v>
      </c>
      <c r="L422" s="849">
        <v>1</v>
      </c>
      <c r="M422" s="849">
        <v>868</v>
      </c>
      <c r="N422" s="849">
        <v>33</v>
      </c>
      <c r="O422" s="849">
        <v>28644</v>
      </c>
      <c r="P422" s="837">
        <v>0.86842105263157898</v>
      </c>
      <c r="Q422" s="850">
        <v>868</v>
      </c>
    </row>
    <row r="423" spans="1:17" ht="14.4" customHeight="1" x14ac:dyDescent="0.3">
      <c r="A423" s="831" t="s">
        <v>576</v>
      </c>
      <c r="B423" s="832" t="s">
        <v>3546</v>
      </c>
      <c r="C423" s="832" t="s">
        <v>3550</v>
      </c>
      <c r="D423" s="832" t="s">
        <v>3557</v>
      </c>
      <c r="E423" s="832" t="s">
        <v>3558</v>
      </c>
      <c r="F423" s="849">
        <v>84</v>
      </c>
      <c r="G423" s="849">
        <v>49628</v>
      </c>
      <c r="H423" s="849">
        <v>0.77621371371371373</v>
      </c>
      <c r="I423" s="849">
        <v>590.80952380952385</v>
      </c>
      <c r="J423" s="849">
        <v>108</v>
      </c>
      <c r="K423" s="849">
        <v>63936</v>
      </c>
      <c r="L423" s="849">
        <v>1</v>
      </c>
      <c r="M423" s="849">
        <v>592</v>
      </c>
      <c r="N423" s="849">
        <v>91</v>
      </c>
      <c r="O423" s="849">
        <v>53963</v>
      </c>
      <c r="P423" s="837">
        <v>0.84401589089089091</v>
      </c>
      <c r="Q423" s="850">
        <v>593</v>
      </c>
    </row>
    <row r="424" spans="1:17" ht="14.4" customHeight="1" x14ac:dyDescent="0.3">
      <c r="A424" s="831" t="s">
        <v>576</v>
      </c>
      <c r="B424" s="832" t="s">
        <v>3546</v>
      </c>
      <c r="C424" s="832" t="s">
        <v>3550</v>
      </c>
      <c r="D424" s="832" t="s">
        <v>3559</v>
      </c>
      <c r="E424" s="832" t="s">
        <v>3560</v>
      </c>
      <c r="F424" s="849">
        <v>78</v>
      </c>
      <c r="G424" s="849">
        <v>59818</v>
      </c>
      <c r="H424" s="849">
        <v>0.7877734318412285</v>
      </c>
      <c r="I424" s="849">
        <v>766.89743589743591</v>
      </c>
      <c r="J424" s="849">
        <v>99</v>
      </c>
      <c r="K424" s="849">
        <v>75933</v>
      </c>
      <c r="L424" s="849">
        <v>1</v>
      </c>
      <c r="M424" s="849">
        <v>767</v>
      </c>
      <c r="N424" s="849">
        <v>100</v>
      </c>
      <c r="O424" s="849">
        <v>76799</v>
      </c>
      <c r="P424" s="837">
        <v>1.0114047910658079</v>
      </c>
      <c r="Q424" s="850">
        <v>767.99</v>
      </c>
    </row>
    <row r="425" spans="1:17" ht="14.4" customHeight="1" x14ac:dyDescent="0.3">
      <c r="A425" s="831" t="s">
        <v>576</v>
      </c>
      <c r="B425" s="832" t="s">
        <v>3546</v>
      </c>
      <c r="C425" s="832" t="s">
        <v>3550</v>
      </c>
      <c r="D425" s="832" t="s">
        <v>3717</v>
      </c>
      <c r="E425" s="832" t="s">
        <v>3718</v>
      </c>
      <c r="F425" s="849">
        <v>10</v>
      </c>
      <c r="G425" s="849">
        <v>44000</v>
      </c>
      <c r="H425" s="849">
        <v>0.55530314503508504</v>
      </c>
      <c r="I425" s="849">
        <v>4400</v>
      </c>
      <c r="J425" s="849">
        <v>18</v>
      </c>
      <c r="K425" s="849">
        <v>79236</v>
      </c>
      <c r="L425" s="849">
        <v>1</v>
      </c>
      <c r="M425" s="849">
        <v>4402</v>
      </c>
      <c r="N425" s="849">
        <v>5</v>
      </c>
      <c r="O425" s="849">
        <v>22040</v>
      </c>
      <c r="P425" s="837">
        <v>0.27815639355848354</v>
      </c>
      <c r="Q425" s="850">
        <v>4408</v>
      </c>
    </row>
    <row r="426" spans="1:17" ht="14.4" customHeight="1" x14ac:dyDescent="0.3">
      <c r="A426" s="831" t="s">
        <v>576</v>
      </c>
      <c r="B426" s="832" t="s">
        <v>3546</v>
      </c>
      <c r="C426" s="832" t="s">
        <v>3550</v>
      </c>
      <c r="D426" s="832" t="s">
        <v>3829</v>
      </c>
      <c r="E426" s="832" t="s">
        <v>3830</v>
      </c>
      <c r="F426" s="849">
        <v>552</v>
      </c>
      <c r="G426" s="849">
        <v>587880</v>
      </c>
      <c r="H426" s="849">
        <v>0.98046181172291291</v>
      </c>
      <c r="I426" s="849">
        <v>1065</v>
      </c>
      <c r="J426" s="849">
        <v>563</v>
      </c>
      <c r="K426" s="849">
        <v>599595</v>
      </c>
      <c r="L426" s="849">
        <v>1</v>
      </c>
      <c r="M426" s="849">
        <v>1065</v>
      </c>
      <c r="N426" s="849">
        <v>98</v>
      </c>
      <c r="O426" s="849">
        <v>104566</v>
      </c>
      <c r="P426" s="837">
        <v>0.17439438287510736</v>
      </c>
      <c r="Q426" s="850">
        <v>1067</v>
      </c>
    </row>
    <row r="427" spans="1:17" ht="14.4" customHeight="1" x14ac:dyDescent="0.3">
      <c r="A427" s="831" t="s">
        <v>576</v>
      </c>
      <c r="B427" s="832" t="s">
        <v>3546</v>
      </c>
      <c r="C427" s="832" t="s">
        <v>3550</v>
      </c>
      <c r="D427" s="832" t="s">
        <v>4169</v>
      </c>
      <c r="E427" s="832" t="s">
        <v>4170</v>
      </c>
      <c r="F427" s="849">
        <v>2</v>
      </c>
      <c r="G427" s="849">
        <v>3968</v>
      </c>
      <c r="H427" s="849"/>
      <c r="I427" s="849">
        <v>1984</v>
      </c>
      <c r="J427" s="849"/>
      <c r="K427" s="849"/>
      <c r="L427" s="849"/>
      <c r="M427" s="849"/>
      <c r="N427" s="849"/>
      <c r="O427" s="849"/>
      <c r="P427" s="837"/>
      <c r="Q427" s="850"/>
    </row>
    <row r="428" spans="1:17" ht="14.4" customHeight="1" x14ac:dyDescent="0.3">
      <c r="A428" s="831" t="s">
        <v>576</v>
      </c>
      <c r="B428" s="832" t="s">
        <v>3546</v>
      </c>
      <c r="C428" s="832" t="s">
        <v>3550</v>
      </c>
      <c r="D428" s="832" t="s">
        <v>3733</v>
      </c>
      <c r="E428" s="832" t="s">
        <v>3734</v>
      </c>
      <c r="F428" s="849">
        <v>2</v>
      </c>
      <c r="G428" s="849">
        <v>86</v>
      </c>
      <c r="H428" s="849">
        <v>0.66666666666666663</v>
      </c>
      <c r="I428" s="849">
        <v>43</v>
      </c>
      <c r="J428" s="849">
        <v>3</v>
      </c>
      <c r="K428" s="849">
        <v>129</v>
      </c>
      <c r="L428" s="849">
        <v>1</v>
      </c>
      <c r="M428" s="849">
        <v>43</v>
      </c>
      <c r="N428" s="849">
        <v>150</v>
      </c>
      <c r="O428" s="849">
        <v>6450</v>
      </c>
      <c r="P428" s="837">
        <v>50</v>
      </c>
      <c r="Q428" s="850">
        <v>43</v>
      </c>
    </row>
    <row r="429" spans="1:17" ht="14.4" customHeight="1" x14ac:dyDescent="0.3">
      <c r="A429" s="831" t="s">
        <v>576</v>
      </c>
      <c r="B429" s="832" t="s">
        <v>3546</v>
      </c>
      <c r="C429" s="832" t="s">
        <v>3550</v>
      </c>
      <c r="D429" s="832" t="s">
        <v>3735</v>
      </c>
      <c r="E429" s="832" t="s">
        <v>3736</v>
      </c>
      <c r="F429" s="849">
        <v>2</v>
      </c>
      <c r="G429" s="849">
        <v>632</v>
      </c>
      <c r="H429" s="849">
        <v>1.9936908517350158</v>
      </c>
      <c r="I429" s="849">
        <v>316</v>
      </c>
      <c r="J429" s="849">
        <v>1</v>
      </c>
      <c r="K429" s="849">
        <v>317</v>
      </c>
      <c r="L429" s="849">
        <v>1</v>
      </c>
      <c r="M429" s="849">
        <v>317</v>
      </c>
      <c r="N429" s="849"/>
      <c r="O429" s="849"/>
      <c r="P429" s="837"/>
      <c r="Q429" s="850"/>
    </row>
    <row r="430" spans="1:17" ht="14.4" customHeight="1" x14ac:dyDescent="0.3">
      <c r="A430" s="831" t="s">
        <v>576</v>
      </c>
      <c r="B430" s="832" t="s">
        <v>3546</v>
      </c>
      <c r="C430" s="832" t="s">
        <v>3550</v>
      </c>
      <c r="D430" s="832" t="s">
        <v>3739</v>
      </c>
      <c r="E430" s="832" t="s">
        <v>3740</v>
      </c>
      <c r="F430" s="849">
        <v>494</v>
      </c>
      <c r="G430" s="849">
        <v>183768</v>
      </c>
      <c r="H430" s="849">
        <v>1.0221599252436258</v>
      </c>
      <c r="I430" s="849">
        <v>372</v>
      </c>
      <c r="J430" s="849">
        <v>482</v>
      </c>
      <c r="K430" s="849">
        <v>179784</v>
      </c>
      <c r="L430" s="849">
        <v>1</v>
      </c>
      <c r="M430" s="849">
        <v>372.99585062240664</v>
      </c>
      <c r="N430" s="849">
        <v>387</v>
      </c>
      <c r="O430" s="849">
        <v>144736</v>
      </c>
      <c r="P430" s="837">
        <v>0.80505495483469047</v>
      </c>
      <c r="Q430" s="850">
        <v>373.99483204134367</v>
      </c>
    </row>
    <row r="431" spans="1:17" ht="14.4" customHeight="1" x14ac:dyDescent="0.3">
      <c r="A431" s="831" t="s">
        <v>576</v>
      </c>
      <c r="B431" s="832" t="s">
        <v>3546</v>
      </c>
      <c r="C431" s="832" t="s">
        <v>3550</v>
      </c>
      <c r="D431" s="832" t="s">
        <v>4171</v>
      </c>
      <c r="E431" s="832" t="s">
        <v>4172</v>
      </c>
      <c r="F431" s="849">
        <v>8</v>
      </c>
      <c r="G431" s="849">
        <v>11032</v>
      </c>
      <c r="H431" s="849">
        <v>1.3333333333333333</v>
      </c>
      <c r="I431" s="849">
        <v>1379</v>
      </c>
      <c r="J431" s="849">
        <v>6</v>
      </c>
      <c r="K431" s="849">
        <v>8274</v>
      </c>
      <c r="L431" s="849">
        <v>1</v>
      </c>
      <c r="M431" s="849">
        <v>1379</v>
      </c>
      <c r="N431" s="849">
        <v>6</v>
      </c>
      <c r="O431" s="849">
        <v>8280</v>
      </c>
      <c r="P431" s="837">
        <v>1.0007251631617113</v>
      </c>
      <c r="Q431" s="850">
        <v>1380</v>
      </c>
    </row>
    <row r="432" spans="1:17" ht="14.4" customHeight="1" x14ac:dyDescent="0.3">
      <c r="A432" s="831" t="s">
        <v>576</v>
      </c>
      <c r="B432" s="832" t="s">
        <v>3546</v>
      </c>
      <c r="C432" s="832" t="s">
        <v>3550</v>
      </c>
      <c r="D432" s="832" t="s">
        <v>3561</v>
      </c>
      <c r="E432" s="832" t="s">
        <v>3562</v>
      </c>
      <c r="F432" s="849">
        <v>6</v>
      </c>
      <c r="G432" s="849">
        <v>8490</v>
      </c>
      <c r="H432" s="849">
        <v>0.90714819959397375</v>
      </c>
      <c r="I432" s="849">
        <v>1415</v>
      </c>
      <c r="J432" s="849">
        <v>7</v>
      </c>
      <c r="K432" s="849">
        <v>9359</v>
      </c>
      <c r="L432" s="849">
        <v>1</v>
      </c>
      <c r="M432" s="849">
        <v>1337</v>
      </c>
      <c r="N432" s="849">
        <v>19</v>
      </c>
      <c r="O432" s="849">
        <v>25441</v>
      </c>
      <c r="P432" s="837">
        <v>2.7183459771343093</v>
      </c>
      <c r="Q432" s="850">
        <v>1339</v>
      </c>
    </row>
    <row r="433" spans="1:17" ht="14.4" customHeight="1" x14ac:dyDescent="0.3">
      <c r="A433" s="831" t="s">
        <v>576</v>
      </c>
      <c r="B433" s="832" t="s">
        <v>3546</v>
      </c>
      <c r="C433" s="832" t="s">
        <v>3550</v>
      </c>
      <c r="D433" s="832" t="s">
        <v>3563</v>
      </c>
      <c r="E433" s="832" t="s">
        <v>3564</v>
      </c>
      <c r="F433" s="849">
        <v>93</v>
      </c>
      <c r="G433" s="849">
        <v>33662</v>
      </c>
      <c r="H433" s="849">
        <v>0.88560905024993419</v>
      </c>
      <c r="I433" s="849">
        <v>361.95698924731181</v>
      </c>
      <c r="J433" s="849">
        <v>105</v>
      </c>
      <c r="K433" s="849">
        <v>38010</v>
      </c>
      <c r="L433" s="849">
        <v>1</v>
      </c>
      <c r="M433" s="849">
        <v>362</v>
      </c>
      <c r="N433" s="849">
        <v>82</v>
      </c>
      <c r="O433" s="849">
        <v>29766</v>
      </c>
      <c r="P433" s="837">
        <v>0.78310970797158641</v>
      </c>
      <c r="Q433" s="850">
        <v>363</v>
      </c>
    </row>
    <row r="434" spans="1:17" ht="14.4" customHeight="1" x14ac:dyDescent="0.3">
      <c r="A434" s="831" t="s">
        <v>576</v>
      </c>
      <c r="B434" s="832" t="s">
        <v>3546</v>
      </c>
      <c r="C434" s="832" t="s">
        <v>3550</v>
      </c>
      <c r="D434" s="832" t="s">
        <v>4173</v>
      </c>
      <c r="E434" s="832" t="s">
        <v>4174</v>
      </c>
      <c r="F434" s="849"/>
      <c r="G434" s="849"/>
      <c r="H434" s="849"/>
      <c r="I434" s="849"/>
      <c r="J434" s="849"/>
      <c r="K434" s="849"/>
      <c r="L434" s="849"/>
      <c r="M434" s="849"/>
      <c r="N434" s="849">
        <v>1</v>
      </c>
      <c r="O434" s="849">
        <v>7364</v>
      </c>
      <c r="P434" s="837"/>
      <c r="Q434" s="850">
        <v>7364</v>
      </c>
    </row>
    <row r="435" spans="1:17" ht="14.4" customHeight="1" x14ac:dyDescent="0.3">
      <c r="A435" s="831" t="s">
        <v>576</v>
      </c>
      <c r="B435" s="832" t="s">
        <v>3546</v>
      </c>
      <c r="C435" s="832" t="s">
        <v>3550</v>
      </c>
      <c r="D435" s="832" t="s">
        <v>4175</v>
      </c>
      <c r="E435" s="832" t="s">
        <v>4176</v>
      </c>
      <c r="F435" s="849"/>
      <c r="G435" s="849"/>
      <c r="H435" s="849"/>
      <c r="I435" s="849"/>
      <c r="J435" s="849"/>
      <c r="K435" s="849"/>
      <c r="L435" s="849"/>
      <c r="M435" s="849"/>
      <c r="N435" s="849">
        <v>1</v>
      </c>
      <c r="O435" s="849">
        <v>0</v>
      </c>
      <c r="P435" s="837"/>
      <c r="Q435" s="850">
        <v>0</v>
      </c>
    </row>
    <row r="436" spans="1:17" ht="14.4" customHeight="1" x14ac:dyDescent="0.3">
      <c r="A436" s="831" t="s">
        <v>576</v>
      </c>
      <c r="B436" s="832" t="s">
        <v>3546</v>
      </c>
      <c r="C436" s="832" t="s">
        <v>3550</v>
      </c>
      <c r="D436" s="832" t="s">
        <v>4177</v>
      </c>
      <c r="E436" s="832" t="s">
        <v>4178</v>
      </c>
      <c r="F436" s="849">
        <v>10</v>
      </c>
      <c r="G436" s="849">
        <v>20810</v>
      </c>
      <c r="H436" s="849">
        <v>0.76886130200251235</v>
      </c>
      <c r="I436" s="849">
        <v>2081</v>
      </c>
      <c r="J436" s="849">
        <v>13</v>
      </c>
      <c r="K436" s="849">
        <v>27066</v>
      </c>
      <c r="L436" s="849">
        <v>1</v>
      </c>
      <c r="M436" s="849">
        <v>2082</v>
      </c>
      <c r="N436" s="849">
        <v>8</v>
      </c>
      <c r="O436" s="849">
        <v>16672</v>
      </c>
      <c r="P436" s="837">
        <v>0.61597576294982637</v>
      </c>
      <c r="Q436" s="850">
        <v>2084</v>
      </c>
    </row>
    <row r="437" spans="1:17" ht="14.4" customHeight="1" x14ac:dyDescent="0.3">
      <c r="A437" s="831" t="s">
        <v>576</v>
      </c>
      <c r="B437" s="832" t="s">
        <v>3546</v>
      </c>
      <c r="C437" s="832" t="s">
        <v>3550</v>
      </c>
      <c r="D437" s="832" t="s">
        <v>4179</v>
      </c>
      <c r="E437" s="832" t="s">
        <v>4180</v>
      </c>
      <c r="F437" s="849">
        <v>3</v>
      </c>
      <c r="G437" s="849">
        <v>3699</v>
      </c>
      <c r="H437" s="849">
        <v>0.5</v>
      </c>
      <c r="I437" s="849">
        <v>1233</v>
      </c>
      <c r="J437" s="849">
        <v>6</v>
      </c>
      <c r="K437" s="849">
        <v>7398</v>
      </c>
      <c r="L437" s="849">
        <v>1</v>
      </c>
      <c r="M437" s="849">
        <v>1233</v>
      </c>
      <c r="N437" s="849">
        <v>6</v>
      </c>
      <c r="O437" s="849">
        <v>7410</v>
      </c>
      <c r="P437" s="837">
        <v>1.0016220600162207</v>
      </c>
      <c r="Q437" s="850">
        <v>1235</v>
      </c>
    </row>
    <row r="438" spans="1:17" ht="14.4" customHeight="1" x14ac:dyDescent="0.3">
      <c r="A438" s="831" t="s">
        <v>576</v>
      </c>
      <c r="B438" s="832" t="s">
        <v>3546</v>
      </c>
      <c r="C438" s="832" t="s">
        <v>3550</v>
      </c>
      <c r="D438" s="832" t="s">
        <v>4181</v>
      </c>
      <c r="E438" s="832" t="s">
        <v>4182</v>
      </c>
      <c r="F438" s="849">
        <v>2</v>
      </c>
      <c r="G438" s="849">
        <v>9030</v>
      </c>
      <c r="H438" s="849"/>
      <c r="I438" s="849">
        <v>4515</v>
      </c>
      <c r="J438" s="849"/>
      <c r="K438" s="849"/>
      <c r="L438" s="849"/>
      <c r="M438" s="849"/>
      <c r="N438" s="849"/>
      <c r="O438" s="849"/>
      <c r="P438" s="837"/>
      <c r="Q438" s="850"/>
    </row>
    <row r="439" spans="1:17" ht="14.4" customHeight="1" x14ac:dyDescent="0.3">
      <c r="A439" s="831" t="s">
        <v>576</v>
      </c>
      <c r="B439" s="832" t="s">
        <v>3546</v>
      </c>
      <c r="C439" s="832" t="s">
        <v>3550</v>
      </c>
      <c r="D439" s="832" t="s">
        <v>4183</v>
      </c>
      <c r="E439" s="832" t="s">
        <v>4184</v>
      </c>
      <c r="F439" s="849">
        <v>16</v>
      </c>
      <c r="G439" s="849">
        <v>11360</v>
      </c>
      <c r="H439" s="849">
        <v>1.1428571428571428</v>
      </c>
      <c r="I439" s="849">
        <v>710</v>
      </c>
      <c r="J439" s="849">
        <v>14</v>
      </c>
      <c r="K439" s="849">
        <v>9940</v>
      </c>
      <c r="L439" s="849">
        <v>1</v>
      </c>
      <c r="M439" s="849">
        <v>710</v>
      </c>
      <c r="N439" s="849">
        <v>22</v>
      </c>
      <c r="O439" s="849">
        <v>15664</v>
      </c>
      <c r="P439" s="837">
        <v>1.5758551307847082</v>
      </c>
      <c r="Q439" s="850">
        <v>712</v>
      </c>
    </row>
    <row r="440" spans="1:17" ht="14.4" customHeight="1" x14ac:dyDescent="0.3">
      <c r="A440" s="831" t="s">
        <v>576</v>
      </c>
      <c r="B440" s="832" t="s">
        <v>3546</v>
      </c>
      <c r="C440" s="832" t="s">
        <v>3550</v>
      </c>
      <c r="D440" s="832" t="s">
        <v>4185</v>
      </c>
      <c r="E440" s="832" t="s">
        <v>4186</v>
      </c>
      <c r="F440" s="849">
        <v>6</v>
      </c>
      <c r="G440" s="849">
        <v>38052</v>
      </c>
      <c r="H440" s="849">
        <v>0.85660258430507408</v>
      </c>
      <c r="I440" s="849">
        <v>6342</v>
      </c>
      <c r="J440" s="849">
        <v>7</v>
      </c>
      <c r="K440" s="849">
        <v>44422</v>
      </c>
      <c r="L440" s="849">
        <v>1</v>
      </c>
      <c r="M440" s="849">
        <v>6346</v>
      </c>
      <c r="N440" s="849">
        <v>6</v>
      </c>
      <c r="O440" s="849">
        <v>38136</v>
      </c>
      <c r="P440" s="837">
        <v>0.85849353923731486</v>
      </c>
      <c r="Q440" s="850">
        <v>6356</v>
      </c>
    </row>
    <row r="441" spans="1:17" ht="14.4" customHeight="1" x14ac:dyDescent="0.3">
      <c r="A441" s="831" t="s">
        <v>576</v>
      </c>
      <c r="B441" s="832" t="s">
        <v>3546</v>
      </c>
      <c r="C441" s="832" t="s">
        <v>3550</v>
      </c>
      <c r="D441" s="832" t="s">
        <v>3820</v>
      </c>
      <c r="E441" s="832" t="s">
        <v>3821</v>
      </c>
      <c r="F441" s="849">
        <v>1</v>
      </c>
      <c r="G441" s="849">
        <v>4457</v>
      </c>
      <c r="H441" s="849">
        <v>0.99932735426008967</v>
      </c>
      <c r="I441" s="849">
        <v>4457</v>
      </c>
      <c r="J441" s="849">
        <v>1</v>
      </c>
      <c r="K441" s="849">
        <v>4460</v>
      </c>
      <c r="L441" s="849">
        <v>1</v>
      </c>
      <c r="M441" s="849">
        <v>4460</v>
      </c>
      <c r="N441" s="849">
        <v>3</v>
      </c>
      <c r="O441" s="849">
        <v>13401</v>
      </c>
      <c r="P441" s="837">
        <v>3.0047085201793724</v>
      </c>
      <c r="Q441" s="850">
        <v>4467</v>
      </c>
    </row>
    <row r="442" spans="1:17" ht="14.4" customHeight="1" x14ac:dyDescent="0.3">
      <c r="A442" s="831" t="s">
        <v>576</v>
      </c>
      <c r="B442" s="832" t="s">
        <v>3546</v>
      </c>
      <c r="C442" s="832" t="s">
        <v>3550</v>
      </c>
      <c r="D442" s="832" t="s">
        <v>4187</v>
      </c>
      <c r="E442" s="832" t="s">
        <v>4188</v>
      </c>
      <c r="F442" s="849"/>
      <c r="G442" s="849"/>
      <c r="H442" s="849"/>
      <c r="I442" s="849"/>
      <c r="J442" s="849"/>
      <c r="K442" s="849"/>
      <c r="L442" s="849"/>
      <c r="M442" s="849"/>
      <c r="N442" s="849">
        <v>1</v>
      </c>
      <c r="O442" s="849">
        <v>212</v>
      </c>
      <c r="P442" s="837"/>
      <c r="Q442" s="850">
        <v>212</v>
      </c>
    </row>
    <row r="443" spans="1:17" ht="14.4" customHeight="1" x14ac:dyDescent="0.3">
      <c r="A443" s="831" t="s">
        <v>576</v>
      </c>
      <c r="B443" s="832" t="s">
        <v>3546</v>
      </c>
      <c r="C443" s="832" t="s">
        <v>3550</v>
      </c>
      <c r="D443" s="832" t="s">
        <v>4189</v>
      </c>
      <c r="E443" s="832" t="s">
        <v>4190</v>
      </c>
      <c r="F443" s="849">
        <v>4</v>
      </c>
      <c r="G443" s="849">
        <v>33072</v>
      </c>
      <c r="H443" s="849">
        <v>3.9961333977767035</v>
      </c>
      <c r="I443" s="849">
        <v>8268</v>
      </c>
      <c r="J443" s="849">
        <v>1</v>
      </c>
      <c r="K443" s="849">
        <v>8276</v>
      </c>
      <c r="L443" s="849">
        <v>1</v>
      </c>
      <c r="M443" s="849">
        <v>8276</v>
      </c>
      <c r="N443" s="849">
        <v>2</v>
      </c>
      <c r="O443" s="849">
        <v>16590</v>
      </c>
      <c r="P443" s="837">
        <v>2.0045915901401643</v>
      </c>
      <c r="Q443" s="850">
        <v>8295</v>
      </c>
    </row>
    <row r="444" spans="1:17" ht="14.4" customHeight="1" x14ac:dyDescent="0.3">
      <c r="A444" s="831" t="s">
        <v>576</v>
      </c>
      <c r="B444" s="832" t="s">
        <v>3546</v>
      </c>
      <c r="C444" s="832" t="s">
        <v>3550</v>
      </c>
      <c r="D444" s="832" t="s">
        <v>4191</v>
      </c>
      <c r="E444" s="832" t="s">
        <v>4192</v>
      </c>
      <c r="F444" s="849">
        <v>7</v>
      </c>
      <c r="G444" s="849">
        <v>66486</v>
      </c>
      <c r="H444" s="849">
        <v>0.99947385036304326</v>
      </c>
      <c r="I444" s="849">
        <v>9498</v>
      </c>
      <c r="J444" s="849">
        <v>7</v>
      </c>
      <c r="K444" s="849">
        <v>66521</v>
      </c>
      <c r="L444" s="849">
        <v>1</v>
      </c>
      <c r="M444" s="849">
        <v>9503</v>
      </c>
      <c r="N444" s="849">
        <v>9</v>
      </c>
      <c r="O444" s="849">
        <v>85635</v>
      </c>
      <c r="P444" s="837">
        <v>1.2873378331654666</v>
      </c>
      <c r="Q444" s="850">
        <v>9515</v>
      </c>
    </row>
    <row r="445" spans="1:17" ht="14.4" customHeight="1" x14ac:dyDescent="0.3">
      <c r="A445" s="831" t="s">
        <v>576</v>
      </c>
      <c r="B445" s="832" t="s">
        <v>3546</v>
      </c>
      <c r="C445" s="832" t="s">
        <v>3550</v>
      </c>
      <c r="D445" s="832" t="s">
        <v>4193</v>
      </c>
      <c r="E445" s="832" t="s">
        <v>4194</v>
      </c>
      <c r="F445" s="849">
        <v>2</v>
      </c>
      <c r="G445" s="849">
        <v>904</v>
      </c>
      <c r="H445" s="849">
        <v>0.66519499632082413</v>
      </c>
      <c r="I445" s="849">
        <v>452</v>
      </c>
      <c r="J445" s="849">
        <v>3</v>
      </c>
      <c r="K445" s="849">
        <v>1359</v>
      </c>
      <c r="L445" s="849">
        <v>1</v>
      </c>
      <c r="M445" s="849">
        <v>453</v>
      </c>
      <c r="N445" s="849">
        <v>3</v>
      </c>
      <c r="O445" s="849">
        <v>1362</v>
      </c>
      <c r="P445" s="837">
        <v>1.0022075055187638</v>
      </c>
      <c r="Q445" s="850">
        <v>454</v>
      </c>
    </row>
    <row r="446" spans="1:17" ht="14.4" customHeight="1" x14ac:dyDescent="0.3">
      <c r="A446" s="831" t="s">
        <v>576</v>
      </c>
      <c r="B446" s="832" t="s">
        <v>3546</v>
      </c>
      <c r="C446" s="832" t="s">
        <v>3550</v>
      </c>
      <c r="D446" s="832" t="s">
        <v>4195</v>
      </c>
      <c r="E446" s="832" t="s">
        <v>4196</v>
      </c>
      <c r="F446" s="849">
        <v>31</v>
      </c>
      <c r="G446" s="849">
        <v>0</v>
      </c>
      <c r="H446" s="849"/>
      <c r="I446" s="849">
        <v>0</v>
      </c>
      <c r="J446" s="849">
        <v>26</v>
      </c>
      <c r="K446" s="849">
        <v>0</v>
      </c>
      <c r="L446" s="849"/>
      <c r="M446" s="849">
        <v>0</v>
      </c>
      <c r="N446" s="849"/>
      <c r="O446" s="849"/>
      <c r="P446" s="837"/>
      <c r="Q446" s="850"/>
    </row>
    <row r="447" spans="1:17" ht="14.4" customHeight="1" x14ac:dyDescent="0.3">
      <c r="A447" s="831" t="s">
        <v>576</v>
      </c>
      <c r="B447" s="832" t="s">
        <v>3546</v>
      </c>
      <c r="C447" s="832" t="s">
        <v>3550</v>
      </c>
      <c r="D447" s="832" t="s">
        <v>4197</v>
      </c>
      <c r="E447" s="832" t="s">
        <v>4198</v>
      </c>
      <c r="F447" s="849">
        <v>2</v>
      </c>
      <c r="G447" s="849">
        <v>910</v>
      </c>
      <c r="H447" s="849">
        <v>1.9956140350877194</v>
      </c>
      <c r="I447" s="849">
        <v>455</v>
      </c>
      <c r="J447" s="849">
        <v>1</v>
      </c>
      <c r="K447" s="849">
        <v>456</v>
      </c>
      <c r="L447" s="849">
        <v>1</v>
      </c>
      <c r="M447" s="849">
        <v>456</v>
      </c>
      <c r="N447" s="849">
        <v>1</v>
      </c>
      <c r="O447" s="849">
        <v>457</v>
      </c>
      <c r="P447" s="837">
        <v>1.0021929824561404</v>
      </c>
      <c r="Q447" s="850">
        <v>457</v>
      </c>
    </row>
    <row r="448" spans="1:17" ht="14.4" customHeight="1" x14ac:dyDescent="0.3">
      <c r="A448" s="831" t="s">
        <v>576</v>
      </c>
      <c r="B448" s="832" t="s">
        <v>3546</v>
      </c>
      <c r="C448" s="832" t="s">
        <v>3550</v>
      </c>
      <c r="D448" s="832" t="s">
        <v>4199</v>
      </c>
      <c r="E448" s="832" t="s">
        <v>4200</v>
      </c>
      <c r="F448" s="849">
        <v>1</v>
      </c>
      <c r="G448" s="849">
        <v>15892</v>
      </c>
      <c r="H448" s="849">
        <v>0.16653044116106047</v>
      </c>
      <c r="I448" s="849">
        <v>15892</v>
      </c>
      <c r="J448" s="849">
        <v>6</v>
      </c>
      <c r="K448" s="849">
        <v>95430</v>
      </c>
      <c r="L448" s="849">
        <v>1</v>
      </c>
      <c r="M448" s="849">
        <v>15905</v>
      </c>
      <c r="N448" s="849"/>
      <c r="O448" s="849"/>
      <c r="P448" s="837"/>
      <c r="Q448" s="850"/>
    </row>
    <row r="449" spans="1:17" ht="14.4" customHeight="1" x14ac:dyDescent="0.3">
      <c r="A449" s="831" t="s">
        <v>576</v>
      </c>
      <c r="B449" s="832" t="s">
        <v>3546</v>
      </c>
      <c r="C449" s="832" t="s">
        <v>3550</v>
      </c>
      <c r="D449" s="832" t="s">
        <v>4201</v>
      </c>
      <c r="E449" s="832" t="s">
        <v>4202</v>
      </c>
      <c r="F449" s="849">
        <v>1</v>
      </c>
      <c r="G449" s="849">
        <v>4728</v>
      </c>
      <c r="H449" s="849"/>
      <c r="I449" s="849">
        <v>4728</v>
      </c>
      <c r="J449" s="849"/>
      <c r="K449" s="849"/>
      <c r="L449" s="849"/>
      <c r="M449" s="849"/>
      <c r="N449" s="849"/>
      <c r="O449" s="849"/>
      <c r="P449" s="837"/>
      <c r="Q449" s="850"/>
    </row>
    <row r="450" spans="1:17" ht="14.4" customHeight="1" x14ac:dyDescent="0.3">
      <c r="A450" s="831" t="s">
        <v>576</v>
      </c>
      <c r="B450" s="832" t="s">
        <v>3546</v>
      </c>
      <c r="C450" s="832" t="s">
        <v>3550</v>
      </c>
      <c r="D450" s="832" t="s">
        <v>4203</v>
      </c>
      <c r="E450" s="832" t="s">
        <v>4204</v>
      </c>
      <c r="F450" s="849">
        <v>1</v>
      </c>
      <c r="G450" s="849">
        <v>1065</v>
      </c>
      <c r="H450" s="849">
        <v>0.99906191369606001</v>
      </c>
      <c r="I450" s="849">
        <v>1065</v>
      </c>
      <c r="J450" s="849">
        <v>1</v>
      </c>
      <c r="K450" s="849">
        <v>1066</v>
      </c>
      <c r="L450" s="849">
        <v>1</v>
      </c>
      <c r="M450" s="849">
        <v>1066</v>
      </c>
      <c r="N450" s="849">
        <v>2</v>
      </c>
      <c r="O450" s="849">
        <v>2136</v>
      </c>
      <c r="P450" s="837">
        <v>2.00375234521576</v>
      </c>
      <c r="Q450" s="850">
        <v>1068</v>
      </c>
    </row>
    <row r="451" spans="1:17" ht="14.4" customHeight="1" x14ac:dyDescent="0.3">
      <c r="A451" s="831" t="s">
        <v>576</v>
      </c>
      <c r="B451" s="832" t="s">
        <v>3546</v>
      </c>
      <c r="C451" s="832" t="s">
        <v>3550</v>
      </c>
      <c r="D451" s="832" t="s">
        <v>4205</v>
      </c>
      <c r="E451" s="832" t="s">
        <v>4206</v>
      </c>
      <c r="F451" s="849">
        <v>1</v>
      </c>
      <c r="G451" s="849">
        <v>860</v>
      </c>
      <c r="H451" s="849"/>
      <c r="I451" s="849">
        <v>860</v>
      </c>
      <c r="J451" s="849"/>
      <c r="K451" s="849"/>
      <c r="L451" s="849"/>
      <c r="M451" s="849"/>
      <c r="N451" s="849"/>
      <c r="O451" s="849"/>
      <c r="P451" s="837"/>
      <c r="Q451" s="850"/>
    </row>
    <row r="452" spans="1:17" ht="14.4" customHeight="1" x14ac:dyDescent="0.3">
      <c r="A452" s="831" t="s">
        <v>576</v>
      </c>
      <c r="B452" s="832" t="s">
        <v>3546</v>
      </c>
      <c r="C452" s="832" t="s">
        <v>3550</v>
      </c>
      <c r="D452" s="832" t="s">
        <v>4207</v>
      </c>
      <c r="E452" s="832" t="s">
        <v>4208</v>
      </c>
      <c r="F452" s="849"/>
      <c r="G452" s="849"/>
      <c r="H452" s="849"/>
      <c r="I452" s="849"/>
      <c r="J452" s="849"/>
      <c r="K452" s="849"/>
      <c r="L452" s="849"/>
      <c r="M452" s="849"/>
      <c r="N452" s="849">
        <v>1</v>
      </c>
      <c r="O452" s="849">
        <v>3147</v>
      </c>
      <c r="P452" s="837"/>
      <c r="Q452" s="850">
        <v>3147</v>
      </c>
    </row>
    <row r="453" spans="1:17" ht="14.4" customHeight="1" x14ac:dyDescent="0.3">
      <c r="A453" s="831" t="s">
        <v>576</v>
      </c>
      <c r="B453" s="832" t="s">
        <v>3546</v>
      </c>
      <c r="C453" s="832" t="s">
        <v>3550</v>
      </c>
      <c r="D453" s="832" t="s">
        <v>4209</v>
      </c>
      <c r="E453" s="832" t="s">
        <v>4210</v>
      </c>
      <c r="F453" s="849"/>
      <c r="G453" s="849"/>
      <c r="H453" s="849"/>
      <c r="I453" s="849"/>
      <c r="J453" s="849">
        <v>1</v>
      </c>
      <c r="K453" s="849">
        <v>4069</v>
      </c>
      <c r="L453" s="849">
        <v>1</v>
      </c>
      <c r="M453" s="849">
        <v>4069</v>
      </c>
      <c r="N453" s="849"/>
      <c r="O453" s="849"/>
      <c r="P453" s="837"/>
      <c r="Q453" s="850"/>
    </row>
    <row r="454" spans="1:17" ht="14.4" customHeight="1" x14ac:dyDescent="0.3">
      <c r="A454" s="831" t="s">
        <v>576</v>
      </c>
      <c r="B454" s="832" t="s">
        <v>3546</v>
      </c>
      <c r="C454" s="832" t="s">
        <v>3550</v>
      </c>
      <c r="D454" s="832" t="s">
        <v>4211</v>
      </c>
      <c r="E454" s="832" t="s">
        <v>4212</v>
      </c>
      <c r="F454" s="849"/>
      <c r="G454" s="849"/>
      <c r="H454" s="849"/>
      <c r="I454" s="849"/>
      <c r="J454" s="849">
        <v>1</v>
      </c>
      <c r="K454" s="849">
        <v>5953</v>
      </c>
      <c r="L454" s="849">
        <v>1</v>
      </c>
      <c r="M454" s="849">
        <v>5953</v>
      </c>
      <c r="N454" s="849"/>
      <c r="O454" s="849"/>
      <c r="P454" s="837"/>
      <c r="Q454" s="850"/>
    </row>
    <row r="455" spans="1:17" ht="14.4" customHeight="1" x14ac:dyDescent="0.3">
      <c r="A455" s="831" t="s">
        <v>576</v>
      </c>
      <c r="B455" s="832" t="s">
        <v>3546</v>
      </c>
      <c r="C455" s="832" t="s">
        <v>3550</v>
      </c>
      <c r="D455" s="832" t="s">
        <v>4213</v>
      </c>
      <c r="E455" s="832" t="s">
        <v>4214</v>
      </c>
      <c r="F455" s="849">
        <v>2</v>
      </c>
      <c r="G455" s="849">
        <v>1146</v>
      </c>
      <c r="H455" s="849">
        <v>0.66666666666666663</v>
      </c>
      <c r="I455" s="849">
        <v>573</v>
      </c>
      <c r="J455" s="849">
        <v>3</v>
      </c>
      <c r="K455" s="849">
        <v>1719</v>
      </c>
      <c r="L455" s="849">
        <v>1</v>
      </c>
      <c r="M455" s="849">
        <v>573</v>
      </c>
      <c r="N455" s="849">
        <v>4</v>
      </c>
      <c r="O455" s="849">
        <v>2296</v>
      </c>
      <c r="P455" s="837">
        <v>1.3356602675974403</v>
      </c>
      <c r="Q455" s="850">
        <v>574</v>
      </c>
    </row>
    <row r="456" spans="1:17" ht="14.4" customHeight="1" x14ac:dyDescent="0.3">
      <c r="A456" s="831" t="s">
        <v>576</v>
      </c>
      <c r="B456" s="832" t="s">
        <v>3546</v>
      </c>
      <c r="C456" s="832" t="s">
        <v>3550</v>
      </c>
      <c r="D456" s="832" t="s">
        <v>4215</v>
      </c>
      <c r="E456" s="832" t="s">
        <v>4216</v>
      </c>
      <c r="F456" s="849"/>
      <c r="G456" s="849"/>
      <c r="H456" s="849"/>
      <c r="I456" s="849"/>
      <c r="J456" s="849"/>
      <c r="K456" s="849"/>
      <c r="L456" s="849"/>
      <c r="M456" s="849"/>
      <c r="N456" s="849">
        <v>1</v>
      </c>
      <c r="O456" s="849">
        <v>3578</v>
      </c>
      <c r="P456" s="837"/>
      <c r="Q456" s="850">
        <v>3578</v>
      </c>
    </row>
    <row r="457" spans="1:17" ht="14.4" customHeight="1" x14ac:dyDescent="0.3">
      <c r="A457" s="831" t="s">
        <v>576</v>
      </c>
      <c r="B457" s="832" t="s">
        <v>3546</v>
      </c>
      <c r="C457" s="832" t="s">
        <v>3550</v>
      </c>
      <c r="D457" s="832" t="s">
        <v>4217</v>
      </c>
      <c r="E457" s="832" t="s">
        <v>4218</v>
      </c>
      <c r="F457" s="849">
        <v>1</v>
      </c>
      <c r="G457" s="849">
        <v>0</v>
      </c>
      <c r="H457" s="849"/>
      <c r="I457" s="849">
        <v>0</v>
      </c>
      <c r="J457" s="849"/>
      <c r="K457" s="849"/>
      <c r="L457" s="849"/>
      <c r="M457" s="849"/>
      <c r="N457" s="849"/>
      <c r="O457" s="849"/>
      <c r="P457" s="837"/>
      <c r="Q457" s="850"/>
    </row>
    <row r="458" spans="1:17" ht="14.4" customHeight="1" x14ac:dyDescent="0.3">
      <c r="A458" s="831" t="s">
        <v>576</v>
      </c>
      <c r="B458" s="832" t="s">
        <v>3546</v>
      </c>
      <c r="C458" s="832" t="s">
        <v>3550</v>
      </c>
      <c r="D458" s="832" t="s">
        <v>4219</v>
      </c>
      <c r="E458" s="832" t="s">
        <v>4220</v>
      </c>
      <c r="F458" s="849">
        <v>1</v>
      </c>
      <c r="G458" s="849">
        <v>2306</v>
      </c>
      <c r="H458" s="849">
        <v>0.33304448295782785</v>
      </c>
      <c r="I458" s="849">
        <v>2306</v>
      </c>
      <c r="J458" s="849">
        <v>3</v>
      </c>
      <c r="K458" s="849">
        <v>6924</v>
      </c>
      <c r="L458" s="849">
        <v>1</v>
      </c>
      <c r="M458" s="849">
        <v>2308</v>
      </c>
      <c r="N458" s="849">
        <v>13</v>
      </c>
      <c r="O458" s="849">
        <v>30043</v>
      </c>
      <c r="P458" s="837">
        <v>4.3389659156556908</v>
      </c>
      <c r="Q458" s="850">
        <v>2311</v>
      </c>
    </row>
    <row r="459" spans="1:17" ht="14.4" customHeight="1" x14ac:dyDescent="0.3">
      <c r="A459" s="831" t="s">
        <v>576</v>
      </c>
      <c r="B459" s="832" t="s">
        <v>3546</v>
      </c>
      <c r="C459" s="832" t="s">
        <v>3550</v>
      </c>
      <c r="D459" s="832" t="s">
        <v>4221</v>
      </c>
      <c r="E459" s="832" t="s">
        <v>4222</v>
      </c>
      <c r="F459" s="849"/>
      <c r="G459" s="849"/>
      <c r="H459" s="849"/>
      <c r="I459" s="849"/>
      <c r="J459" s="849">
        <v>1</v>
      </c>
      <c r="K459" s="849">
        <v>2267</v>
      </c>
      <c r="L459" s="849">
        <v>1</v>
      </c>
      <c r="M459" s="849">
        <v>2267</v>
      </c>
      <c r="N459" s="849">
        <v>1</v>
      </c>
      <c r="O459" s="849">
        <v>2272</v>
      </c>
      <c r="P459" s="837">
        <v>1.0022055580061755</v>
      </c>
      <c r="Q459" s="850">
        <v>2272</v>
      </c>
    </row>
    <row r="460" spans="1:17" ht="14.4" customHeight="1" x14ac:dyDescent="0.3">
      <c r="A460" s="831" t="s">
        <v>576</v>
      </c>
      <c r="B460" s="832" t="s">
        <v>3546</v>
      </c>
      <c r="C460" s="832" t="s">
        <v>3550</v>
      </c>
      <c r="D460" s="832" t="s">
        <v>4223</v>
      </c>
      <c r="E460" s="832" t="s">
        <v>4224</v>
      </c>
      <c r="F460" s="849">
        <v>1</v>
      </c>
      <c r="G460" s="849">
        <v>3826</v>
      </c>
      <c r="H460" s="849"/>
      <c r="I460" s="849">
        <v>3826</v>
      </c>
      <c r="J460" s="849"/>
      <c r="K460" s="849"/>
      <c r="L460" s="849"/>
      <c r="M460" s="849"/>
      <c r="N460" s="849"/>
      <c r="O460" s="849"/>
      <c r="P460" s="837"/>
      <c r="Q460" s="850"/>
    </row>
    <row r="461" spans="1:17" ht="14.4" customHeight="1" x14ac:dyDescent="0.3">
      <c r="A461" s="831" t="s">
        <v>576</v>
      </c>
      <c r="B461" s="832" t="s">
        <v>3546</v>
      </c>
      <c r="C461" s="832" t="s">
        <v>3550</v>
      </c>
      <c r="D461" s="832" t="s">
        <v>4225</v>
      </c>
      <c r="E461" s="832" t="s">
        <v>4226</v>
      </c>
      <c r="F461" s="849">
        <v>4</v>
      </c>
      <c r="G461" s="849">
        <v>0</v>
      </c>
      <c r="H461" s="849"/>
      <c r="I461" s="849">
        <v>0</v>
      </c>
      <c r="J461" s="849">
        <v>5</v>
      </c>
      <c r="K461" s="849">
        <v>0</v>
      </c>
      <c r="L461" s="849"/>
      <c r="M461" s="849">
        <v>0</v>
      </c>
      <c r="N461" s="849"/>
      <c r="O461" s="849"/>
      <c r="P461" s="837"/>
      <c r="Q461" s="850"/>
    </row>
    <row r="462" spans="1:17" ht="14.4" customHeight="1" x14ac:dyDescent="0.3">
      <c r="A462" s="831" t="s">
        <v>576</v>
      </c>
      <c r="B462" s="832" t="s">
        <v>3546</v>
      </c>
      <c r="C462" s="832" t="s">
        <v>3550</v>
      </c>
      <c r="D462" s="832" t="s">
        <v>4227</v>
      </c>
      <c r="E462" s="832" t="s">
        <v>4228</v>
      </c>
      <c r="F462" s="849">
        <v>6</v>
      </c>
      <c r="G462" s="849">
        <v>0</v>
      </c>
      <c r="H462" s="849"/>
      <c r="I462" s="849">
        <v>0</v>
      </c>
      <c r="J462" s="849">
        <v>10</v>
      </c>
      <c r="K462" s="849">
        <v>0</v>
      </c>
      <c r="L462" s="849"/>
      <c r="M462" s="849">
        <v>0</v>
      </c>
      <c r="N462" s="849"/>
      <c r="O462" s="849"/>
      <c r="P462" s="837"/>
      <c r="Q462" s="850"/>
    </row>
    <row r="463" spans="1:17" ht="14.4" customHeight="1" x14ac:dyDescent="0.3">
      <c r="A463" s="831" t="s">
        <v>576</v>
      </c>
      <c r="B463" s="832" t="s">
        <v>3546</v>
      </c>
      <c r="C463" s="832" t="s">
        <v>3550</v>
      </c>
      <c r="D463" s="832" t="s">
        <v>4229</v>
      </c>
      <c r="E463" s="832" t="s">
        <v>4230</v>
      </c>
      <c r="F463" s="849">
        <v>1</v>
      </c>
      <c r="G463" s="849">
        <v>1080</v>
      </c>
      <c r="H463" s="849">
        <v>0.25</v>
      </c>
      <c r="I463" s="849">
        <v>1080</v>
      </c>
      <c r="J463" s="849">
        <v>4</v>
      </c>
      <c r="K463" s="849">
        <v>4320</v>
      </c>
      <c r="L463" s="849">
        <v>1</v>
      </c>
      <c r="M463" s="849">
        <v>1080</v>
      </c>
      <c r="N463" s="849"/>
      <c r="O463" s="849"/>
      <c r="P463" s="837"/>
      <c r="Q463" s="850"/>
    </row>
    <row r="464" spans="1:17" ht="14.4" customHeight="1" x14ac:dyDescent="0.3">
      <c r="A464" s="831" t="s">
        <v>576</v>
      </c>
      <c r="B464" s="832" t="s">
        <v>3546</v>
      </c>
      <c r="C464" s="832" t="s">
        <v>3550</v>
      </c>
      <c r="D464" s="832" t="s">
        <v>4231</v>
      </c>
      <c r="E464" s="832" t="s">
        <v>4232</v>
      </c>
      <c r="F464" s="849">
        <v>1</v>
      </c>
      <c r="G464" s="849">
        <v>60833.33</v>
      </c>
      <c r="H464" s="849"/>
      <c r="I464" s="849">
        <v>60833.33</v>
      </c>
      <c r="J464" s="849"/>
      <c r="K464" s="849"/>
      <c r="L464" s="849"/>
      <c r="M464" s="849"/>
      <c r="N464" s="849"/>
      <c r="O464" s="849"/>
      <c r="P464" s="837"/>
      <c r="Q464" s="850"/>
    </row>
    <row r="465" spans="1:17" ht="14.4" customHeight="1" x14ac:dyDescent="0.3">
      <c r="A465" s="831" t="s">
        <v>576</v>
      </c>
      <c r="B465" s="832" t="s">
        <v>3546</v>
      </c>
      <c r="C465" s="832" t="s">
        <v>3550</v>
      </c>
      <c r="D465" s="832" t="s">
        <v>3749</v>
      </c>
      <c r="E465" s="832" t="s">
        <v>3750</v>
      </c>
      <c r="F465" s="849"/>
      <c r="G465" s="849"/>
      <c r="H465" s="849"/>
      <c r="I465" s="849"/>
      <c r="J465" s="849"/>
      <c r="K465" s="849"/>
      <c r="L465" s="849"/>
      <c r="M465" s="849"/>
      <c r="N465" s="849">
        <v>0</v>
      </c>
      <c r="O465" s="849">
        <v>0</v>
      </c>
      <c r="P465" s="837"/>
      <c r="Q465" s="850"/>
    </row>
    <row r="466" spans="1:17" ht="14.4" customHeight="1" x14ac:dyDescent="0.3">
      <c r="A466" s="831" t="s">
        <v>576</v>
      </c>
      <c r="B466" s="832" t="s">
        <v>3546</v>
      </c>
      <c r="C466" s="832" t="s">
        <v>3550</v>
      </c>
      <c r="D466" s="832" t="s">
        <v>4233</v>
      </c>
      <c r="E466" s="832" t="s">
        <v>4234</v>
      </c>
      <c r="F466" s="849">
        <v>1</v>
      </c>
      <c r="G466" s="849">
        <v>6149</v>
      </c>
      <c r="H466" s="849"/>
      <c r="I466" s="849">
        <v>6149</v>
      </c>
      <c r="J466" s="849"/>
      <c r="K466" s="849"/>
      <c r="L466" s="849"/>
      <c r="M466" s="849"/>
      <c r="N466" s="849"/>
      <c r="O466" s="849"/>
      <c r="P466" s="837"/>
      <c r="Q466" s="850"/>
    </row>
    <row r="467" spans="1:17" ht="14.4" customHeight="1" x14ac:dyDescent="0.3">
      <c r="A467" s="831" t="s">
        <v>576</v>
      </c>
      <c r="B467" s="832" t="s">
        <v>3546</v>
      </c>
      <c r="C467" s="832" t="s">
        <v>3550</v>
      </c>
      <c r="D467" s="832" t="s">
        <v>4235</v>
      </c>
      <c r="E467" s="832" t="s">
        <v>4236</v>
      </c>
      <c r="F467" s="849">
        <v>1</v>
      </c>
      <c r="G467" s="849">
        <v>7828</v>
      </c>
      <c r="H467" s="849"/>
      <c r="I467" s="849">
        <v>7828</v>
      </c>
      <c r="J467" s="849"/>
      <c r="K467" s="849"/>
      <c r="L467" s="849"/>
      <c r="M467" s="849"/>
      <c r="N467" s="849"/>
      <c r="O467" s="849"/>
      <c r="P467" s="837"/>
      <c r="Q467" s="850"/>
    </row>
    <row r="468" spans="1:17" ht="14.4" customHeight="1" x14ac:dyDescent="0.3">
      <c r="A468" s="831" t="s">
        <v>576</v>
      </c>
      <c r="B468" s="832" t="s">
        <v>3546</v>
      </c>
      <c r="C468" s="832" t="s">
        <v>3550</v>
      </c>
      <c r="D468" s="832" t="s">
        <v>4237</v>
      </c>
      <c r="E468" s="832" t="s">
        <v>4238</v>
      </c>
      <c r="F468" s="849"/>
      <c r="G468" s="849"/>
      <c r="H468" s="849"/>
      <c r="I468" s="849"/>
      <c r="J468" s="849">
        <v>2</v>
      </c>
      <c r="K468" s="849">
        <v>570</v>
      </c>
      <c r="L468" s="849">
        <v>1</v>
      </c>
      <c r="M468" s="849">
        <v>285</v>
      </c>
      <c r="N468" s="849"/>
      <c r="O468" s="849"/>
      <c r="P468" s="837"/>
      <c r="Q468" s="850"/>
    </row>
    <row r="469" spans="1:17" ht="14.4" customHeight="1" x14ac:dyDescent="0.3">
      <c r="A469" s="831" t="s">
        <v>576</v>
      </c>
      <c r="B469" s="832" t="s">
        <v>3546</v>
      </c>
      <c r="C469" s="832" t="s">
        <v>3550</v>
      </c>
      <c r="D469" s="832" t="s">
        <v>4239</v>
      </c>
      <c r="E469" s="832" t="s">
        <v>4240</v>
      </c>
      <c r="F469" s="849"/>
      <c r="G469" s="849"/>
      <c r="H469" s="849"/>
      <c r="I469" s="849"/>
      <c r="J469" s="849">
        <v>2</v>
      </c>
      <c r="K469" s="849">
        <v>5330</v>
      </c>
      <c r="L469" s="849">
        <v>1</v>
      </c>
      <c r="M469" s="849">
        <v>2665</v>
      </c>
      <c r="N469" s="849">
        <v>1</v>
      </c>
      <c r="O469" s="849">
        <v>2670</v>
      </c>
      <c r="P469" s="837">
        <v>0.50093808630393999</v>
      </c>
      <c r="Q469" s="850">
        <v>2670</v>
      </c>
    </row>
    <row r="470" spans="1:17" ht="14.4" customHeight="1" x14ac:dyDescent="0.3">
      <c r="A470" s="831" t="s">
        <v>576</v>
      </c>
      <c r="B470" s="832" t="s">
        <v>3546</v>
      </c>
      <c r="C470" s="832" t="s">
        <v>3550</v>
      </c>
      <c r="D470" s="832" t="s">
        <v>4241</v>
      </c>
      <c r="E470" s="832" t="s">
        <v>4242</v>
      </c>
      <c r="F470" s="849"/>
      <c r="G470" s="849"/>
      <c r="H470" s="849"/>
      <c r="I470" s="849"/>
      <c r="J470" s="849">
        <v>1</v>
      </c>
      <c r="K470" s="849">
        <v>6448</v>
      </c>
      <c r="L470" s="849">
        <v>1</v>
      </c>
      <c r="M470" s="849">
        <v>6448</v>
      </c>
      <c r="N470" s="849"/>
      <c r="O470" s="849"/>
      <c r="P470" s="837"/>
      <c r="Q470" s="850"/>
    </row>
    <row r="471" spans="1:17" ht="14.4" customHeight="1" x14ac:dyDescent="0.3">
      <c r="A471" s="831" t="s">
        <v>576</v>
      </c>
      <c r="B471" s="832" t="s">
        <v>3546</v>
      </c>
      <c r="C471" s="832" t="s">
        <v>3550</v>
      </c>
      <c r="D471" s="832" t="s">
        <v>4243</v>
      </c>
      <c r="E471" s="832" t="s">
        <v>4244</v>
      </c>
      <c r="F471" s="849"/>
      <c r="G471" s="849"/>
      <c r="H471" s="849"/>
      <c r="I471" s="849"/>
      <c r="J471" s="849">
        <v>1</v>
      </c>
      <c r="K471" s="849">
        <v>1337</v>
      </c>
      <c r="L471" s="849">
        <v>1</v>
      </c>
      <c r="M471" s="849">
        <v>1337</v>
      </c>
      <c r="N471" s="849"/>
      <c r="O471" s="849"/>
      <c r="P471" s="837"/>
      <c r="Q471" s="850"/>
    </row>
    <row r="472" spans="1:17" ht="14.4" customHeight="1" x14ac:dyDescent="0.3">
      <c r="A472" s="831" t="s">
        <v>576</v>
      </c>
      <c r="B472" s="832" t="s">
        <v>3546</v>
      </c>
      <c r="C472" s="832" t="s">
        <v>3550</v>
      </c>
      <c r="D472" s="832" t="s">
        <v>4245</v>
      </c>
      <c r="E472" s="832" t="s">
        <v>4246</v>
      </c>
      <c r="F472" s="849"/>
      <c r="G472" s="849"/>
      <c r="H472" s="849"/>
      <c r="I472" s="849"/>
      <c r="J472" s="849">
        <v>1</v>
      </c>
      <c r="K472" s="849">
        <v>1829</v>
      </c>
      <c r="L472" s="849">
        <v>1</v>
      </c>
      <c r="M472" s="849">
        <v>1829</v>
      </c>
      <c r="N472" s="849"/>
      <c r="O472" s="849"/>
      <c r="P472" s="837"/>
      <c r="Q472" s="850"/>
    </row>
    <row r="473" spans="1:17" ht="14.4" customHeight="1" x14ac:dyDescent="0.3">
      <c r="A473" s="831" t="s">
        <v>576</v>
      </c>
      <c r="B473" s="832" t="s">
        <v>3766</v>
      </c>
      <c r="C473" s="832" t="s">
        <v>3550</v>
      </c>
      <c r="D473" s="832" t="s">
        <v>4247</v>
      </c>
      <c r="E473" s="832" t="s">
        <v>4248</v>
      </c>
      <c r="F473" s="849">
        <v>1</v>
      </c>
      <c r="G473" s="849">
        <v>213</v>
      </c>
      <c r="H473" s="849"/>
      <c r="I473" s="849">
        <v>213</v>
      </c>
      <c r="J473" s="849"/>
      <c r="K473" s="849"/>
      <c r="L473" s="849"/>
      <c r="M473" s="849"/>
      <c r="N473" s="849"/>
      <c r="O473" s="849"/>
      <c r="P473" s="837"/>
      <c r="Q473" s="850"/>
    </row>
    <row r="474" spans="1:17" ht="14.4" customHeight="1" x14ac:dyDescent="0.3">
      <c r="A474" s="831" t="s">
        <v>576</v>
      </c>
      <c r="B474" s="832" t="s">
        <v>3766</v>
      </c>
      <c r="C474" s="832" t="s">
        <v>3550</v>
      </c>
      <c r="D474" s="832" t="s">
        <v>4249</v>
      </c>
      <c r="E474" s="832" t="s">
        <v>4250</v>
      </c>
      <c r="F474" s="849"/>
      <c r="G474" s="849"/>
      <c r="H474" s="849"/>
      <c r="I474" s="849"/>
      <c r="J474" s="849"/>
      <c r="K474" s="849"/>
      <c r="L474" s="849"/>
      <c r="M474" s="849"/>
      <c r="N474" s="849">
        <v>1</v>
      </c>
      <c r="O474" s="849">
        <v>354</v>
      </c>
      <c r="P474" s="837"/>
      <c r="Q474" s="850">
        <v>354</v>
      </c>
    </row>
    <row r="475" spans="1:17" ht="14.4" customHeight="1" x14ac:dyDescent="0.3">
      <c r="A475" s="831" t="s">
        <v>576</v>
      </c>
      <c r="B475" s="832" t="s">
        <v>3766</v>
      </c>
      <c r="C475" s="832" t="s">
        <v>3550</v>
      </c>
      <c r="D475" s="832" t="s">
        <v>3767</v>
      </c>
      <c r="E475" s="832" t="s">
        <v>3768</v>
      </c>
      <c r="F475" s="849">
        <v>1</v>
      </c>
      <c r="G475" s="849">
        <v>225</v>
      </c>
      <c r="H475" s="849">
        <v>1</v>
      </c>
      <c r="I475" s="849">
        <v>225</v>
      </c>
      <c r="J475" s="849">
        <v>1</v>
      </c>
      <c r="K475" s="849">
        <v>225</v>
      </c>
      <c r="L475" s="849">
        <v>1</v>
      </c>
      <c r="M475" s="849">
        <v>225</v>
      </c>
      <c r="N475" s="849"/>
      <c r="O475" s="849"/>
      <c r="P475" s="837"/>
      <c r="Q475" s="850"/>
    </row>
    <row r="476" spans="1:17" ht="14.4" customHeight="1" x14ac:dyDescent="0.3">
      <c r="A476" s="831" t="s">
        <v>576</v>
      </c>
      <c r="B476" s="832" t="s">
        <v>3766</v>
      </c>
      <c r="C476" s="832" t="s">
        <v>3550</v>
      </c>
      <c r="D476" s="832" t="s">
        <v>3773</v>
      </c>
      <c r="E476" s="832" t="s">
        <v>3774</v>
      </c>
      <c r="F476" s="849">
        <v>31</v>
      </c>
      <c r="G476" s="849">
        <v>35216</v>
      </c>
      <c r="H476" s="849">
        <v>0.96875</v>
      </c>
      <c r="I476" s="849">
        <v>1136</v>
      </c>
      <c r="J476" s="849">
        <v>32</v>
      </c>
      <c r="K476" s="849">
        <v>36352</v>
      </c>
      <c r="L476" s="849">
        <v>1</v>
      </c>
      <c r="M476" s="849">
        <v>1136</v>
      </c>
      <c r="N476" s="849">
        <v>23</v>
      </c>
      <c r="O476" s="849">
        <v>26150</v>
      </c>
      <c r="P476" s="837">
        <v>0.71935519366197187</v>
      </c>
      <c r="Q476" s="850">
        <v>1136.9565217391305</v>
      </c>
    </row>
    <row r="477" spans="1:17" ht="14.4" customHeight="1" x14ac:dyDescent="0.3">
      <c r="A477" s="831" t="s">
        <v>576</v>
      </c>
      <c r="B477" s="832" t="s">
        <v>3766</v>
      </c>
      <c r="C477" s="832" t="s">
        <v>3550</v>
      </c>
      <c r="D477" s="832" t="s">
        <v>3775</v>
      </c>
      <c r="E477" s="832" t="s">
        <v>3776</v>
      </c>
      <c r="F477" s="849">
        <v>27</v>
      </c>
      <c r="G477" s="849">
        <v>7155</v>
      </c>
      <c r="H477" s="849">
        <v>3.375</v>
      </c>
      <c r="I477" s="849">
        <v>265</v>
      </c>
      <c r="J477" s="849">
        <v>8</v>
      </c>
      <c r="K477" s="849">
        <v>2120</v>
      </c>
      <c r="L477" s="849">
        <v>1</v>
      </c>
      <c r="M477" s="849">
        <v>265</v>
      </c>
      <c r="N477" s="849">
        <v>44</v>
      </c>
      <c r="O477" s="849">
        <v>11703</v>
      </c>
      <c r="P477" s="837">
        <v>5.5202830188679242</v>
      </c>
      <c r="Q477" s="850">
        <v>265.97727272727275</v>
      </c>
    </row>
    <row r="478" spans="1:17" ht="14.4" customHeight="1" x14ac:dyDescent="0.3">
      <c r="A478" s="831" t="s">
        <v>576</v>
      </c>
      <c r="B478" s="832" t="s">
        <v>3766</v>
      </c>
      <c r="C478" s="832" t="s">
        <v>3550</v>
      </c>
      <c r="D478" s="832" t="s">
        <v>4251</v>
      </c>
      <c r="E478" s="832" t="s">
        <v>4252</v>
      </c>
      <c r="F478" s="849"/>
      <c r="G478" s="849"/>
      <c r="H478" s="849"/>
      <c r="I478" s="849"/>
      <c r="J478" s="849">
        <v>1</v>
      </c>
      <c r="K478" s="849">
        <v>350</v>
      </c>
      <c r="L478" s="849">
        <v>1</v>
      </c>
      <c r="M478" s="849">
        <v>350</v>
      </c>
      <c r="N478" s="849">
        <v>2</v>
      </c>
      <c r="O478" s="849">
        <v>700</v>
      </c>
      <c r="P478" s="837">
        <v>2</v>
      </c>
      <c r="Q478" s="850">
        <v>350</v>
      </c>
    </row>
    <row r="479" spans="1:17" ht="14.4" customHeight="1" x14ac:dyDescent="0.3">
      <c r="A479" s="831" t="s">
        <v>576</v>
      </c>
      <c r="B479" s="832" t="s">
        <v>3766</v>
      </c>
      <c r="C479" s="832" t="s">
        <v>3550</v>
      </c>
      <c r="D479" s="832" t="s">
        <v>4253</v>
      </c>
      <c r="E479" s="832" t="s">
        <v>4254</v>
      </c>
      <c r="F479" s="849">
        <v>8</v>
      </c>
      <c r="G479" s="849">
        <v>2264</v>
      </c>
      <c r="H479" s="849">
        <v>1.3333333333333333</v>
      </c>
      <c r="I479" s="849">
        <v>283</v>
      </c>
      <c r="J479" s="849">
        <v>6</v>
      </c>
      <c r="K479" s="849">
        <v>1698</v>
      </c>
      <c r="L479" s="849">
        <v>1</v>
      </c>
      <c r="M479" s="849">
        <v>283</v>
      </c>
      <c r="N479" s="849">
        <v>2</v>
      </c>
      <c r="O479" s="849">
        <v>566</v>
      </c>
      <c r="P479" s="837">
        <v>0.33333333333333331</v>
      </c>
      <c r="Q479" s="850">
        <v>283</v>
      </c>
    </row>
    <row r="480" spans="1:17" ht="14.4" customHeight="1" x14ac:dyDescent="0.3">
      <c r="A480" s="831" t="s">
        <v>576</v>
      </c>
      <c r="B480" s="832" t="s">
        <v>3766</v>
      </c>
      <c r="C480" s="832" t="s">
        <v>3550</v>
      </c>
      <c r="D480" s="832" t="s">
        <v>3777</v>
      </c>
      <c r="E480" s="832" t="s">
        <v>3778</v>
      </c>
      <c r="F480" s="849">
        <v>10</v>
      </c>
      <c r="G480" s="849">
        <v>8000</v>
      </c>
      <c r="H480" s="849">
        <v>0.62421972534332082</v>
      </c>
      <c r="I480" s="849">
        <v>800</v>
      </c>
      <c r="J480" s="849">
        <v>16</v>
      </c>
      <c r="K480" s="849">
        <v>12816</v>
      </c>
      <c r="L480" s="849">
        <v>1</v>
      </c>
      <c r="M480" s="849">
        <v>801</v>
      </c>
      <c r="N480" s="849">
        <v>18</v>
      </c>
      <c r="O480" s="849">
        <v>14436</v>
      </c>
      <c r="P480" s="837">
        <v>1.1264044943820224</v>
      </c>
      <c r="Q480" s="850">
        <v>802</v>
      </c>
    </row>
    <row r="481" spans="1:17" ht="14.4" customHeight="1" x14ac:dyDescent="0.3">
      <c r="A481" s="831" t="s">
        <v>576</v>
      </c>
      <c r="B481" s="832" t="s">
        <v>3766</v>
      </c>
      <c r="C481" s="832" t="s">
        <v>3550</v>
      </c>
      <c r="D481" s="832" t="s">
        <v>3779</v>
      </c>
      <c r="E481" s="832" t="s">
        <v>3780</v>
      </c>
      <c r="F481" s="849">
        <v>1</v>
      </c>
      <c r="G481" s="849">
        <v>568</v>
      </c>
      <c r="H481" s="849">
        <v>0.24956063268892795</v>
      </c>
      <c r="I481" s="849">
        <v>568</v>
      </c>
      <c r="J481" s="849">
        <v>4</v>
      </c>
      <c r="K481" s="849">
        <v>2276</v>
      </c>
      <c r="L481" s="849">
        <v>1</v>
      </c>
      <c r="M481" s="849">
        <v>569</v>
      </c>
      <c r="N481" s="849"/>
      <c r="O481" s="849"/>
      <c r="P481" s="837"/>
      <c r="Q481" s="850"/>
    </row>
    <row r="482" spans="1:17" ht="14.4" customHeight="1" x14ac:dyDescent="0.3">
      <c r="A482" s="831" t="s">
        <v>576</v>
      </c>
      <c r="B482" s="832" t="s">
        <v>3766</v>
      </c>
      <c r="C482" s="832" t="s">
        <v>3550</v>
      </c>
      <c r="D482" s="832" t="s">
        <v>3781</v>
      </c>
      <c r="E482" s="832" t="s">
        <v>3782</v>
      </c>
      <c r="F482" s="849">
        <v>9</v>
      </c>
      <c r="G482" s="849">
        <v>50373</v>
      </c>
      <c r="H482" s="849">
        <v>4.4991961414791</v>
      </c>
      <c r="I482" s="849">
        <v>5597</v>
      </c>
      <c r="J482" s="849">
        <v>2</v>
      </c>
      <c r="K482" s="849">
        <v>11196</v>
      </c>
      <c r="L482" s="849">
        <v>1</v>
      </c>
      <c r="M482" s="849">
        <v>5598</v>
      </c>
      <c r="N482" s="849">
        <v>1</v>
      </c>
      <c r="O482" s="849">
        <v>5599</v>
      </c>
      <c r="P482" s="837">
        <v>0.50008931761343334</v>
      </c>
      <c r="Q482" s="850">
        <v>5599</v>
      </c>
    </row>
    <row r="483" spans="1:17" ht="14.4" customHeight="1" x14ac:dyDescent="0.3">
      <c r="A483" s="831" t="s">
        <v>576</v>
      </c>
      <c r="B483" s="832" t="s">
        <v>3766</v>
      </c>
      <c r="C483" s="832" t="s">
        <v>3550</v>
      </c>
      <c r="D483" s="832" t="s">
        <v>3783</v>
      </c>
      <c r="E483" s="832" t="s">
        <v>3784</v>
      </c>
      <c r="F483" s="849">
        <v>39</v>
      </c>
      <c r="G483" s="849">
        <v>18954</v>
      </c>
      <c r="H483" s="849">
        <v>1.1142857142857143</v>
      </c>
      <c r="I483" s="849">
        <v>486</v>
      </c>
      <c r="J483" s="849">
        <v>35</v>
      </c>
      <c r="K483" s="849">
        <v>17010</v>
      </c>
      <c r="L483" s="849">
        <v>1</v>
      </c>
      <c r="M483" s="849">
        <v>486</v>
      </c>
      <c r="N483" s="849">
        <v>30</v>
      </c>
      <c r="O483" s="849">
        <v>14609</v>
      </c>
      <c r="P483" s="837">
        <v>0.85884773662551439</v>
      </c>
      <c r="Q483" s="850">
        <v>486.96666666666664</v>
      </c>
    </row>
    <row r="484" spans="1:17" ht="14.4" customHeight="1" x14ac:dyDescent="0.3">
      <c r="A484" s="831" t="s">
        <v>576</v>
      </c>
      <c r="B484" s="832" t="s">
        <v>3766</v>
      </c>
      <c r="C484" s="832" t="s">
        <v>3550</v>
      </c>
      <c r="D484" s="832" t="s">
        <v>4255</v>
      </c>
      <c r="E484" s="832" t="s">
        <v>4256</v>
      </c>
      <c r="F484" s="849"/>
      <c r="G484" s="849"/>
      <c r="H484" s="849"/>
      <c r="I484" s="849"/>
      <c r="J484" s="849">
        <v>1</v>
      </c>
      <c r="K484" s="849">
        <v>460</v>
      </c>
      <c r="L484" s="849">
        <v>1</v>
      </c>
      <c r="M484" s="849">
        <v>460</v>
      </c>
      <c r="N484" s="849"/>
      <c r="O484" s="849"/>
      <c r="P484" s="837"/>
      <c r="Q484" s="850"/>
    </row>
    <row r="485" spans="1:17" ht="14.4" customHeight="1" x14ac:dyDescent="0.3">
      <c r="A485" s="831" t="s">
        <v>4257</v>
      </c>
      <c r="B485" s="832" t="s">
        <v>3566</v>
      </c>
      <c r="C485" s="832" t="s">
        <v>3567</v>
      </c>
      <c r="D485" s="832" t="s">
        <v>3593</v>
      </c>
      <c r="E485" s="832" t="s">
        <v>1071</v>
      </c>
      <c r="F485" s="849"/>
      <c r="G485" s="849"/>
      <c r="H485" s="849"/>
      <c r="I485" s="849"/>
      <c r="J485" s="849"/>
      <c r="K485" s="849"/>
      <c r="L485" s="849"/>
      <c r="M485" s="849"/>
      <c r="N485" s="849">
        <v>2</v>
      </c>
      <c r="O485" s="849">
        <v>6302.14</v>
      </c>
      <c r="P485" s="837"/>
      <c r="Q485" s="850">
        <v>3151.07</v>
      </c>
    </row>
    <row r="486" spans="1:17" ht="14.4" customHeight="1" x14ac:dyDescent="0.3">
      <c r="A486" s="831" t="s">
        <v>4257</v>
      </c>
      <c r="B486" s="832" t="s">
        <v>3566</v>
      </c>
      <c r="C486" s="832" t="s">
        <v>3547</v>
      </c>
      <c r="D486" s="832" t="s">
        <v>3635</v>
      </c>
      <c r="E486" s="832" t="s">
        <v>3636</v>
      </c>
      <c r="F486" s="849"/>
      <c r="G486" s="849"/>
      <c r="H486" s="849"/>
      <c r="I486" s="849"/>
      <c r="J486" s="849"/>
      <c r="K486" s="849"/>
      <c r="L486" s="849"/>
      <c r="M486" s="849"/>
      <c r="N486" s="849">
        <v>1</v>
      </c>
      <c r="O486" s="849">
        <v>1316.18</v>
      </c>
      <c r="P486" s="837"/>
      <c r="Q486" s="850">
        <v>1316.18</v>
      </c>
    </row>
    <row r="487" spans="1:17" ht="14.4" customHeight="1" x14ac:dyDescent="0.3">
      <c r="A487" s="831" t="s">
        <v>4257</v>
      </c>
      <c r="B487" s="832" t="s">
        <v>3566</v>
      </c>
      <c r="C487" s="832" t="s">
        <v>3550</v>
      </c>
      <c r="D487" s="832" t="s">
        <v>3657</v>
      </c>
      <c r="E487" s="832" t="s">
        <v>3658</v>
      </c>
      <c r="F487" s="849">
        <v>2</v>
      </c>
      <c r="G487" s="849">
        <v>74</v>
      </c>
      <c r="H487" s="849"/>
      <c r="I487" s="849">
        <v>37</v>
      </c>
      <c r="J487" s="849"/>
      <c r="K487" s="849"/>
      <c r="L487" s="849"/>
      <c r="M487" s="849"/>
      <c r="N487" s="849">
        <v>1</v>
      </c>
      <c r="O487" s="849">
        <v>37</v>
      </c>
      <c r="P487" s="837"/>
      <c r="Q487" s="850">
        <v>37</v>
      </c>
    </row>
    <row r="488" spans="1:17" ht="14.4" customHeight="1" x14ac:dyDescent="0.3">
      <c r="A488" s="831" t="s">
        <v>4257</v>
      </c>
      <c r="B488" s="832" t="s">
        <v>3566</v>
      </c>
      <c r="C488" s="832" t="s">
        <v>3550</v>
      </c>
      <c r="D488" s="832" t="s">
        <v>3551</v>
      </c>
      <c r="E488" s="832" t="s">
        <v>3552</v>
      </c>
      <c r="F488" s="849">
        <v>1</v>
      </c>
      <c r="G488" s="849">
        <v>251</v>
      </c>
      <c r="H488" s="849">
        <v>1</v>
      </c>
      <c r="I488" s="849">
        <v>251</v>
      </c>
      <c r="J488" s="849">
        <v>1</v>
      </c>
      <c r="K488" s="849">
        <v>251</v>
      </c>
      <c r="L488" s="849">
        <v>1</v>
      </c>
      <c r="M488" s="849">
        <v>251</v>
      </c>
      <c r="N488" s="849">
        <v>1</v>
      </c>
      <c r="O488" s="849">
        <v>252</v>
      </c>
      <c r="P488" s="837">
        <v>1.0039840637450199</v>
      </c>
      <c r="Q488" s="850">
        <v>252</v>
      </c>
    </row>
    <row r="489" spans="1:17" ht="14.4" customHeight="1" x14ac:dyDescent="0.3">
      <c r="A489" s="831" t="s">
        <v>4257</v>
      </c>
      <c r="B489" s="832" t="s">
        <v>3566</v>
      </c>
      <c r="C489" s="832" t="s">
        <v>3550</v>
      </c>
      <c r="D489" s="832" t="s">
        <v>3665</v>
      </c>
      <c r="E489" s="832" t="s">
        <v>3666</v>
      </c>
      <c r="F489" s="849"/>
      <c r="G489" s="849"/>
      <c r="H489" s="849"/>
      <c r="I489" s="849"/>
      <c r="J489" s="849"/>
      <c r="K489" s="849"/>
      <c r="L489" s="849"/>
      <c r="M489" s="849"/>
      <c r="N489" s="849">
        <v>1</v>
      </c>
      <c r="O489" s="849">
        <v>127</v>
      </c>
      <c r="P489" s="837"/>
      <c r="Q489" s="850">
        <v>127</v>
      </c>
    </row>
    <row r="490" spans="1:17" ht="14.4" customHeight="1" x14ac:dyDescent="0.3">
      <c r="A490" s="831" t="s">
        <v>4257</v>
      </c>
      <c r="B490" s="832" t="s">
        <v>3566</v>
      </c>
      <c r="C490" s="832" t="s">
        <v>3550</v>
      </c>
      <c r="D490" s="832" t="s">
        <v>3673</v>
      </c>
      <c r="E490" s="832" t="s">
        <v>3674</v>
      </c>
      <c r="F490" s="849">
        <v>1</v>
      </c>
      <c r="G490" s="849">
        <v>333</v>
      </c>
      <c r="H490" s="849">
        <v>1</v>
      </c>
      <c r="I490" s="849">
        <v>333</v>
      </c>
      <c r="J490" s="849">
        <v>1</v>
      </c>
      <c r="K490" s="849">
        <v>333</v>
      </c>
      <c r="L490" s="849">
        <v>1</v>
      </c>
      <c r="M490" s="849">
        <v>333</v>
      </c>
      <c r="N490" s="849"/>
      <c r="O490" s="849"/>
      <c r="P490" s="837"/>
      <c r="Q490" s="850"/>
    </row>
    <row r="491" spans="1:17" ht="14.4" customHeight="1" x14ac:dyDescent="0.3">
      <c r="A491" s="831" t="s">
        <v>4257</v>
      </c>
      <c r="B491" s="832" t="s">
        <v>3566</v>
      </c>
      <c r="C491" s="832" t="s">
        <v>3550</v>
      </c>
      <c r="D491" s="832" t="s">
        <v>3675</v>
      </c>
      <c r="E491" s="832" t="s">
        <v>3676</v>
      </c>
      <c r="F491" s="849"/>
      <c r="G491" s="849"/>
      <c r="H491" s="849"/>
      <c r="I491" s="849"/>
      <c r="J491" s="849"/>
      <c r="K491" s="849"/>
      <c r="L491" s="849"/>
      <c r="M491" s="849"/>
      <c r="N491" s="849">
        <v>1</v>
      </c>
      <c r="O491" s="849">
        <v>166</v>
      </c>
      <c r="P491" s="837"/>
      <c r="Q491" s="850">
        <v>166</v>
      </c>
    </row>
    <row r="492" spans="1:17" ht="14.4" customHeight="1" x14ac:dyDescent="0.3">
      <c r="A492" s="831" t="s">
        <v>4257</v>
      </c>
      <c r="B492" s="832" t="s">
        <v>3566</v>
      </c>
      <c r="C492" s="832" t="s">
        <v>3550</v>
      </c>
      <c r="D492" s="832" t="s">
        <v>3557</v>
      </c>
      <c r="E492" s="832" t="s">
        <v>3558</v>
      </c>
      <c r="F492" s="849"/>
      <c r="G492" s="849"/>
      <c r="H492" s="849"/>
      <c r="I492" s="849"/>
      <c r="J492" s="849"/>
      <c r="K492" s="849"/>
      <c r="L492" s="849"/>
      <c r="M492" s="849"/>
      <c r="N492" s="849">
        <v>1</v>
      </c>
      <c r="O492" s="849">
        <v>593</v>
      </c>
      <c r="P492" s="837"/>
      <c r="Q492" s="850">
        <v>593</v>
      </c>
    </row>
    <row r="493" spans="1:17" ht="14.4" customHeight="1" x14ac:dyDescent="0.3">
      <c r="A493" s="831" t="s">
        <v>4257</v>
      </c>
      <c r="B493" s="832" t="s">
        <v>3566</v>
      </c>
      <c r="C493" s="832" t="s">
        <v>3550</v>
      </c>
      <c r="D493" s="832" t="s">
        <v>3559</v>
      </c>
      <c r="E493" s="832" t="s">
        <v>3560</v>
      </c>
      <c r="F493" s="849"/>
      <c r="G493" s="849"/>
      <c r="H493" s="849"/>
      <c r="I493" s="849"/>
      <c r="J493" s="849"/>
      <c r="K493" s="849"/>
      <c r="L493" s="849"/>
      <c r="M493" s="849"/>
      <c r="N493" s="849">
        <v>1</v>
      </c>
      <c r="O493" s="849">
        <v>768</v>
      </c>
      <c r="P493" s="837"/>
      <c r="Q493" s="850">
        <v>768</v>
      </c>
    </row>
    <row r="494" spans="1:17" ht="14.4" customHeight="1" x14ac:dyDescent="0.3">
      <c r="A494" s="831" t="s">
        <v>4257</v>
      </c>
      <c r="B494" s="832" t="s">
        <v>3566</v>
      </c>
      <c r="C494" s="832" t="s">
        <v>3550</v>
      </c>
      <c r="D494" s="832" t="s">
        <v>3563</v>
      </c>
      <c r="E494" s="832" t="s">
        <v>3564</v>
      </c>
      <c r="F494" s="849"/>
      <c r="G494" s="849"/>
      <c r="H494" s="849"/>
      <c r="I494" s="849"/>
      <c r="J494" s="849"/>
      <c r="K494" s="849"/>
      <c r="L494" s="849"/>
      <c r="M494" s="849"/>
      <c r="N494" s="849">
        <v>1</v>
      </c>
      <c r="O494" s="849">
        <v>363</v>
      </c>
      <c r="P494" s="837"/>
      <c r="Q494" s="850">
        <v>363</v>
      </c>
    </row>
    <row r="495" spans="1:17" ht="14.4" customHeight="1" x14ac:dyDescent="0.3">
      <c r="A495" s="831" t="s">
        <v>4258</v>
      </c>
      <c r="B495" s="832" t="s">
        <v>3566</v>
      </c>
      <c r="C495" s="832" t="s">
        <v>3550</v>
      </c>
      <c r="D495" s="832" t="s">
        <v>3657</v>
      </c>
      <c r="E495" s="832" t="s">
        <v>3658</v>
      </c>
      <c r="F495" s="849"/>
      <c r="G495" s="849"/>
      <c r="H495" s="849"/>
      <c r="I495" s="849"/>
      <c r="J495" s="849">
        <v>1</v>
      </c>
      <c r="K495" s="849">
        <v>37</v>
      </c>
      <c r="L495" s="849">
        <v>1</v>
      </c>
      <c r="M495" s="849">
        <v>37</v>
      </c>
      <c r="N495" s="849"/>
      <c r="O495" s="849"/>
      <c r="P495" s="837"/>
      <c r="Q495" s="850"/>
    </row>
    <row r="496" spans="1:17" ht="14.4" customHeight="1" x14ac:dyDescent="0.3">
      <c r="A496" s="831" t="s">
        <v>4258</v>
      </c>
      <c r="B496" s="832" t="s">
        <v>3566</v>
      </c>
      <c r="C496" s="832" t="s">
        <v>3550</v>
      </c>
      <c r="D496" s="832" t="s">
        <v>3673</v>
      </c>
      <c r="E496" s="832" t="s">
        <v>3674</v>
      </c>
      <c r="F496" s="849">
        <v>1</v>
      </c>
      <c r="G496" s="849">
        <v>333</v>
      </c>
      <c r="H496" s="849"/>
      <c r="I496" s="849">
        <v>333</v>
      </c>
      <c r="J496" s="849"/>
      <c r="K496" s="849"/>
      <c r="L496" s="849"/>
      <c r="M496" s="849"/>
      <c r="N496" s="849"/>
      <c r="O496" s="849"/>
      <c r="P496" s="837"/>
      <c r="Q496" s="850"/>
    </row>
    <row r="497" spans="1:17" ht="14.4" customHeight="1" x14ac:dyDescent="0.3">
      <c r="A497" s="831" t="s">
        <v>4259</v>
      </c>
      <c r="B497" s="832" t="s">
        <v>3566</v>
      </c>
      <c r="C497" s="832" t="s">
        <v>3550</v>
      </c>
      <c r="D497" s="832" t="s">
        <v>3657</v>
      </c>
      <c r="E497" s="832" t="s">
        <v>3658</v>
      </c>
      <c r="F497" s="849">
        <v>2</v>
      </c>
      <c r="G497" s="849">
        <v>74</v>
      </c>
      <c r="H497" s="849">
        <v>0.22222222222222221</v>
      </c>
      <c r="I497" s="849">
        <v>37</v>
      </c>
      <c r="J497" s="849">
        <v>9</v>
      </c>
      <c r="K497" s="849">
        <v>333</v>
      </c>
      <c r="L497" s="849">
        <v>1</v>
      </c>
      <c r="M497" s="849">
        <v>37</v>
      </c>
      <c r="N497" s="849">
        <v>2</v>
      </c>
      <c r="O497" s="849">
        <v>74</v>
      </c>
      <c r="P497" s="837">
        <v>0.22222222222222221</v>
      </c>
      <c r="Q497" s="850">
        <v>37</v>
      </c>
    </row>
    <row r="498" spans="1:17" ht="14.4" customHeight="1" x14ac:dyDescent="0.3">
      <c r="A498" s="831" t="s">
        <v>4259</v>
      </c>
      <c r="B498" s="832" t="s">
        <v>3566</v>
      </c>
      <c r="C498" s="832" t="s">
        <v>3550</v>
      </c>
      <c r="D498" s="832" t="s">
        <v>3551</v>
      </c>
      <c r="E498" s="832" t="s">
        <v>3552</v>
      </c>
      <c r="F498" s="849">
        <v>1</v>
      </c>
      <c r="G498" s="849">
        <v>251</v>
      </c>
      <c r="H498" s="849">
        <v>0.33333333333333331</v>
      </c>
      <c r="I498" s="849">
        <v>251</v>
      </c>
      <c r="J498" s="849">
        <v>3</v>
      </c>
      <c r="K498" s="849">
        <v>753</v>
      </c>
      <c r="L498" s="849">
        <v>1</v>
      </c>
      <c r="M498" s="849">
        <v>251</v>
      </c>
      <c r="N498" s="849"/>
      <c r="O498" s="849"/>
      <c r="P498" s="837"/>
      <c r="Q498" s="850"/>
    </row>
    <row r="499" spans="1:17" ht="14.4" customHeight="1" x14ac:dyDescent="0.3">
      <c r="A499" s="831" t="s">
        <v>4259</v>
      </c>
      <c r="B499" s="832" t="s">
        <v>3566</v>
      </c>
      <c r="C499" s="832" t="s">
        <v>3550</v>
      </c>
      <c r="D499" s="832" t="s">
        <v>3665</v>
      </c>
      <c r="E499" s="832" t="s">
        <v>3666</v>
      </c>
      <c r="F499" s="849"/>
      <c r="G499" s="849"/>
      <c r="H499" s="849"/>
      <c r="I499" s="849"/>
      <c r="J499" s="849"/>
      <c r="K499" s="849"/>
      <c r="L499" s="849"/>
      <c r="M499" s="849"/>
      <c r="N499" s="849">
        <v>1</v>
      </c>
      <c r="O499" s="849">
        <v>127</v>
      </c>
      <c r="P499" s="837"/>
      <c r="Q499" s="850">
        <v>127</v>
      </c>
    </row>
    <row r="500" spans="1:17" ht="14.4" customHeight="1" x14ac:dyDescent="0.3">
      <c r="A500" s="831" t="s">
        <v>4259</v>
      </c>
      <c r="B500" s="832" t="s">
        <v>3566</v>
      </c>
      <c r="C500" s="832" t="s">
        <v>3550</v>
      </c>
      <c r="D500" s="832" t="s">
        <v>3557</v>
      </c>
      <c r="E500" s="832" t="s">
        <v>3558</v>
      </c>
      <c r="F500" s="849">
        <v>1</v>
      </c>
      <c r="G500" s="849">
        <v>591</v>
      </c>
      <c r="H500" s="849"/>
      <c r="I500" s="849">
        <v>591</v>
      </c>
      <c r="J500" s="849"/>
      <c r="K500" s="849"/>
      <c r="L500" s="849"/>
      <c r="M500" s="849"/>
      <c r="N500" s="849"/>
      <c r="O500" s="849"/>
      <c r="P500" s="837"/>
      <c r="Q500" s="850"/>
    </row>
    <row r="501" spans="1:17" ht="14.4" customHeight="1" x14ac:dyDescent="0.3">
      <c r="A501" s="831" t="s">
        <v>4259</v>
      </c>
      <c r="B501" s="832" t="s">
        <v>3566</v>
      </c>
      <c r="C501" s="832" t="s">
        <v>3550</v>
      </c>
      <c r="D501" s="832" t="s">
        <v>3739</v>
      </c>
      <c r="E501" s="832" t="s">
        <v>3740</v>
      </c>
      <c r="F501" s="849">
        <v>1</v>
      </c>
      <c r="G501" s="849">
        <v>372</v>
      </c>
      <c r="H501" s="849"/>
      <c r="I501" s="849">
        <v>372</v>
      </c>
      <c r="J501" s="849">
        <v>0</v>
      </c>
      <c r="K501" s="849">
        <v>0</v>
      </c>
      <c r="L501" s="849"/>
      <c r="M501" s="849"/>
      <c r="N501" s="849"/>
      <c r="O501" s="849"/>
      <c r="P501" s="837"/>
      <c r="Q501" s="850"/>
    </row>
    <row r="502" spans="1:17" ht="14.4" customHeight="1" x14ac:dyDescent="0.3">
      <c r="A502" s="831" t="s">
        <v>4259</v>
      </c>
      <c r="B502" s="832" t="s">
        <v>3566</v>
      </c>
      <c r="C502" s="832" t="s">
        <v>3550</v>
      </c>
      <c r="D502" s="832" t="s">
        <v>3561</v>
      </c>
      <c r="E502" s="832" t="s">
        <v>3562</v>
      </c>
      <c r="F502" s="849"/>
      <c r="G502" s="849"/>
      <c r="H502" s="849"/>
      <c r="I502" s="849"/>
      <c r="J502" s="849">
        <v>1</v>
      </c>
      <c r="K502" s="849">
        <v>1337</v>
      </c>
      <c r="L502" s="849">
        <v>1</v>
      </c>
      <c r="M502" s="849">
        <v>1337</v>
      </c>
      <c r="N502" s="849"/>
      <c r="O502" s="849"/>
      <c r="P502" s="837"/>
      <c r="Q502" s="850"/>
    </row>
    <row r="503" spans="1:17" ht="14.4" customHeight="1" x14ac:dyDescent="0.3">
      <c r="A503" s="831" t="s">
        <v>4259</v>
      </c>
      <c r="B503" s="832" t="s">
        <v>3546</v>
      </c>
      <c r="C503" s="832" t="s">
        <v>3550</v>
      </c>
      <c r="D503" s="832" t="s">
        <v>3551</v>
      </c>
      <c r="E503" s="832" t="s">
        <v>3552</v>
      </c>
      <c r="F503" s="849"/>
      <c r="G503" s="849"/>
      <c r="H503" s="849"/>
      <c r="I503" s="849"/>
      <c r="J503" s="849">
        <v>1</v>
      </c>
      <c r="K503" s="849">
        <v>251</v>
      </c>
      <c r="L503" s="849">
        <v>1</v>
      </c>
      <c r="M503" s="849">
        <v>251</v>
      </c>
      <c r="N503" s="849"/>
      <c r="O503" s="849"/>
      <c r="P503" s="837"/>
      <c r="Q503" s="850"/>
    </row>
    <row r="504" spans="1:17" ht="14.4" customHeight="1" x14ac:dyDescent="0.3">
      <c r="A504" s="831" t="s">
        <v>4259</v>
      </c>
      <c r="B504" s="832" t="s">
        <v>3546</v>
      </c>
      <c r="C504" s="832" t="s">
        <v>3550</v>
      </c>
      <c r="D504" s="832" t="s">
        <v>3561</v>
      </c>
      <c r="E504" s="832" t="s">
        <v>3562</v>
      </c>
      <c r="F504" s="849"/>
      <c r="G504" s="849"/>
      <c r="H504" s="849"/>
      <c r="I504" s="849"/>
      <c r="J504" s="849">
        <v>1</v>
      </c>
      <c r="K504" s="849">
        <v>1337</v>
      </c>
      <c r="L504" s="849">
        <v>1</v>
      </c>
      <c r="M504" s="849">
        <v>1337</v>
      </c>
      <c r="N504" s="849"/>
      <c r="O504" s="849"/>
      <c r="P504" s="837"/>
      <c r="Q504" s="850"/>
    </row>
    <row r="505" spans="1:17" ht="14.4" customHeight="1" x14ac:dyDescent="0.3">
      <c r="A505" s="831" t="s">
        <v>4260</v>
      </c>
      <c r="B505" s="832" t="s">
        <v>3566</v>
      </c>
      <c r="C505" s="832" t="s">
        <v>3550</v>
      </c>
      <c r="D505" s="832" t="s">
        <v>3657</v>
      </c>
      <c r="E505" s="832" t="s">
        <v>3658</v>
      </c>
      <c r="F505" s="849">
        <v>5</v>
      </c>
      <c r="G505" s="849">
        <v>185</v>
      </c>
      <c r="H505" s="849"/>
      <c r="I505" s="849">
        <v>37</v>
      </c>
      <c r="J505" s="849"/>
      <c r="K505" s="849"/>
      <c r="L505" s="849"/>
      <c r="M505" s="849"/>
      <c r="N505" s="849">
        <v>1</v>
      </c>
      <c r="O505" s="849">
        <v>37</v>
      </c>
      <c r="P505" s="837"/>
      <c r="Q505" s="850">
        <v>37</v>
      </c>
    </row>
    <row r="506" spans="1:17" ht="14.4" customHeight="1" x14ac:dyDescent="0.3">
      <c r="A506" s="831" t="s">
        <v>4260</v>
      </c>
      <c r="B506" s="832" t="s">
        <v>3566</v>
      </c>
      <c r="C506" s="832" t="s">
        <v>3550</v>
      </c>
      <c r="D506" s="832" t="s">
        <v>3551</v>
      </c>
      <c r="E506" s="832" t="s">
        <v>3552</v>
      </c>
      <c r="F506" s="849">
        <v>1</v>
      </c>
      <c r="G506" s="849">
        <v>251</v>
      </c>
      <c r="H506" s="849">
        <v>0.33333333333333331</v>
      </c>
      <c r="I506" s="849">
        <v>251</v>
      </c>
      <c r="J506" s="849">
        <v>3</v>
      </c>
      <c r="K506" s="849">
        <v>753</v>
      </c>
      <c r="L506" s="849">
        <v>1</v>
      </c>
      <c r="M506" s="849">
        <v>251</v>
      </c>
      <c r="N506" s="849">
        <v>2</v>
      </c>
      <c r="O506" s="849">
        <v>504</v>
      </c>
      <c r="P506" s="837">
        <v>0.66932270916334657</v>
      </c>
      <c r="Q506" s="850">
        <v>252</v>
      </c>
    </row>
    <row r="507" spans="1:17" ht="14.4" customHeight="1" x14ac:dyDescent="0.3">
      <c r="A507" s="831" t="s">
        <v>4260</v>
      </c>
      <c r="B507" s="832" t="s">
        <v>3566</v>
      </c>
      <c r="C507" s="832" t="s">
        <v>3550</v>
      </c>
      <c r="D507" s="832" t="s">
        <v>3665</v>
      </c>
      <c r="E507" s="832" t="s">
        <v>3666</v>
      </c>
      <c r="F507" s="849">
        <v>2</v>
      </c>
      <c r="G507" s="849">
        <v>252</v>
      </c>
      <c r="H507" s="849">
        <v>2</v>
      </c>
      <c r="I507" s="849">
        <v>126</v>
      </c>
      <c r="J507" s="849">
        <v>1</v>
      </c>
      <c r="K507" s="849">
        <v>126</v>
      </c>
      <c r="L507" s="849">
        <v>1</v>
      </c>
      <c r="M507" s="849">
        <v>126</v>
      </c>
      <c r="N507" s="849"/>
      <c r="O507" s="849"/>
      <c r="P507" s="837"/>
      <c r="Q507" s="850"/>
    </row>
    <row r="508" spans="1:17" ht="14.4" customHeight="1" x14ac:dyDescent="0.3">
      <c r="A508" s="831" t="s">
        <v>4260</v>
      </c>
      <c r="B508" s="832" t="s">
        <v>3566</v>
      </c>
      <c r="C508" s="832" t="s">
        <v>3550</v>
      </c>
      <c r="D508" s="832" t="s">
        <v>3683</v>
      </c>
      <c r="E508" s="832" t="s">
        <v>3684</v>
      </c>
      <c r="F508" s="849"/>
      <c r="G508" s="849"/>
      <c r="H508" s="849"/>
      <c r="I508" s="849"/>
      <c r="J508" s="849"/>
      <c r="K508" s="849"/>
      <c r="L508" s="849"/>
      <c r="M508" s="849"/>
      <c r="N508" s="849">
        <v>1</v>
      </c>
      <c r="O508" s="849">
        <v>324</v>
      </c>
      <c r="P508" s="837"/>
      <c r="Q508" s="850">
        <v>324</v>
      </c>
    </row>
    <row r="509" spans="1:17" ht="14.4" customHeight="1" x14ac:dyDescent="0.3">
      <c r="A509" s="831" t="s">
        <v>4260</v>
      </c>
      <c r="B509" s="832" t="s">
        <v>3566</v>
      </c>
      <c r="C509" s="832" t="s">
        <v>3550</v>
      </c>
      <c r="D509" s="832" t="s">
        <v>3713</v>
      </c>
      <c r="E509" s="832" t="s">
        <v>3714</v>
      </c>
      <c r="F509" s="849">
        <v>1</v>
      </c>
      <c r="G509" s="849">
        <v>958</v>
      </c>
      <c r="H509" s="849"/>
      <c r="I509" s="849">
        <v>958</v>
      </c>
      <c r="J509" s="849"/>
      <c r="K509" s="849"/>
      <c r="L509" s="849"/>
      <c r="M509" s="849"/>
      <c r="N509" s="849"/>
      <c r="O509" s="849"/>
      <c r="P509" s="837"/>
      <c r="Q509" s="850"/>
    </row>
    <row r="510" spans="1:17" ht="14.4" customHeight="1" x14ac:dyDescent="0.3">
      <c r="A510" s="831" t="s">
        <v>4260</v>
      </c>
      <c r="B510" s="832" t="s">
        <v>3566</v>
      </c>
      <c r="C510" s="832" t="s">
        <v>3550</v>
      </c>
      <c r="D510" s="832" t="s">
        <v>3717</v>
      </c>
      <c r="E510" s="832" t="s">
        <v>3718</v>
      </c>
      <c r="F510" s="849"/>
      <c r="G510" s="849"/>
      <c r="H510" s="849"/>
      <c r="I510" s="849"/>
      <c r="J510" s="849"/>
      <c r="K510" s="849"/>
      <c r="L510" s="849"/>
      <c r="M510" s="849"/>
      <c r="N510" s="849">
        <v>1</v>
      </c>
      <c r="O510" s="849">
        <v>4408</v>
      </c>
      <c r="P510" s="837"/>
      <c r="Q510" s="850">
        <v>4408</v>
      </c>
    </row>
    <row r="511" spans="1:17" ht="14.4" customHeight="1" x14ac:dyDescent="0.3">
      <c r="A511" s="831" t="s">
        <v>4260</v>
      </c>
      <c r="B511" s="832" t="s">
        <v>3566</v>
      </c>
      <c r="C511" s="832" t="s">
        <v>3550</v>
      </c>
      <c r="D511" s="832" t="s">
        <v>3727</v>
      </c>
      <c r="E511" s="832" t="s">
        <v>3728</v>
      </c>
      <c r="F511" s="849">
        <v>1</v>
      </c>
      <c r="G511" s="849">
        <v>160</v>
      </c>
      <c r="H511" s="849">
        <v>1</v>
      </c>
      <c r="I511" s="849">
        <v>160</v>
      </c>
      <c r="J511" s="849">
        <v>1</v>
      </c>
      <c r="K511" s="849">
        <v>160</v>
      </c>
      <c r="L511" s="849">
        <v>1</v>
      </c>
      <c r="M511" s="849">
        <v>160</v>
      </c>
      <c r="N511" s="849"/>
      <c r="O511" s="849"/>
      <c r="P511" s="837"/>
      <c r="Q511" s="850"/>
    </row>
    <row r="512" spans="1:17" ht="14.4" customHeight="1" x14ac:dyDescent="0.3">
      <c r="A512" s="831" t="s">
        <v>4261</v>
      </c>
      <c r="B512" s="832" t="s">
        <v>3566</v>
      </c>
      <c r="C512" s="832" t="s">
        <v>3550</v>
      </c>
      <c r="D512" s="832" t="s">
        <v>3657</v>
      </c>
      <c r="E512" s="832" t="s">
        <v>3658</v>
      </c>
      <c r="F512" s="849">
        <v>1</v>
      </c>
      <c r="G512" s="849">
        <v>37</v>
      </c>
      <c r="H512" s="849"/>
      <c r="I512" s="849">
        <v>37</v>
      </c>
      <c r="J512" s="849"/>
      <c r="K512" s="849"/>
      <c r="L512" s="849"/>
      <c r="M512" s="849"/>
      <c r="N512" s="849"/>
      <c r="O512" s="849"/>
      <c r="P512" s="837"/>
      <c r="Q512" s="850"/>
    </row>
    <row r="513" spans="1:17" ht="14.4" customHeight="1" x14ac:dyDescent="0.3">
      <c r="A513" s="831" t="s">
        <v>4261</v>
      </c>
      <c r="B513" s="832" t="s">
        <v>3566</v>
      </c>
      <c r="C513" s="832" t="s">
        <v>3550</v>
      </c>
      <c r="D513" s="832" t="s">
        <v>3551</v>
      </c>
      <c r="E513" s="832" t="s">
        <v>3552</v>
      </c>
      <c r="F513" s="849">
        <v>1</v>
      </c>
      <c r="G513" s="849">
        <v>251</v>
      </c>
      <c r="H513" s="849"/>
      <c r="I513" s="849">
        <v>251</v>
      </c>
      <c r="J513" s="849"/>
      <c r="K513" s="849"/>
      <c r="L513" s="849"/>
      <c r="M513" s="849"/>
      <c r="N513" s="849"/>
      <c r="O513" s="849"/>
      <c r="P513" s="837"/>
      <c r="Q513" s="850"/>
    </row>
    <row r="514" spans="1:17" ht="14.4" customHeight="1" x14ac:dyDescent="0.3">
      <c r="A514" s="831" t="s">
        <v>4261</v>
      </c>
      <c r="B514" s="832" t="s">
        <v>3566</v>
      </c>
      <c r="C514" s="832" t="s">
        <v>3550</v>
      </c>
      <c r="D514" s="832" t="s">
        <v>3665</v>
      </c>
      <c r="E514" s="832" t="s">
        <v>3666</v>
      </c>
      <c r="F514" s="849"/>
      <c r="G514" s="849"/>
      <c r="H514" s="849"/>
      <c r="I514" s="849"/>
      <c r="J514" s="849">
        <v>1</v>
      </c>
      <c r="K514" s="849">
        <v>126</v>
      </c>
      <c r="L514" s="849">
        <v>1</v>
      </c>
      <c r="M514" s="849">
        <v>126</v>
      </c>
      <c r="N514" s="849"/>
      <c r="O514" s="849"/>
      <c r="P514" s="837"/>
      <c r="Q514" s="850"/>
    </row>
    <row r="515" spans="1:17" ht="14.4" customHeight="1" x14ac:dyDescent="0.3">
      <c r="A515" s="831" t="s">
        <v>4261</v>
      </c>
      <c r="B515" s="832" t="s">
        <v>3566</v>
      </c>
      <c r="C515" s="832" t="s">
        <v>3550</v>
      </c>
      <c r="D515" s="832" t="s">
        <v>3553</v>
      </c>
      <c r="E515" s="832" t="s">
        <v>3554</v>
      </c>
      <c r="F515" s="849">
        <v>1</v>
      </c>
      <c r="G515" s="849">
        <v>198</v>
      </c>
      <c r="H515" s="849"/>
      <c r="I515" s="849">
        <v>198</v>
      </c>
      <c r="J515" s="849"/>
      <c r="K515" s="849"/>
      <c r="L515" s="849"/>
      <c r="M515" s="849"/>
      <c r="N515" s="849"/>
      <c r="O515" s="849"/>
      <c r="P515" s="837"/>
      <c r="Q515" s="850"/>
    </row>
    <row r="516" spans="1:17" ht="14.4" customHeight="1" x14ac:dyDescent="0.3">
      <c r="A516" s="831" t="s">
        <v>4261</v>
      </c>
      <c r="B516" s="832" t="s">
        <v>3566</v>
      </c>
      <c r="C516" s="832" t="s">
        <v>3550</v>
      </c>
      <c r="D516" s="832" t="s">
        <v>3557</v>
      </c>
      <c r="E516" s="832" t="s">
        <v>3558</v>
      </c>
      <c r="F516" s="849">
        <v>1</v>
      </c>
      <c r="G516" s="849">
        <v>591</v>
      </c>
      <c r="H516" s="849"/>
      <c r="I516" s="849">
        <v>591</v>
      </c>
      <c r="J516" s="849"/>
      <c r="K516" s="849"/>
      <c r="L516" s="849"/>
      <c r="M516" s="849"/>
      <c r="N516" s="849"/>
      <c r="O516" s="849"/>
      <c r="P516" s="837"/>
      <c r="Q516" s="850"/>
    </row>
    <row r="517" spans="1:17" ht="14.4" customHeight="1" x14ac:dyDescent="0.3">
      <c r="A517" s="831" t="s">
        <v>4262</v>
      </c>
      <c r="B517" s="832" t="s">
        <v>3566</v>
      </c>
      <c r="C517" s="832" t="s">
        <v>3567</v>
      </c>
      <c r="D517" s="832" t="s">
        <v>3576</v>
      </c>
      <c r="E517" s="832" t="s">
        <v>1352</v>
      </c>
      <c r="F517" s="849">
        <v>1.1000000000000001</v>
      </c>
      <c r="G517" s="849">
        <v>4990.32</v>
      </c>
      <c r="H517" s="849">
        <v>2.7433811241094204</v>
      </c>
      <c r="I517" s="849">
        <v>4536.6545454545449</v>
      </c>
      <c r="J517" s="849">
        <v>0.4</v>
      </c>
      <c r="K517" s="849">
        <v>1819.04</v>
      </c>
      <c r="L517" s="849">
        <v>1</v>
      </c>
      <c r="M517" s="849">
        <v>4547.5999999999995</v>
      </c>
      <c r="N517" s="849">
        <v>0.1</v>
      </c>
      <c r="O517" s="849">
        <v>454.76</v>
      </c>
      <c r="P517" s="837">
        <v>0.25</v>
      </c>
      <c r="Q517" s="850">
        <v>4547.5999999999995</v>
      </c>
    </row>
    <row r="518" spans="1:17" ht="14.4" customHeight="1" x14ac:dyDescent="0.3">
      <c r="A518" s="831" t="s">
        <v>4262</v>
      </c>
      <c r="B518" s="832" t="s">
        <v>3566</v>
      </c>
      <c r="C518" s="832" t="s">
        <v>3547</v>
      </c>
      <c r="D518" s="832" t="s">
        <v>3602</v>
      </c>
      <c r="E518" s="832" t="s">
        <v>3603</v>
      </c>
      <c r="F518" s="849">
        <v>1</v>
      </c>
      <c r="G518" s="849">
        <v>2625.11</v>
      </c>
      <c r="H518" s="849"/>
      <c r="I518" s="849">
        <v>2625.11</v>
      </c>
      <c r="J518" s="849"/>
      <c r="K518" s="849"/>
      <c r="L518" s="849"/>
      <c r="M518" s="849"/>
      <c r="N518" s="849">
        <v>2</v>
      </c>
      <c r="O518" s="849">
        <v>5250.22</v>
      </c>
      <c r="P518" s="837"/>
      <c r="Q518" s="850">
        <v>2625.11</v>
      </c>
    </row>
    <row r="519" spans="1:17" ht="14.4" customHeight="1" x14ac:dyDescent="0.3">
      <c r="A519" s="831" t="s">
        <v>4262</v>
      </c>
      <c r="B519" s="832" t="s">
        <v>3566</v>
      </c>
      <c r="C519" s="832" t="s">
        <v>3547</v>
      </c>
      <c r="D519" s="832" t="s">
        <v>3606</v>
      </c>
      <c r="E519" s="832" t="s">
        <v>3607</v>
      </c>
      <c r="F519" s="849">
        <v>1</v>
      </c>
      <c r="G519" s="849">
        <v>724.42</v>
      </c>
      <c r="H519" s="849"/>
      <c r="I519" s="849">
        <v>724.42</v>
      </c>
      <c r="J519" s="849"/>
      <c r="K519" s="849"/>
      <c r="L519" s="849"/>
      <c r="M519" s="849"/>
      <c r="N519" s="849"/>
      <c r="O519" s="849"/>
      <c r="P519" s="837"/>
      <c r="Q519" s="850"/>
    </row>
    <row r="520" spans="1:17" ht="14.4" customHeight="1" x14ac:dyDescent="0.3">
      <c r="A520" s="831" t="s">
        <v>4262</v>
      </c>
      <c r="B520" s="832" t="s">
        <v>3566</v>
      </c>
      <c r="C520" s="832" t="s">
        <v>3547</v>
      </c>
      <c r="D520" s="832" t="s">
        <v>3610</v>
      </c>
      <c r="E520" s="832" t="s">
        <v>3611</v>
      </c>
      <c r="F520" s="849"/>
      <c r="G520" s="849"/>
      <c r="H520" s="849"/>
      <c r="I520" s="849"/>
      <c r="J520" s="849"/>
      <c r="K520" s="849"/>
      <c r="L520" s="849"/>
      <c r="M520" s="849"/>
      <c r="N520" s="849">
        <v>1</v>
      </c>
      <c r="O520" s="849">
        <v>901.64</v>
      </c>
      <c r="P520" s="837"/>
      <c r="Q520" s="850">
        <v>901.64</v>
      </c>
    </row>
    <row r="521" spans="1:17" ht="14.4" customHeight="1" x14ac:dyDescent="0.3">
      <c r="A521" s="831" t="s">
        <v>4262</v>
      </c>
      <c r="B521" s="832" t="s">
        <v>3566</v>
      </c>
      <c r="C521" s="832" t="s">
        <v>3547</v>
      </c>
      <c r="D521" s="832" t="s">
        <v>3612</v>
      </c>
      <c r="E521" s="832" t="s">
        <v>3613</v>
      </c>
      <c r="F521" s="849">
        <v>1</v>
      </c>
      <c r="G521" s="849">
        <v>408.74</v>
      </c>
      <c r="H521" s="849">
        <v>0.5</v>
      </c>
      <c r="I521" s="849">
        <v>408.74</v>
      </c>
      <c r="J521" s="849">
        <v>2</v>
      </c>
      <c r="K521" s="849">
        <v>817.48</v>
      </c>
      <c r="L521" s="849">
        <v>1</v>
      </c>
      <c r="M521" s="849">
        <v>408.74</v>
      </c>
      <c r="N521" s="849"/>
      <c r="O521" s="849"/>
      <c r="P521" s="837"/>
      <c r="Q521" s="850"/>
    </row>
    <row r="522" spans="1:17" ht="14.4" customHeight="1" x14ac:dyDescent="0.3">
      <c r="A522" s="831" t="s">
        <v>4262</v>
      </c>
      <c r="B522" s="832" t="s">
        <v>3566</v>
      </c>
      <c r="C522" s="832" t="s">
        <v>3547</v>
      </c>
      <c r="D522" s="832" t="s">
        <v>3614</v>
      </c>
      <c r="E522" s="832" t="s">
        <v>3615</v>
      </c>
      <c r="F522" s="849">
        <v>1</v>
      </c>
      <c r="G522" s="849">
        <v>202.4</v>
      </c>
      <c r="H522" s="849"/>
      <c r="I522" s="849">
        <v>202.4</v>
      </c>
      <c r="J522" s="849"/>
      <c r="K522" s="849"/>
      <c r="L522" s="849"/>
      <c r="M522" s="849"/>
      <c r="N522" s="849"/>
      <c r="O522" s="849"/>
      <c r="P522" s="837"/>
      <c r="Q522" s="850"/>
    </row>
    <row r="523" spans="1:17" ht="14.4" customHeight="1" x14ac:dyDescent="0.3">
      <c r="A523" s="831" t="s">
        <v>4262</v>
      </c>
      <c r="B523" s="832" t="s">
        <v>3566</v>
      </c>
      <c r="C523" s="832" t="s">
        <v>3547</v>
      </c>
      <c r="D523" s="832" t="s">
        <v>3548</v>
      </c>
      <c r="E523" s="832" t="s">
        <v>3549</v>
      </c>
      <c r="F523" s="849">
        <v>2</v>
      </c>
      <c r="G523" s="849">
        <v>4872</v>
      </c>
      <c r="H523" s="849"/>
      <c r="I523" s="849">
        <v>2436</v>
      </c>
      <c r="J523" s="849"/>
      <c r="K523" s="849"/>
      <c r="L523" s="849"/>
      <c r="M523" s="849"/>
      <c r="N523" s="849"/>
      <c r="O523" s="849"/>
      <c r="P523" s="837"/>
      <c r="Q523" s="850"/>
    </row>
    <row r="524" spans="1:17" ht="14.4" customHeight="1" x14ac:dyDescent="0.3">
      <c r="A524" s="831" t="s">
        <v>4262</v>
      </c>
      <c r="B524" s="832" t="s">
        <v>3566</v>
      </c>
      <c r="C524" s="832" t="s">
        <v>3547</v>
      </c>
      <c r="D524" s="832" t="s">
        <v>3622</v>
      </c>
      <c r="E524" s="832" t="s">
        <v>3623</v>
      </c>
      <c r="F524" s="849"/>
      <c r="G524" s="849"/>
      <c r="H524" s="849"/>
      <c r="I524" s="849"/>
      <c r="J524" s="849">
        <v>2</v>
      </c>
      <c r="K524" s="849">
        <v>7003.74</v>
      </c>
      <c r="L524" s="849">
        <v>1</v>
      </c>
      <c r="M524" s="849">
        <v>3501.87</v>
      </c>
      <c r="N524" s="849"/>
      <c r="O524" s="849"/>
      <c r="P524" s="837"/>
      <c r="Q524" s="850"/>
    </row>
    <row r="525" spans="1:17" ht="14.4" customHeight="1" x14ac:dyDescent="0.3">
      <c r="A525" s="831" t="s">
        <v>4262</v>
      </c>
      <c r="B525" s="832" t="s">
        <v>3566</v>
      </c>
      <c r="C525" s="832" t="s">
        <v>3547</v>
      </c>
      <c r="D525" s="832" t="s">
        <v>3816</v>
      </c>
      <c r="E525" s="832" t="s">
        <v>3817</v>
      </c>
      <c r="F525" s="849">
        <v>1</v>
      </c>
      <c r="G525" s="849">
        <v>2932.91</v>
      </c>
      <c r="H525" s="849"/>
      <c r="I525" s="849">
        <v>2932.91</v>
      </c>
      <c r="J525" s="849"/>
      <c r="K525" s="849"/>
      <c r="L525" s="849"/>
      <c r="M525" s="849"/>
      <c r="N525" s="849"/>
      <c r="O525" s="849"/>
      <c r="P525" s="837"/>
      <c r="Q525" s="850"/>
    </row>
    <row r="526" spans="1:17" ht="14.4" customHeight="1" x14ac:dyDescent="0.3">
      <c r="A526" s="831" t="s">
        <v>4262</v>
      </c>
      <c r="B526" s="832" t="s">
        <v>3566</v>
      </c>
      <c r="C526" s="832" t="s">
        <v>3547</v>
      </c>
      <c r="D526" s="832" t="s">
        <v>3624</v>
      </c>
      <c r="E526" s="832" t="s">
        <v>3625</v>
      </c>
      <c r="F526" s="849">
        <v>1</v>
      </c>
      <c r="G526" s="849">
        <v>1396.5</v>
      </c>
      <c r="H526" s="849">
        <v>1</v>
      </c>
      <c r="I526" s="849">
        <v>1396.5</v>
      </c>
      <c r="J526" s="849">
        <v>1</v>
      </c>
      <c r="K526" s="849">
        <v>1396.5</v>
      </c>
      <c r="L526" s="849">
        <v>1</v>
      </c>
      <c r="M526" s="849">
        <v>1396.5</v>
      </c>
      <c r="N526" s="849"/>
      <c r="O526" s="849"/>
      <c r="P526" s="837"/>
      <c r="Q526" s="850"/>
    </row>
    <row r="527" spans="1:17" ht="14.4" customHeight="1" x14ac:dyDescent="0.3">
      <c r="A527" s="831" t="s">
        <v>4262</v>
      </c>
      <c r="B527" s="832" t="s">
        <v>3566</v>
      </c>
      <c r="C527" s="832" t="s">
        <v>3547</v>
      </c>
      <c r="D527" s="832" t="s">
        <v>3576</v>
      </c>
      <c r="E527" s="832" t="s">
        <v>4263</v>
      </c>
      <c r="F527" s="849">
        <v>0.1</v>
      </c>
      <c r="G527" s="849">
        <v>2089.3000000000002</v>
      </c>
      <c r="H527" s="849"/>
      <c r="I527" s="849">
        <v>20893</v>
      </c>
      <c r="J527" s="849"/>
      <c r="K527" s="849"/>
      <c r="L527" s="849"/>
      <c r="M527" s="849"/>
      <c r="N527" s="849"/>
      <c r="O527" s="849"/>
      <c r="P527" s="837"/>
      <c r="Q527" s="850"/>
    </row>
    <row r="528" spans="1:17" ht="14.4" customHeight="1" x14ac:dyDescent="0.3">
      <c r="A528" s="831" t="s">
        <v>4262</v>
      </c>
      <c r="B528" s="832" t="s">
        <v>3566</v>
      </c>
      <c r="C528" s="832" t="s">
        <v>3547</v>
      </c>
      <c r="D528" s="832" t="s">
        <v>3626</v>
      </c>
      <c r="E528" s="832" t="s">
        <v>3627</v>
      </c>
      <c r="F528" s="849">
        <v>1</v>
      </c>
      <c r="G528" s="849">
        <v>1697.56</v>
      </c>
      <c r="H528" s="849"/>
      <c r="I528" s="849">
        <v>1697.56</v>
      </c>
      <c r="J528" s="849"/>
      <c r="K528" s="849"/>
      <c r="L528" s="849"/>
      <c r="M528" s="849"/>
      <c r="N528" s="849"/>
      <c r="O528" s="849"/>
      <c r="P528" s="837"/>
      <c r="Q528" s="850"/>
    </row>
    <row r="529" spans="1:17" ht="14.4" customHeight="1" x14ac:dyDescent="0.3">
      <c r="A529" s="831" t="s">
        <v>4262</v>
      </c>
      <c r="B529" s="832" t="s">
        <v>3566</v>
      </c>
      <c r="C529" s="832" t="s">
        <v>3550</v>
      </c>
      <c r="D529" s="832" t="s">
        <v>3657</v>
      </c>
      <c r="E529" s="832" t="s">
        <v>3658</v>
      </c>
      <c r="F529" s="849">
        <v>3</v>
      </c>
      <c r="G529" s="849">
        <v>111</v>
      </c>
      <c r="H529" s="849">
        <v>0.75</v>
      </c>
      <c r="I529" s="849">
        <v>37</v>
      </c>
      <c r="J529" s="849">
        <v>4</v>
      </c>
      <c r="K529" s="849">
        <v>148</v>
      </c>
      <c r="L529" s="849">
        <v>1</v>
      </c>
      <c r="M529" s="849">
        <v>37</v>
      </c>
      <c r="N529" s="849">
        <v>2</v>
      </c>
      <c r="O529" s="849">
        <v>74</v>
      </c>
      <c r="P529" s="837">
        <v>0.5</v>
      </c>
      <c r="Q529" s="850">
        <v>37</v>
      </c>
    </row>
    <row r="530" spans="1:17" ht="14.4" customHeight="1" x14ac:dyDescent="0.3">
      <c r="A530" s="831" t="s">
        <v>4262</v>
      </c>
      <c r="B530" s="832" t="s">
        <v>3566</v>
      </c>
      <c r="C530" s="832" t="s">
        <v>3550</v>
      </c>
      <c r="D530" s="832" t="s">
        <v>3551</v>
      </c>
      <c r="E530" s="832" t="s">
        <v>3552</v>
      </c>
      <c r="F530" s="849">
        <v>3</v>
      </c>
      <c r="G530" s="849">
        <v>753</v>
      </c>
      <c r="H530" s="849">
        <v>3</v>
      </c>
      <c r="I530" s="849">
        <v>251</v>
      </c>
      <c r="J530" s="849">
        <v>1</v>
      </c>
      <c r="K530" s="849">
        <v>251</v>
      </c>
      <c r="L530" s="849">
        <v>1</v>
      </c>
      <c r="M530" s="849">
        <v>251</v>
      </c>
      <c r="N530" s="849">
        <v>3</v>
      </c>
      <c r="O530" s="849">
        <v>756</v>
      </c>
      <c r="P530" s="837">
        <v>3.0119521912350598</v>
      </c>
      <c r="Q530" s="850">
        <v>252</v>
      </c>
    </row>
    <row r="531" spans="1:17" ht="14.4" customHeight="1" x14ac:dyDescent="0.3">
      <c r="A531" s="831" t="s">
        <v>4262</v>
      </c>
      <c r="B531" s="832" t="s">
        <v>3566</v>
      </c>
      <c r="C531" s="832" t="s">
        <v>3550</v>
      </c>
      <c r="D531" s="832" t="s">
        <v>3665</v>
      </c>
      <c r="E531" s="832" t="s">
        <v>3666</v>
      </c>
      <c r="F531" s="849">
        <v>3</v>
      </c>
      <c r="G531" s="849">
        <v>378</v>
      </c>
      <c r="H531" s="849">
        <v>3</v>
      </c>
      <c r="I531" s="849">
        <v>126</v>
      </c>
      <c r="J531" s="849">
        <v>1</v>
      </c>
      <c r="K531" s="849">
        <v>126</v>
      </c>
      <c r="L531" s="849">
        <v>1</v>
      </c>
      <c r="M531" s="849">
        <v>126</v>
      </c>
      <c r="N531" s="849">
        <v>1</v>
      </c>
      <c r="O531" s="849">
        <v>127</v>
      </c>
      <c r="P531" s="837">
        <v>1.0079365079365079</v>
      </c>
      <c r="Q531" s="850">
        <v>127</v>
      </c>
    </row>
    <row r="532" spans="1:17" ht="14.4" customHeight="1" x14ac:dyDescent="0.3">
      <c r="A532" s="831" t="s">
        <v>4262</v>
      </c>
      <c r="B532" s="832" t="s">
        <v>3566</v>
      </c>
      <c r="C532" s="832" t="s">
        <v>3550</v>
      </c>
      <c r="D532" s="832" t="s">
        <v>3667</v>
      </c>
      <c r="E532" s="832" t="s">
        <v>3668</v>
      </c>
      <c r="F532" s="849"/>
      <c r="G532" s="849"/>
      <c r="H532" s="849"/>
      <c r="I532" s="849"/>
      <c r="J532" s="849">
        <v>1</v>
      </c>
      <c r="K532" s="849">
        <v>311</v>
      </c>
      <c r="L532" s="849">
        <v>1</v>
      </c>
      <c r="M532" s="849">
        <v>311</v>
      </c>
      <c r="N532" s="849"/>
      <c r="O532" s="849"/>
      <c r="P532" s="837"/>
      <c r="Q532" s="850"/>
    </row>
    <row r="533" spans="1:17" ht="14.4" customHeight="1" x14ac:dyDescent="0.3">
      <c r="A533" s="831" t="s">
        <v>4262</v>
      </c>
      <c r="B533" s="832" t="s">
        <v>3566</v>
      </c>
      <c r="C533" s="832" t="s">
        <v>3550</v>
      </c>
      <c r="D533" s="832" t="s">
        <v>3673</v>
      </c>
      <c r="E533" s="832" t="s">
        <v>3674</v>
      </c>
      <c r="F533" s="849">
        <v>1</v>
      </c>
      <c r="G533" s="849">
        <v>333</v>
      </c>
      <c r="H533" s="849">
        <v>1</v>
      </c>
      <c r="I533" s="849">
        <v>333</v>
      </c>
      <c r="J533" s="849">
        <v>1</v>
      </c>
      <c r="K533" s="849">
        <v>333</v>
      </c>
      <c r="L533" s="849">
        <v>1</v>
      </c>
      <c r="M533" s="849">
        <v>333</v>
      </c>
      <c r="N533" s="849"/>
      <c r="O533" s="849"/>
      <c r="P533" s="837"/>
      <c r="Q533" s="850"/>
    </row>
    <row r="534" spans="1:17" ht="14.4" customHeight="1" x14ac:dyDescent="0.3">
      <c r="A534" s="831" t="s">
        <v>4262</v>
      </c>
      <c r="B534" s="832" t="s">
        <v>3566</v>
      </c>
      <c r="C534" s="832" t="s">
        <v>3550</v>
      </c>
      <c r="D534" s="832" t="s">
        <v>3689</v>
      </c>
      <c r="E534" s="832" t="s">
        <v>3690</v>
      </c>
      <c r="F534" s="849"/>
      <c r="G534" s="849"/>
      <c r="H534" s="849"/>
      <c r="I534" s="849"/>
      <c r="J534" s="849"/>
      <c r="K534" s="849"/>
      <c r="L534" s="849"/>
      <c r="M534" s="849"/>
      <c r="N534" s="849">
        <v>2</v>
      </c>
      <c r="O534" s="849">
        <v>2364</v>
      </c>
      <c r="P534" s="837"/>
      <c r="Q534" s="850">
        <v>1182</v>
      </c>
    </row>
    <row r="535" spans="1:17" ht="14.4" customHeight="1" x14ac:dyDescent="0.3">
      <c r="A535" s="831" t="s">
        <v>4262</v>
      </c>
      <c r="B535" s="832" t="s">
        <v>3566</v>
      </c>
      <c r="C535" s="832" t="s">
        <v>3550</v>
      </c>
      <c r="D535" s="832" t="s">
        <v>3691</v>
      </c>
      <c r="E535" s="832" t="s">
        <v>3692</v>
      </c>
      <c r="F535" s="849">
        <v>1</v>
      </c>
      <c r="G535" s="849">
        <v>708</v>
      </c>
      <c r="H535" s="849"/>
      <c r="I535" s="849">
        <v>708</v>
      </c>
      <c r="J535" s="849"/>
      <c r="K535" s="849"/>
      <c r="L535" s="849"/>
      <c r="M535" s="849"/>
      <c r="N535" s="849"/>
      <c r="O535" s="849"/>
      <c r="P535" s="837"/>
      <c r="Q535" s="850"/>
    </row>
    <row r="536" spans="1:17" ht="14.4" customHeight="1" x14ac:dyDescent="0.3">
      <c r="A536" s="831" t="s">
        <v>4262</v>
      </c>
      <c r="B536" s="832" t="s">
        <v>3566</v>
      </c>
      <c r="C536" s="832" t="s">
        <v>3550</v>
      </c>
      <c r="D536" s="832" t="s">
        <v>3699</v>
      </c>
      <c r="E536" s="832" t="s">
        <v>3700</v>
      </c>
      <c r="F536" s="849">
        <v>2</v>
      </c>
      <c r="G536" s="849">
        <v>518</v>
      </c>
      <c r="H536" s="849">
        <v>0.99615384615384617</v>
      </c>
      <c r="I536" s="849">
        <v>259</v>
      </c>
      <c r="J536" s="849">
        <v>2</v>
      </c>
      <c r="K536" s="849">
        <v>520</v>
      </c>
      <c r="L536" s="849">
        <v>1</v>
      </c>
      <c r="M536" s="849">
        <v>260</v>
      </c>
      <c r="N536" s="849">
        <v>2</v>
      </c>
      <c r="O536" s="849">
        <v>522</v>
      </c>
      <c r="P536" s="837">
        <v>1.0038461538461538</v>
      </c>
      <c r="Q536" s="850">
        <v>261</v>
      </c>
    </row>
    <row r="537" spans="1:17" ht="14.4" customHeight="1" x14ac:dyDescent="0.3">
      <c r="A537" s="831" t="s">
        <v>4262</v>
      </c>
      <c r="B537" s="832" t="s">
        <v>3566</v>
      </c>
      <c r="C537" s="832" t="s">
        <v>3550</v>
      </c>
      <c r="D537" s="832" t="s">
        <v>3703</v>
      </c>
      <c r="E537" s="832" t="s">
        <v>3704</v>
      </c>
      <c r="F537" s="849"/>
      <c r="G537" s="849"/>
      <c r="H537" s="849"/>
      <c r="I537" s="849"/>
      <c r="J537" s="849"/>
      <c r="K537" s="849"/>
      <c r="L537" s="849"/>
      <c r="M537" s="849"/>
      <c r="N537" s="849">
        <v>1</v>
      </c>
      <c r="O537" s="849">
        <v>86</v>
      </c>
      <c r="P537" s="837"/>
      <c r="Q537" s="850">
        <v>86</v>
      </c>
    </row>
    <row r="538" spans="1:17" ht="14.4" customHeight="1" x14ac:dyDescent="0.3">
      <c r="A538" s="831" t="s">
        <v>4262</v>
      </c>
      <c r="B538" s="832" t="s">
        <v>3566</v>
      </c>
      <c r="C538" s="832" t="s">
        <v>3550</v>
      </c>
      <c r="D538" s="832" t="s">
        <v>3713</v>
      </c>
      <c r="E538" s="832" t="s">
        <v>3714</v>
      </c>
      <c r="F538" s="849">
        <v>1</v>
      </c>
      <c r="G538" s="849">
        <v>958</v>
      </c>
      <c r="H538" s="849"/>
      <c r="I538" s="849">
        <v>958</v>
      </c>
      <c r="J538" s="849"/>
      <c r="K538" s="849"/>
      <c r="L538" s="849"/>
      <c r="M538" s="849"/>
      <c r="N538" s="849">
        <v>1</v>
      </c>
      <c r="O538" s="849">
        <v>959</v>
      </c>
      <c r="P538" s="837"/>
      <c r="Q538" s="850">
        <v>959</v>
      </c>
    </row>
    <row r="539" spans="1:17" ht="14.4" customHeight="1" x14ac:dyDescent="0.3">
      <c r="A539" s="831" t="s">
        <v>4262</v>
      </c>
      <c r="B539" s="832" t="s">
        <v>3566</v>
      </c>
      <c r="C539" s="832" t="s">
        <v>3550</v>
      </c>
      <c r="D539" s="832" t="s">
        <v>3557</v>
      </c>
      <c r="E539" s="832" t="s">
        <v>3558</v>
      </c>
      <c r="F539" s="849">
        <v>5</v>
      </c>
      <c r="G539" s="849">
        <v>2955</v>
      </c>
      <c r="H539" s="849">
        <v>4.9915540540540544</v>
      </c>
      <c r="I539" s="849">
        <v>591</v>
      </c>
      <c r="J539" s="849">
        <v>1</v>
      </c>
      <c r="K539" s="849">
        <v>592</v>
      </c>
      <c r="L539" s="849">
        <v>1</v>
      </c>
      <c r="M539" s="849">
        <v>592</v>
      </c>
      <c r="N539" s="849"/>
      <c r="O539" s="849"/>
      <c r="P539" s="837"/>
      <c r="Q539" s="850"/>
    </row>
    <row r="540" spans="1:17" ht="14.4" customHeight="1" x14ac:dyDescent="0.3">
      <c r="A540" s="831" t="s">
        <v>4262</v>
      </c>
      <c r="B540" s="832" t="s">
        <v>3566</v>
      </c>
      <c r="C540" s="832" t="s">
        <v>3550</v>
      </c>
      <c r="D540" s="832" t="s">
        <v>3559</v>
      </c>
      <c r="E540" s="832" t="s">
        <v>3560</v>
      </c>
      <c r="F540" s="849">
        <v>4</v>
      </c>
      <c r="G540" s="849">
        <v>3068</v>
      </c>
      <c r="H540" s="849">
        <v>2</v>
      </c>
      <c r="I540" s="849">
        <v>767</v>
      </c>
      <c r="J540" s="849">
        <v>2</v>
      </c>
      <c r="K540" s="849">
        <v>1534</v>
      </c>
      <c r="L540" s="849">
        <v>1</v>
      </c>
      <c r="M540" s="849">
        <v>767</v>
      </c>
      <c r="N540" s="849"/>
      <c r="O540" s="849"/>
      <c r="P540" s="837"/>
      <c r="Q540" s="850"/>
    </row>
    <row r="541" spans="1:17" ht="14.4" customHeight="1" x14ac:dyDescent="0.3">
      <c r="A541" s="831" t="s">
        <v>4262</v>
      </c>
      <c r="B541" s="832" t="s">
        <v>3566</v>
      </c>
      <c r="C541" s="832" t="s">
        <v>3550</v>
      </c>
      <c r="D541" s="832" t="s">
        <v>3721</v>
      </c>
      <c r="E541" s="832" t="s">
        <v>3722</v>
      </c>
      <c r="F541" s="849">
        <v>1</v>
      </c>
      <c r="G541" s="849">
        <v>122</v>
      </c>
      <c r="H541" s="849">
        <v>0.52586206896551724</v>
      </c>
      <c r="I541" s="849">
        <v>122</v>
      </c>
      <c r="J541" s="849">
        <v>2</v>
      </c>
      <c r="K541" s="849">
        <v>232</v>
      </c>
      <c r="L541" s="849">
        <v>1</v>
      </c>
      <c r="M541" s="849">
        <v>116</v>
      </c>
      <c r="N541" s="849">
        <v>2</v>
      </c>
      <c r="O541" s="849">
        <v>232</v>
      </c>
      <c r="P541" s="837">
        <v>1</v>
      </c>
      <c r="Q541" s="850">
        <v>116</v>
      </c>
    </row>
    <row r="542" spans="1:17" ht="14.4" customHeight="1" x14ac:dyDescent="0.3">
      <c r="A542" s="831" t="s">
        <v>4262</v>
      </c>
      <c r="B542" s="832" t="s">
        <v>3566</v>
      </c>
      <c r="C542" s="832" t="s">
        <v>3550</v>
      </c>
      <c r="D542" s="832" t="s">
        <v>3733</v>
      </c>
      <c r="E542" s="832" t="s">
        <v>3734</v>
      </c>
      <c r="F542" s="849">
        <v>1</v>
      </c>
      <c r="G542" s="849">
        <v>43</v>
      </c>
      <c r="H542" s="849"/>
      <c r="I542" s="849">
        <v>43</v>
      </c>
      <c r="J542" s="849"/>
      <c r="K542" s="849"/>
      <c r="L542" s="849"/>
      <c r="M542" s="849"/>
      <c r="N542" s="849"/>
      <c r="O542" s="849"/>
      <c r="P542" s="837"/>
      <c r="Q542" s="850"/>
    </row>
    <row r="543" spans="1:17" ht="14.4" customHeight="1" x14ac:dyDescent="0.3">
      <c r="A543" s="831" t="s">
        <v>4262</v>
      </c>
      <c r="B543" s="832" t="s">
        <v>3566</v>
      </c>
      <c r="C543" s="832" t="s">
        <v>3550</v>
      </c>
      <c r="D543" s="832" t="s">
        <v>3739</v>
      </c>
      <c r="E543" s="832" t="s">
        <v>3740</v>
      </c>
      <c r="F543" s="849">
        <v>1</v>
      </c>
      <c r="G543" s="849">
        <v>372</v>
      </c>
      <c r="H543" s="849"/>
      <c r="I543" s="849">
        <v>372</v>
      </c>
      <c r="J543" s="849"/>
      <c r="K543" s="849"/>
      <c r="L543" s="849"/>
      <c r="M543" s="849"/>
      <c r="N543" s="849"/>
      <c r="O543" s="849"/>
      <c r="P543" s="837"/>
      <c r="Q543" s="850"/>
    </row>
    <row r="544" spans="1:17" ht="14.4" customHeight="1" x14ac:dyDescent="0.3">
      <c r="A544" s="831" t="s">
        <v>4262</v>
      </c>
      <c r="B544" s="832" t="s">
        <v>3566</v>
      </c>
      <c r="C544" s="832" t="s">
        <v>3550</v>
      </c>
      <c r="D544" s="832" t="s">
        <v>3563</v>
      </c>
      <c r="E544" s="832" t="s">
        <v>3564</v>
      </c>
      <c r="F544" s="849">
        <v>1</v>
      </c>
      <c r="G544" s="849">
        <v>362</v>
      </c>
      <c r="H544" s="849"/>
      <c r="I544" s="849">
        <v>362</v>
      </c>
      <c r="J544" s="849"/>
      <c r="K544" s="849"/>
      <c r="L544" s="849"/>
      <c r="M544" s="849"/>
      <c r="N544" s="849"/>
      <c r="O544" s="849"/>
      <c r="P544" s="837"/>
      <c r="Q544" s="850"/>
    </row>
    <row r="545" spans="1:17" ht="14.4" customHeight="1" x14ac:dyDescent="0.3">
      <c r="A545" s="831" t="s">
        <v>4262</v>
      </c>
      <c r="B545" s="832" t="s">
        <v>3766</v>
      </c>
      <c r="C545" s="832" t="s">
        <v>3550</v>
      </c>
      <c r="D545" s="832" t="s">
        <v>3773</v>
      </c>
      <c r="E545" s="832" t="s">
        <v>3774</v>
      </c>
      <c r="F545" s="849"/>
      <c r="G545" s="849"/>
      <c r="H545" s="849"/>
      <c r="I545" s="849"/>
      <c r="J545" s="849">
        <v>1</v>
      </c>
      <c r="K545" s="849">
        <v>1136</v>
      </c>
      <c r="L545" s="849">
        <v>1</v>
      </c>
      <c r="M545" s="849">
        <v>1136</v>
      </c>
      <c r="N545" s="849"/>
      <c r="O545" s="849"/>
      <c r="P545" s="837"/>
      <c r="Q545" s="850"/>
    </row>
    <row r="546" spans="1:17" ht="14.4" customHeight="1" x14ac:dyDescent="0.3">
      <c r="A546" s="831" t="s">
        <v>4262</v>
      </c>
      <c r="B546" s="832" t="s">
        <v>3766</v>
      </c>
      <c r="C546" s="832" t="s">
        <v>3550</v>
      </c>
      <c r="D546" s="832" t="s">
        <v>3775</v>
      </c>
      <c r="E546" s="832" t="s">
        <v>3776</v>
      </c>
      <c r="F546" s="849">
        <v>1</v>
      </c>
      <c r="G546" s="849">
        <v>265</v>
      </c>
      <c r="H546" s="849">
        <v>1</v>
      </c>
      <c r="I546" s="849">
        <v>265</v>
      </c>
      <c r="J546" s="849">
        <v>1</v>
      </c>
      <c r="K546" s="849">
        <v>265</v>
      </c>
      <c r="L546" s="849">
        <v>1</v>
      </c>
      <c r="M546" s="849">
        <v>265</v>
      </c>
      <c r="N546" s="849"/>
      <c r="O546" s="849"/>
      <c r="P546" s="837"/>
      <c r="Q546" s="850"/>
    </row>
    <row r="547" spans="1:17" ht="14.4" customHeight="1" x14ac:dyDescent="0.3">
      <c r="A547" s="831" t="s">
        <v>4262</v>
      </c>
      <c r="B547" s="832" t="s">
        <v>3766</v>
      </c>
      <c r="C547" s="832" t="s">
        <v>3550</v>
      </c>
      <c r="D547" s="832" t="s">
        <v>3779</v>
      </c>
      <c r="E547" s="832" t="s">
        <v>3780</v>
      </c>
      <c r="F547" s="849"/>
      <c r="G547" s="849"/>
      <c r="H547" s="849"/>
      <c r="I547" s="849"/>
      <c r="J547" s="849">
        <v>1</v>
      </c>
      <c r="K547" s="849">
        <v>569</v>
      </c>
      <c r="L547" s="849">
        <v>1</v>
      </c>
      <c r="M547" s="849">
        <v>569</v>
      </c>
      <c r="N547" s="849"/>
      <c r="O547" s="849"/>
      <c r="P547" s="837"/>
      <c r="Q547" s="850"/>
    </row>
    <row r="548" spans="1:17" ht="14.4" customHeight="1" x14ac:dyDescent="0.3">
      <c r="A548" s="831" t="s">
        <v>4262</v>
      </c>
      <c r="B548" s="832" t="s">
        <v>3766</v>
      </c>
      <c r="C548" s="832" t="s">
        <v>3550</v>
      </c>
      <c r="D548" s="832" t="s">
        <v>3781</v>
      </c>
      <c r="E548" s="832" t="s">
        <v>3782</v>
      </c>
      <c r="F548" s="849">
        <v>2</v>
      </c>
      <c r="G548" s="849">
        <v>11194</v>
      </c>
      <c r="H548" s="849"/>
      <c r="I548" s="849">
        <v>5597</v>
      </c>
      <c r="J548" s="849"/>
      <c r="K548" s="849"/>
      <c r="L548" s="849"/>
      <c r="M548" s="849"/>
      <c r="N548" s="849"/>
      <c r="O548" s="849"/>
      <c r="P548" s="837"/>
      <c r="Q548" s="850"/>
    </row>
    <row r="549" spans="1:17" ht="14.4" customHeight="1" x14ac:dyDescent="0.3">
      <c r="A549" s="831" t="s">
        <v>4262</v>
      </c>
      <c r="B549" s="832" t="s">
        <v>3766</v>
      </c>
      <c r="C549" s="832" t="s">
        <v>3550</v>
      </c>
      <c r="D549" s="832" t="s">
        <v>3783</v>
      </c>
      <c r="E549" s="832" t="s">
        <v>3784</v>
      </c>
      <c r="F549" s="849">
        <v>1</v>
      </c>
      <c r="G549" s="849">
        <v>486</v>
      </c>
      <c r="H549" s="849">
        <v>1</v>
      </c>
      <c r="I549" s="849">
        <v>486</v>
      </c>
      <c r="J549" s="849">
        <v>1</v>
      </c>
      <c r="K549" s="849">
        <v>486</v>
      </c>
      <c r="L549" s="849">
        <v>1</v>
      </c>
      <c r="M549" s="849">
        <v>486</v>
      </c>
      <c r="N549" s="849"/>
      <c r="O549" s="849"/>
      <c r="P549" s="837"/>
      <c r="Q549" s="850"/>
    </row>
    <row r="550" spans="1:17" ht="14.4" customHeight="1" x14ac:dyDescent="0.3">
      <c r="A550" s="831" t="s">
        <v>4264</v>
      </c>
      <c r="B550" s="832" t="s">
        <v>3566</v>
      </c>
      <c r="C550" s="832" t="s">
        <v>3550</v>
      </c>
      <c r="D550" s="832" t="s">
        <v>3551</v>
      </c>
      <c r="E550" s="832" t="s">
        <v>3552</v>
      </c>
      <c r="F550" s="849">
        <v>1</v>
      </c>
      <c r="G550" s="849">
        <v>251</v>
      </c>
      <c r="H550" s="849"/>
      <c r="I550" s="849">
        <v>251</v>
      </c>
      <c r="J550" s="849"/>
      <c r="K550" s="849"/>
      <c r="L550" s="849"/>
      <c r="M550" s="849"/>
      <c r="N550" s="849"/>
      <c r="O550" s="849"/>
      <c r="P550" s="837"/>
      <c r="Q550" s="850"/>
    </row>
    <row r="551" spans="1:17" ht="14.4" customHeight="1" x14ac:dyDescent="0.3">
      <c r="A551" s="831" t="s">
        <v>4264</v>
      </c>
      <c r="B551" s="832" t="s">
        <v>3566</v>
      </c>
      <c r="C551" s="832" t="s">
        <v>3550</v>
      </c>
      <c r="D551" s="832" t="s">
        <v>3665</v>
      </c>
      <c r="E551" s="832" t="s">
        <v>3666</v>
      </c>
      <c r="F551" s="849"/>
      <c r="G551" s="849"/>
      <c r="H551" s="849"/>
      <c r="I551" s="849"/>
      <c r="J551" s="849"/>
      <c r="K551" s="849"/>
      <c r="L551" s="849"/>
      <c r="M551" s="849"/>
      <c r="N551" s="849">
        <v>1</v>
      </c>
      <c r="O551" s="849">
        <v>127</v>
      </c>
      <c r="P551" s="837"/>
      <c r="Q551" s="850">
        <v>127</v>
      </c>
    </row>
    <row r="552" spans="1:17" ht="14.4" customHeight="1" x14ac:dyDescent="0.3">
      <c r="A552" s="831" t="s">
        <v>4264</v>
      </c>
      <c r="B552" s="832" t="s">
        <v>3566</v>
      </c>
      <c r="C552" s="832" t="s">
        <v>3550</v>
      </c>
      <c r="D552" s="832" t="s">
        <v>3557</v>
      </c>
      <c r="E552" s="832" t="s">
        <v>3558</v>
      </c>
      <c r="F552" s="849">
        <v>1</v>
      </c>
      <c r="G552" s="849">
        <v>591</v>
      </c>
      <c r="H552" s="849"/>
      <c r="I552" s="849">
        <v>591</v>
      </c>
      <c r="J552" s="849"/>
      <c r="K552" s="849"/>
      <c r="L552" s="849"/>
      <c r="M552" s="849"/>
      <c r="N552" s="849"/>
      <c r="O552" s="849"/>
      <c r="P552" s="837"/>
      <c r="Q552" s="850"/>
    </row>
    <row r="553" spans="1:17" ht="14.4" customHeight="1" x14ac:dyDescent="0.3">
      <c r="A553" s="831" t="s">
        <v>4265</v>
      </c>
      <c r="B553" s="832" t="s">
        <v>3566</v>
      </c>
      <c r="C553" s="832" t="s">
        <v>3567</v>
      </c>
      <c r="D553" s="832" t="s">
        <v>3576</v>
      </c>
      <c r="E553" s="832" t="s">
        <v>1352</v>
      </c>
      <c r="F553" s="849"/>
      <c r="G553" s="849"/>
      <c r="H553" s="849"/>
      <c r="I553" s="849"/>
      <c r="J553" s="849">
        <v>0.1</v>
      </c>
      <c r="K553" s="849">
        <v>454.76</v>
      </c>
      <c r="L553" s="849">
        <v>1</v>
      </c>
      <c r="M553" s="849">
        <v>4547.5999999999995</v>
      </c>
      <c r="N553" s="849"/>
      <c r="O553" s="849"/>
      <c r="P553" s="837"/>
      <c r="Q553" s="850"/>
    </row>
    <row r="554" spans="1:17" ht="14.4" customHeight="1" x14ac:dyDescent="0.3">
      <c r="A554" s="831" t="s">
        <v>4265</v>
      </c>
      <c r="B554" s="832" t="s">
        <v>3566</v>
      </c>
      <c r="C554" s="832" t="s">
        <v>3550</v>
      </c>
      <c r="D554" s="832" t="s">
        <v>3657</v>
      </c>
      <c r="E554" s="832" t="s">
        <v>3658</v>
      </c>
      <c r="F554" s="849"/>
      <c r="G554" s="849"/>
      <c r="H554" s="849"/>
      <c r="I554" s="849"/>
      <c r="J554" s="849">
        <v>4</v>
      </c>
      <c r="K554" s="849">
        <v>148</v>
      </c>
      <c r="L554" s="849">
        <v>1</v>
      </c>
      <c r="M554" s="849">
        <v>37</v>
      </c>
      <c r="N554" s="849">
        <v>1</v>
      </c>
      <c r="O554" s="849">
        <v>37</v>
      </c>
      <c r="P554" s="837">
        <v>0.25</v>
      </c>
      <c r="Q554" s="850">
        <v>37</v>
      </c>
    </row>
    <row r="555" spans="1:17" ht="14.4" customHeight="1" x14ac:dyDescent="0.3">
      <c r="A555" s="831" t="s">
        <v>4265</v>
      </c>
      <c r="B555" s="832" t="s">
        <v>3566</v>
      </c>
      <c r="C555" s="832" t="s">
        <v>3550</v>
      </c>
      <c r="D555" s="832" t="s">
        <v>3551</v>
      </c>
      <c r="E555" s="832" t="s">
        <v>3552</v>
      </c>
      <c r="F555" s="849"/>
      <c r="G555" s="849"/>
      <c r="H555" s="849"/>
      <c r="I555" s="849"/>
      <c r="J555" s="849"/>
      <c r="K555" s="849"/>
      <c r="L555" s="849"/>
      <c r="M555" s="849"/>
      <c r="N555" s="849">
        <v>2</v>
      </c>
      <c r="O555" s="849">
        <v>504</v>
      </c>
      <c r="P555" s="837"/>
      <c r="Q555" s="850">
        <v>252</v>
      </c>
    </row>
    <row r="556" spans="1:17" ht="14.4" customHeight="1" x14ac:dyDescent="0.3">
      <c r="A556" s="831" t="s">
        <v>4265</v>
      </c>
      <c r="B556" s="832" t="s">
        <v>3566</v>
      </c>
      <c r="C556" s="832" t="s">
        <v>3550</v>
      </c>
      <c r="D556" s="832" t="s">
        <v>3665</v>
      </c>
      <c r="E556" s="832" t="s">
        <v>3666</v>
      </c>
      <c r="F556" s="849"/>
      <c r="G556" s="849"/>
      <c r="H556" s="849"/>
      <c r="I556" s="849"/>
      <c r="J556" s="849">
        <v>2</v>
      </c>
      <c r="K556" s="849">
        <v>252</v>
      </c>
      <c r="L556" s="849">
        <v>1</v>
      </c>
      <c r="M556" s="849">
        <v>126</v>
      </c>
      <c r="N556" s="849">
        <v>2</v>
      </c>
      <c r="O556" s="849">
        <v>254</v>
      </c>
      <c r="P556" s="837">
        <v>1.0079365079365079</v>
      </c>
      <c r="Q556" s="850">
        <v>127</v>
      </c>
    </row>
    <row r="557" spans="1:17" ht="14.4" customHeight="1" x14ac:dyDescent="0.3">
      <c r="A557" s="831" t="s">
        <v>4265</v>
      </c>
      <c r="B557" s="832" t="s">
        <v>3566</v>
      </c>
      <c r="C557" s="832" t="s">
        <v>3550</v>
      </c>
      <c r="D557" s="832" t="s">
        <v>3667</v>
      </c>
      <c r="E557" s="832" t="s">
        <v>3668</v>
      </c>
      <c r="F557" s="849"/>
      <c r="G557" s="849"/>
      <c r="H557" s="849"/>
      <c r="I557" s="849"/>
      <c r="J557" s="849">
        <v>1</v>
      </c>
      <c r="K557" s="849">
        <v>311</v>
      </c>
      <c r="L557" s="849">
        <v>1</v>
      </c>
      <c r="M557" s="849">
        <v>311</v>
      </c>
      <c r="N557" s="849"/>
      <c r="O557" s="849"/>
      <c r="P557" s="837"/>
      <c r="Q557" s="850"/>
    </row>
    <row r="558" spans="1:17" ht="14.4" customHeight="1" x14ac:dyDescent="0.3">
      <c r="A558" s="831" t="s">
        <v>4265</v>
      </c>
      <c r="B558" s="832" t="s">
        <v>3566</v>
      </c>
      <c r="C558" s="832" t="s">
        <v>3550</v>
      </c>
      <c r="D558" s="832" t="s">
        <v>3673</v>
      </c>
      <c r="E558" s="832" t="s">
        <v>3674</v>
      </c>
      <c r="F558" s="849"/>
      <c r="G558" s="849"/>
      <c r="H558" s="849"/>
      <c r="I558" s="849"/>
      <c r="J558" s="849">
        <v>2</v>
      </c>
      <c r="K558" s="849">
        <v>666</v>
      </c>
      <c r="L558" s="849">
        <v>1</v>
      </c>
      <c r="M558" s="849">
        <v>333</v>
      </c>
      <c r="N558" s="849"/>
      <c r="O558" s="849"/>
      <c r="P558" s="837"/>
      <c r="Q558" s="850"/>
    </row>
    <row r="559" spans="1:17" ht="14.4" customHeight="1" x14ac:dyDescent="0.3">
      <c r="A559" s="831" t="s">
        <v>4265</v>
      </c>
      <c r="B559" s="832" t="s">
        <v>3566</v>
      </c>
      <c r="C559" s="832" t="s">
        <v>3550</v>
      </c>
      <c r="D559" s="832" t="s">
        <v>3683</v>
      </c>
      <c r="E559" s="832" t="s">
        <v>3684</v>
      </c>
      <c r="F559" s="849"/>
      <c r="G559" s="849"/>
      <c r="H559" s="849"/>
      <c r="I559" s="849"/>
      <c r="J559" s="849">
        <v>1</v>
      </c>
      <c r="K559" s="849">
        <v>323</v>
      </c>
      <c r="L559" s="849">
        <v>1</v>
      </c>
      <c r="M559" s="849">
        <v>323</v>
      </c>
      <c r="N559" s="849"/>
      <c r="O559" s="849"/>
      <c r="P559" s="837"/>
      <c r="Q559" s="850"/>
    </row>
    <row r="560" spans="1:17" ht="14.4" customHeight="1" x14ac:dyDescent="0.3">
      <c r="A560" s="831" t="s">
        <v>4265</v>
      </c>
      <c r="B560" s="832" t="s">
        <v>3566</v>
      </c>
      <c r="C560" s="832" t="s">
        <v>3550</v>
      </c>
      <c r="D560" s="832" t="s">
        <v>3713</v>
      </c>
      <c r="E560" s="832" t="s">
        <v>3714</v>
      </c>
      <c r="F560" s="849"/>
      <c r="G560" s="849"/>
      <c r="H560" s="849"/>
      <c r="I560" s="849"/>
      <c r="J560" s="849">
        <v>1</v>
      </c>
      <c r="K560" s="849">
        <v>958</v>
      </c>
      <c r="L560" s="849">
        <v>1</v>
      </c>
      <c r="M560" s="849">
        <v>958</v>
      </c>
      <c r="N560" s="849"/>
      <c r="O560" s="849"/>
      <c r="P560" s="837"/>
      <c r="Q560" s="850"/>
    </row>
    <row r="561" spans="1:17" ht="14.4" customHeight="1" x14ac:dyDescent="0.3">
      <c r="A561" s="831" t="s">
        <v>4265</v>
      </c>
      <c r="B561" s="832" t="s">
        <v>3566</v>
      </c>
      <c r="C561" s="832" t="s">
        <v>3550</v>
      </c>
      <c r="D561" s="832" t="s">
        <v>3557</v>
      </c>
      <c r="E561" s="832" t="s">
        <v>3558</v>
      </c>
      <c r="F561" s="849"/>
      <c r="G561" s="849"/>
      <c r="H561" s="849"/>
      <c r="I561" s="849"/>
      <c r="J561" s="849">
        <v>1</v>
      </c>
      <c r="K561" s="849">
        <v>592</v>
      </c>
      <c r="L561" s="849">
        <v>1</v>
      </c>
      <c r="M561" s="849">
        <v>592</v>
      </c>
      <c r="N561" s="849"/>
      <c r="O561" s="849"/>
      <c r="P561" s="837"/>
      <c r="Q561" s="850"/>
    </row>
    <row r="562" spans="1:17" ht="14.4" customHeight="1" x14ac:dyDescent="0.3">
      <c r="A562" s="831" t="s">
        <v>4265</v>
      </c>
      <c r="B562" s="832" t="s">
        <v>3566</v>
      </c>
      <c r="C562" s="832" t="s">
        <v>3550</v>
      </c>
      <c r="D562" s="832" t="s">
        <v>3559</v>
      </c>
      <c r="E562" s="832" t="s">
        <v>3560</v>
      </c>
      <c r="F562" s="849"/>
      <c r="G562" s="849"/>
      <c r="H562" s="849"/>
      <c r="I562" s="849"/>
      <c r="J562" s="849">
        <v>1</v>
      </c>
      <c r="K562" s="849">
        <v>767</v>
      </c>
      <c r="L562" s="849">
        <v>1</v>
      </c>
      <c r="M562" s="849">
        <v>767</v>
      </c>
      <c r="N562" s="849"/>
      <c r="O562" s="849"/>
      <c r="P562" s="837"/>
      <c r="Q562" s="850"/>
    </row>
    <row r="563" spans="1:17" ht="14.4" customHeight="1" x14ac:dyDescent="0.3">
      <c r="A563" s="831" t="s">
        <v>4265</v>
      </c>
      <c r="B563" s="832" t="s">
        <v>3566</v>
      </c>
      <c r="C563" s="832" t="s">
        <v>3550</v>
      </c>
      <c r="D563" s="832" t="s">
        <v>3739</v>
      </c>
      <c r="E563" s="832" t="s">
        <v>3740</v>
      </c>
      <c r="F563" s="849"/>
      <c r="G563" s="849"/>
      <c r="H563" s="849"/>
      <c r="I563" s="849"/>
      <c r="J563" s="849"/>
      <c r="K563" s="849"/>
      <c r="L563" s="849"/>
      <c r="M563" s="849"/>
      <c r="N563" s="849">
        <v>1</v>
      </c>
      <c r="O563" s="849">
        <v>374</v>
      </c>
      <c r="P563" s="837"/>
      <c r="Q563" s="850">
        <v>374</v>
      </c>
    </row>
    <row r="564" spans="1:17" ht="14.4" customHeight="1" x14ac:dyDescent="0.3">
      <c r="A564" s="831" t="s">
        <v>4265</v>
      </c>
      <c r="B564" s="832" t="s">
        <v>3566</v>
      </c>
      <c r="C564" s="832" t="s">
        <v>3550</v>
      </c>
      <c r="D564" s="832" t="s">
        <v>3561</v>
      </c>
      <c r="E564" s="832" t="s">
        <v>3562</v>
      </c>
      <c r="F564" s="849"/>
      <c r="G564" s="849"/>
      <c r="H564" s="849"/>
      <c r="I564" s="849"/>
      <c r="J564" s="849">
        <v>1</v>
      </c>
      <c r="K564" s="849">
        <v>1337</v>
      </c>
      <c r="L564" s="849">
        <v>1</v>
      </c>
      <c r="M564" s="849">
        <v>1337</v>
      </c>
      <c r="N564" s="849">
        <v>1</v>
      </c>
      <c r="O564" s="849">
        <v>1339</v>
      </c>
      <c r="P564" s="837">
        <v>1.0014958863126402</v>
      </c>
      <c r="Q564" s="850">
        <v>1339</v>
      </c>
    </row>
    <row r="565" spans="1:17" ht="14.4" customHeight="1" x14ac:dyDescent="0.3">
      <c r="A565" s="831" t="s">
        <v>4265</v>
      </c>
      <c r="B565" s="832" t="s">
        <v>3566</v>
      </c>
      <c r="C565" s="832" t="s">
        <v>3550</v>
      </c>
      <c r="D565" s="832" t="s">
        <v>3563</v>
      </c>
      <c r="E565" s="832" t="s">
        <v>3564</v>
      </c>
      <c r="F565" s="849"/>
      <c r="G565" s="849"/>
      <c r="H565" s="849"/>
      <c r="I565" s="849"/>
      <c r="J565" s="849">
        <v>1</v>
      </c>
      <c r="K565" s="849">
        <v>362</v>
      </c>
      <c r="L565" s="849">
        <v>1</v>
      </c>
      <c r="M565" s="849">
        <v>362</v>
      </c>
      <c r="N565" s="849"/>
      <c r="O565" s="849"/>
      <c r="P565" s="837"/>
      <c r="Q565" s="850"/>
    </row>
    <row r="566" spans="1:17" ht="14.4" customHeight="1" x14ac:dyDescent="0.3">
      <c r="A566" s="831" t="s">
        <v>4265</v>
      </c>
      <c r="B566" s="832" t="s">
        <v>3766</v>
      </c>
      <c r="C566" s="832" t="s">
        <v>3550</v>
      </c>
      <c r="D566" s="832" t="s">
        <v>3779</v>
      </c>
      <c r="E566" s="832" t="s">
        <v>3780</v>
      </c>
      <c r="F566" s="849"/>
      <c r="G566" s="849"/>
      <c r="H566" s="849"/>
      <c r="I566" s="849"/>
      <c r="J566" s="849">
        <v>1</v>
      </c>
      <c r="K566" s="849">
        <v>569</v>
      </c>
      <c r="L566" s="849">
        <v>1</v>
      </c>
      <c r="M566" s="849">
        <v>569</v>
      </c>
      <c r="N566" s="849"/>
      <c r="O566" s="849"/>
      <c r="P566" s="837"/>
      <c r="Q566" s="850"/>
    </row>
    <row r="567" spans="1:17" ht="14.4" customHeight="1" x14ac:dyDescent="0.3">
      <c r="A567" s="831" t="s">
        <v>4266</v>
      </c>
      <c r="B567" s="832" t="s">
        <v>3566</v>
      </c>
      <c r="C567" s="832" t="s">
        <v>3567</v>
      </c>
      <c r="D567" s="832" t="s">
        <v>3576</v>
      </c>
      <c r="E567" s="832" t="s">
        <v>1352</v>
      </c>
      <c r="F567" s="849">
        <v>0.2</v>
      </c>
      <c r="G567" s="849">
        <v>909.52</v>
      </c>
      <c r="H567" s="849"/>
      <c r="I567" s="849">
        <v>4547.5999999999995</v>
      </c>
      <c r="J567" s="849"/>
      <c r="K567" s="849"/>
      <c r="L567" s="849"/>
      <c r="M567" s="849"/>
      <c r="N567" s="849"/>
      <c r="O567" s="849"/>
      <c r="P567" s="837"/>
      <c r="Q567" s="850"/>
    </row>
    <row r="568" spans="1:17" ht="14.4" customHeight="1" x14ac:dyDescent="0.3">
      <c r="A568" s="831" t="s">
        <v>4266</v>
      </c>
      <c r="B568" s="832" t="s">
        <v>3566</v>
      </c>
      <c r="C568" s="832" t="s">
        <v>3547</v>
      </c>
      <c r="D568" s="832" t="s">
        <v>3602</v>
      </c>
      <c r="E568" s="832" t="s">
        <v>3603</v>
      </c>
      <c r="F568" s="849">
        <v>1</v>
      </c>
      <c r="G568" s="849">
        <v>2625.11</v>
      </c>
      <c r="H568" s="849"/>
      <c r="I568" s="849">
        <v>2625.11</v>
      </c>
      <c r="J568" s="849"/>
      <c r="K568" s="849"/>
      <c r="L568" s="849"/>
      <c r="M568" s="849"/>
      <c r="N568" s="849"/>
      <c r="O568" s="849"/>
      <c r="P568" s="837"/>
      <c r="Q568" s="850"/>
    </row>
    <row r="569" spans="1:17" ht="14.4" customHeight="1" x14ac:dyDescent="0.3">
      <c r="A569" s="831" t="s">
        <v>4266</v>
      </c>
      <c r="B569" s="832" t="s">
        <v>3566</v>
      </c>
      <c r="C569" s="832" t="s">
        <v>3547</v>
      </c>
      <c r="D569" s="832" t="s">
        <v>3624</v>
      </c>
      <c r="E569" s="832" t="s">
        <v>3625</v>
      </c>
      <c r="F569" s="849">
        <v>2</v>
      </c>
      <c r="G569" s="849">
        <v>2793</v>
      </c>
      <c r="H569" s="849"/>
      <c r="I569" s="849">
        <v>1396.5</v>
      </c>
      <c r="J569" s="849"/>
      <c r="K569" s="849"/>
      <c r="L569" s="849"/>
      <c r="M569" s="849"/>
      <c r="N569" s="849"/>
      <c r="O569" s="849"/>
      <c r="P569" s="837"/>
      <c r="Q569" s="850"/>
    </row>
    <row r="570" spans="1:17" ht="14.4" customHeight="1" x14ac:dyDescent="0.3">
      <c r="A570" s="831" t="s">
        <v>4266</v>
      </c>
      <c r="B570" s="832" t="s">
        <v>3566</v>
      </c>
      <c r="C570" s="832" t="s">
        <v>3550</v>
      </c>
      <c r="D570" s="832" t="s">
        <v>3657</v>
      </c>
      <c r="E570" s="832" t="s">
        <v>3658</v>
      </c>
      <c r="F570" s="849">
        <v>7</v>
      </c>
      <c r="G570" s="849">
        <v>259</v>
      </c>
      <c r="H570" s="849">
        <v>0.77777777777777779</v>
      </c>
      <c r="I570" s="849">
        <v>37</v>
      </c>
      <c r="J570" s="849">
        <v>9</v>
      </c>
      <c r="K570" s="849">
        <v>333</v>
      </c>
      <c r="L570" s="849">
        <v>1</v>
      </c>
      <c r="M570" s="849">
        <v>37</v>
      </c>
      <c r="N570" s="849">
        <v>4</v>
      </c>
      <c r="O570" s="849">
        <v>148</v>
      </c>
      <c r="P570" s="837">
        <v>0.44444444444444442</v>
      </c>
      <c r="Q570" s="850">
        <v>37</v>
      </c>
    </row>
    <row r="571" spans="1:17" ht="14.4" customHeight="1" x14ac:dyDescent="0.3">
      <c r="A571" s="831" t="s">
        <v>4266</v>
      </c>
      <c r="B571" s="832" t="s">
        <v>3566</v>
      </c>
      <c r="C571" s="832" t="s">
        <v>3550</v>
      </c>
      <c r="D571" s="832" t="s">
        <v>3551</v>
      </c>
      <c r="E571" s="832" t="s">
        <v>3552</v>
      </c>
      <c r="F571" s="849">
        <v>2</v>
      </c>
      <c r="G571" s="849">
        <v>502</v>
      </c>
      <c r="H571" s="849"/>
      <c r="I571" s="849">
        <v>251</v>
      </c>
      <c r="J571" s="849"/>
      <c r="K571" s="849"/>
      <c r="L571" s="849"/>
      <c r="M571" s="849"/>
      <c r="N571" s="849">
        <v>1</v>
      </c>
      <c r="O571" s="849">
        <v>252</v>
      </c>
      <c r="P571" s="837"/>
      <c r="Q571" s="850">
        <v>252</v>
      </c>
    </row>
    <row r="572" spans="1:17" ht="14.4" customHeight="1" x14ac:dyDescent="0.3">
      <c r="A572" s="831" t="s">
        <v>4266</v>
      </c>
      <c r="B572" s="832" t="s">
        <v>3566</v>
      </c>
      <c r="C572" s="832" t="s">
        <v>3550</v>
      </c>
      <c r="D572" s="832" t="s">
        <v>3665</v>
      </c>
      <c r="E572" s="832" t="s">
        <v>3666</v>
      </c>
      <c r="F572" s="849">
        <v>1</v>
      </c>
      <c r="G572" s="849">
        <v>126</v>
      </c>
      <c r="H572" s="849">
        <v>0.5</v>
      </c>
      <c r="I572" s="849">
        <v>126</v>
      </c>
      <c r="J572" s="849">
        <v>2</v>
      </c>
      <c r="K572" s="849">
        <v>252</v>
      </c>
      <c r="L572" s="849">
        <v>1</v>
      </c>
      <c r="M572" s="849">
        <v>126</v>
      </c>
      <c r="N572" s="849">
        <v>1</v>
      </c>
      <c r="O572" s="849">
        <v>127</v>
      </c>
      <c r="P572" s="837">
        <v>0.50396825396825395</v>
      </c>
      <c r="Q572" s="850">
        <v>127</v>
      </c>
    </row>
    <row r="573" spans="1:17" ht="14.4" customHeight="1" x14ac:dyDescent="0.3">
      <c r="A573" s="831" t="s">
        <v>4266</v>
      </c>
      <c r="B573" s="832" t="s">
        <v>3566</v>
      </c>
      <c r="C573" s="832" t="s">
        <v>3550</v>
      </c>
      <c r="D573" s="832" t="s">
        <v>3673</v>
      </c>
      <c r="E573" s="832" t="s">
        <v>3674</v>
      </c>
      <c r="F573" s="849">
        <v>1</v>
      </c>
      <c r="G573" s="849">
        <v>333</v>
      </c>
      <c r="H573" s="849"/>
      <c r="I573" s="849">
        <v>333</v>
      </c>
      <c r="J573" s="849"/>
      <c r="K573" s="849"/>
      <c r="L573" s="849"/>
      <c r="M573" s="849"/>
      <c r="N573" s="849"/>
      <c r="O573" s="849"/>
      <c r="P573" s="837"/>
      <c r="Q573" s="850"/>
    </row>
    <row r="574" spans="1:17" ht="14.4" customHeight="1" x14ac:dyDescent="0.3">
      <c r="A574" s="831" t="s">
        <v>4266</v>
      </c>
      <c r="B574" s="832" t="s">
        <v>3566</v>
      </c>
      <c r="C574" s="832" t="s">
        <v>3550</v>
      </c>
      <c r="D574" s="832" t="s">
        <v>3689</v>
      </c>
      <c r="E574" s="832" t="s">
        <v>3690</v>
      </c>
      <c r="F574" s="849">
        <v>1</v>
      </c>
      <c r="G574" s="849">
        <v>1181</v>
      </c>
      <c r="H574" s="849"/>
      <c r="I574" s="849">
        <v>1181</v>
      </c>
      <c r="J574" s="849"/>
      <c r="K574" s="849"/>
      <c r="L574" s="849"/>
      <c r="M574" s="849"/>
      <c r="N574" s="849"/>
      <c r="O574" s="849"/>
      <c r="P574" s="837"/>
      <c r="Q574" s="850"/>
    </row>
    <row r="575" spans="1:17" ht="14.4" customHeight="1" x14ac:dyDescent="0.3">
      <c r="A575" s="831" t="s">
        <v>4266</v>
      </c>
      <c r="B575" s="832" t="s">
        <v>3566</v>
      </c>
      <c r="C575" s="832" t="s">
        <v>3550</v>
      </c>
      <c r="D575" s="832" t="s">
        <v>3699</v>
      </c>
      <c r="E575" s="832" t="s">
        <v>3700</v>
      </c>
      <c r="F575" s="849">
        <v>1</v>
      </c>
      <c r="G575" s="849">
        <v>259</v>
      </c>
      <c r="H575" s="849"/>
      <c r="I575" s="849">
        <v>259</v>
      </c>
      <c r="J575" s="849"/>
      <c r="K575" s="849"/>
      <c r="L575" s="849"/>
      <c r="M575" s="849"/>
      <c r="N575" s="849"/>
      <c r="O575" s="849"/>
      <c r="P575" s="837"/>
      <c r="Q575" s="850"/>
    </row>
    <row r="576" spans="1:17" ht="14.4" customHeight="1" x14ac:dyDescent="0.3">
      <c r="A576" s="831" t="s">
        <v>4266</v>
      </c>
      <c r="B576" s="832" t="s">
        <v>3566</v>
      </c>
      <c r="C576" s="832" t="s">
        <v>3550</v>
      </c>
      <c r="D576" s="832" t="s">
        <v>3557</v>
      </c>
      <c r="E576" s="832" t="s">
        <v>3558</v>
      </c>
      <c r="F576" s="849">
        <v>3</v>
      </c>
      <c r="G576" s="849">
        <v>1773</v>
      </c>
      <c r="H576" s="849"/>
      <c r="I576" s="849">
        <v>591</v>
      </c>
      <c r="J576" s="849"/>
      <c r="K576" s="849"/>
      <c r="L576" s="849"/>
      <c r="M576" s="849"/>
      <c r="N576" s="849"/>
      <c r="O576" s="849"/>
      <c r="P576" s="837"/>
      <c r="Q576" s="850"/>
    </row>
    <row r="577" spans="1:17" ht="14.4" customHeight="1" x14ac:dyDescent="0.3">
      <c r="A577" s="831" t="s">
        <v>4266</v>
      </c>
      <c r="B577" s="832" t="s">
        <v>3566</v>
      </c>
      <c r="C577" s="832" t="s">
        <v>3550</v>
      </c>
      <c r="D577" s="832" t="s">
        <v>3559</v>
      </c>
      <c r="E577" s="832" t="s">
        <v>3560</v>
      </c>
      <c r="F577" s="849">
        <v>2</v>
      </c>
      <c r="G577" s="849">
        <v>1534</v>
      </c>
      <c r="H577" s="849"/>
      <c r="I577" s="849">
        <v>767</v>
      </c>
      <c r="J577" s="849"/>
      <c r="K577" s="849"/>
      <c r="L577" s="849"/>
      <c r="M577" s="849"/>
      <c r="N577" s="849"/>
      <c r="O577" s="849"/>
      <c r="P577" s="837"/>
      <c r="Q577" s="850"/>
    </row>
    <row r="578" spans="1:17" ht="14.4" customHeight="1" x14ac:dyDescent="0.3">
      <c r="A578" s="831" t="s">
        <v>4266</v>
      </c>
      <c r="B578" s="832" t="s">
        <v>3566</v>
      </c>
      <c r="C578" s="832" t="s">
        <v>3550</v>
      </c>
      <c r="D578" s="832" t="s">
        <v>3721</v>
      </c>
      <c r="E578" s="832" t="s">
        <v>3722</v>
      </c>
      <c r="F578" s="849">
        <v>1</v>
      </c>
      <c r="G578" s="849">
        <v>122</v>
      </c>
      <c r="H578" s="849"/>
      <c r="I578" s="849">
        <v>122</v>
      </c>
      <c r="J578" s="849"/>
      <c r="K578" s="849"/>
      <c r="L578" s="849"/>
      <c r="M578" s="849"/>
      <c r="N578" s="849"/>
      <c r="O578" s="849"/>
      <c r="P578" s="837"/>
      <c r="Q578" s="850"/>
    </row>
    <row r="579" spans="1:17" ht="14.4" customHeight="1" x14ac:dyDescent="0.3">
      <c r="A579" s="831" t="s">
        <v>4266</v>
      </c>
      <c r="B579" s="832" t="s">
        <v>3566</v>
      </c>
      <c r="C579" s="832" t="s">
        <v>3550</v>
      </c>
      <c r="D579" s="832" t="s">
        <v>3739</v>
      </c>
      <c r="E579" s="832" t="s">
        <v>3740</v>
      </c>
      <c r="F579" s="849"/>
      <c r="G579" s="849"/>
      <c r="H579" s="849"/>
      <c r="I579" s="849"/>
      <c r="J579" s="849">
        <v>1</v>
      </c>
      <c r="K579" s="849">
        <v>373</v>
      </c>
      <c r="L579" s="849">
        <v>1</v>
      </c>
      <c r="M579" s="849">
        <v>373</v>
      </c>
      <c r="N579" s="849"/>
      <c r="O579" s="849"/>
      <c r="P579" s="837"/>
      <c r="Q579" s="850"/>
    </row>
    <row r="580" spans="1:17" ht="14.4" customHeight="1" x14ac:dyDescent="0.3">
      <c r="A580" s="831" t="s">
        <v>4266</v>
      </c>
      <c r="B580" s="832" t="s">
        <v>3566</v>
      </c>
      <c r="C580" s="832" t="s">
        <v>3550</v>
      </c>
      <c r="D580" s="832" t="s">
        <v>3561</v>
      </c>
      <c r="E580" s="832" t="s">
        <v>3562</v>
      </c>
      <c r="F580" s="849"/>
      <c r="G580" s="849"/>
      <c r="H580" s="849"/>
      <c r="I580" s="849"/>
      <c r="J580" s="849"/>
      <c r="K580" s="849"/>
      <c r="L580" s="849"/>
      <c r="M580" s="849"/>
      <c r="N580" s="849">
        <v>1</v>
      </c>
      <c r="O580" s="849">
        <v>1339</v>
      </c>
      <c r="P580" s="837"/>
      <c r="Q580" s="850">
        <v>1339</v>
      </c>
    </row>
    <row r="581" spans="1:17" ht="14.4" customHeight="1" x14ac:dyDescent="0.3">
      <c r="A581" s="831" t="s">
        <v>4266</v>
      </c>
      <c r="B581" s="832" t="s">
        <v>3566</v>
      </c>
      <c r="C581" s="832" t="s">
        <v>3550</v>
      </c>
      <c r="D581" s="832" t="s">
        <v>3563</v>
      </c>
      <c r="E581" s="832" t="s">
        <v>3564</v>
      </c>
      <c r="F581" s="849">
        <v>1</v>
      </c>
      <c r="G581" s="849">
        <v>362</v>
      </c>
      <c r="H581" s="849"/>
      <c r="I581" s="849">
        <v>362</v>
      </c>
      <c r="J581" s="849"/>
      <c r="K581" s="849"/>
      <c r="L581" s="849"/>
      <c r="M581" s="849"/>
      <c r="N581" s="849"/>
      <c r="O581" s="849"/>
      <c r="P581" s="837"/>
      <c r="Q581" s="850"/>
    </row>
    <row r="582" spans="1:17" ht="14.4" customHeight="1" x14ac:dyDescent="0.3">
      <c r="A582" s="831" t="s">
        <v>4266</v>
      </c>
      <c r="B582" s="832" t="s">
        <v>3766</v>
      </c>
      <c r="C582" s="832" t="s">
        <v>3550</v>
      </c>
      <c r="D582" s="832" t="s">
        <v>3773</v>
      </c>
      <c r="E582" s="832" t="s">
        <v>3774</v>
      </c>
      <c r="F582" s="849">
        <v>1</v>
      </c>
      <c r="G582" s="849">
        <v>1136</v>
      </c>
      <c r="H582" s="849"/>
      <c r="I582" s="849">
        <v>1136</v>
      </c>
      <c r="J582" s="849"/>
      <c r="K582" s="849"/>
      <c r="L582" s="849"/>
      <c r="M582" s="849"/>
      <c r="N582" s="849"/>
      <c r="O582" s="849"/>
      <c r="P582" s="837"/>
      <c r="Q582" s="850"/>
    </row>
    <row r="583" spans="1:17" ht="14.4" customHeight="1" x14ac:dyDescent="0.3">
      <c r="A583" s="831" t="s">
        <v>4266</v>
      </c>
      <c r="B583" s="832" t="s">
        <v>3766</v>
      </c>
      <c r="C583" s="832" t="s">
        <v>3550</v>
      </c>
      <c r="D583" s="832" t="s">
        <v>3775</v>
      </c>
      <c r="E583" s="832" t="s">
        <v>3776</v>
      </c>
      <c r="F583" s="849">
        <v>1</v>
      </c>
      <c r="G583" s="849">
        <v>265</v>
      </c>
      <c r="H583" s="849"/>
      <c r="I583" s="849">
        <v>265</v>
      </c>
      <c r="J583" s="849"/>
      <c r="K583" s="849"/>
      <c r="L583" s="849"/>
      <c r="M583" s="849"/>
      <c r="N583" s="849"/>
      <c r="O583" s="849"/>
      <c r="P583" s="837"/>
      <c r="Q583" s="850"/>
    </row>
    <row r="584" spans="1:17" ht="14.4" customHeight="1" x14ac:dyDescent="0.3">
      <c r="A584" s="831" t="s">
        <v>4267</v>
      </c>
      <c r="B584" s="832" t="s">
        <v>3566</v>
      </c>
      <c r="C584" s="832" t="s">
        <v>3550</v>
      </c>
      <c r="D584" s="832" t="s">
        <v>3657</v>
      </c>
      <c r="E584" s="832" t="s">
        <v>3658</v>
      </c>
      <c r="F584" s="849">
        <v>2</v>
      </c>
      <c r="G584" s="849">
        <v>74</v>
      </c>
      <c r="H584" s="849"/>
      <c r="I584" s="849">
        <v>37</v>
      </c>
      <c r="J584" s="849"/>
      <c r="K584" s="849"/>
      <c r="L584" s="849"/>
      <c r="M584" s="849"/>
      <c r="N584" s="849"/>
      <c r="O584" s="849"/>
      <c r="P584" s="837"/>
      <c r="Q584" s="850"/>
    </row>
    <row r="585" spans="1:17" ht="14.4" customHeight="1" x14ac:dyDescent="0.3">
      <c r="A585" s="831" t="s">
        <v>4267</v>
      </c>
      <c r="B585" s="832" t="s">
        <v>3566</v>
      </c>
      <c r="C585" s="832" t="s">
        <v>3550</v>
      </c>
      <c r="D585" s="832" t="s">
        <v>3551</v>
      </c>
      <c r="E585" s="832" t="s">
        <v>3552</v>
      </c>
      <c r="F585" s="849">
        <v>1</v>
      </c>
      <c r="G585" s="849">
        <v>251</v>
      </c>
      <c r="H585" s="849">
        <v>1</v>
      </c>
      <c r="I585" s="849">
        <v>251</v>
      </c>
      <c r="J585" s="849">
        <v>1</v>
      </c>
      <c r="K585" s="849">
        <v>251</v>
      </c>
      <c r="L585" s="849">
        <v>1</v>
      </c>
      <c r="M585" s="849">
        <v>251</v>
      </c>
      <c r="N585" s="849"/>
      <c r="O585" s="849"/>
      <c r="P585" s="837"/>
      <c r="Q585" s="850"/>
    </row>
    <row r="586" spans="1:17" ht="14.4" customHeight="1" x14ac:dyDescent="0.3">
      <c r="A586" s="831" t="s">
        <v>4267</v>
      </c>
      <c r="B586" s="832" t="s">
        <v>3566</v>
      </c>
      <c r="C586" s="832" t="s">
        <v>3550</v>
      </c>
      <c r="D586" s="832" t="s">
        <v>3665</v>
      </c>
      <c r="E586" s="832" t="s">
        <v>3666</v>
      </c>
      <c r="F586" s="849">
        <v>1</v>
      </c>
      <c r="G586" s="849">
        <v>126</v>
      </c>
      <c r="H586" s="849">
        <v>1</v>
      </c>
      <c r="I586" s="849">
        <v>126</v>
      </c>
      <c r="J586" s="849">
        <v>1</v>
      </c>
      <c r="K586" s="849">
        <v>126</v>
      </c>
      <c r="L586" s="849">
        <v>1</v>
      </c>
      <c r="M586" s="849">
        <v>126</v>
      </c>
      <c r="N586" s="849"/>
      <c r="O586" s="849"/>
      <c r="P586" s="837"/>
      <c r="Q586" s="850"/>
    </row>
    <row r="587" spans="1:17" ht="14.4" customHeight="1" x14ac:dyDescent="0.3">
      <c r="A587" s="831" t="s">
        <v>4268</v>
      </c>
      <c r="B587" s="832" t="s">
        <v>3566</v>
      </c>
      <c r="C587" s="832" t="s">
        <v>3567</v>
      </c>
      <c r="D587" s="832" t="s">
        <v>3576</v>
      </c>
      <c r="E587" s="832" t="s">
        <v>1352</v>
      </c>
      <c r="F587" s="849">
        <v>0.1</v>
      </c>
      <c r="G587" s="849">
        <v>442.7</v>
      </c>
      <c r="H587" s="849">
        <v>0.97348051719588358</v>
      </c>
      <c r="I587" s="849">
        <v>4427</v>
      </c>
      <c r="J587" s="849">
        <v>0.1</v>
      </c>
      <c r="K587" s="849">
        <v>454.76</v>
      </c>
      <c r="L587" s="849">
        <v>1</v>
      </c>
      <c r="M587" s="849">
        <v>4547.5999999999995</v>
      </c>
      <c r="N587" s="849"/>
      <c r="O587" s="849"/>
      <c r="P587" s="837"/>
      <c r="Q587" s="850"/>
    </row>
    <row r="588" spans="1:17" ht="14.4" customHeight="1" x14ac:dyDescent="0.3">
      <c r="A588" s="831" t="s">
        <v>4268</v>
      </c>
      <c r="B588" s="832" t="s">
        <v>3566</v>
      </c>
      <c r="C588" s="832" t="s">
        <v>3547</v>
      </c>
      <c r="D588" s="832" t="s">
        <v>3612</v>
      </c>
      <c r="E588" s="832" t="s">
        <v>3613</v>
      </c>
      <c r="F588" s="849">
        <v>1</v>
      </c>
      <c r="G588" s="849">
        <v>408.74</v>
      </c>
      <c r="H588" s="849">
        <v>1</v>
      </c>
      <c r="I588" s="849">
        <v>408.74</v>
      </c>
      <c r="J588" s="849">
        <v>1</v>
      </c>
      <c r="K588" s="849">
        <v>408.74</v>
      </c>
      <c r="L588" s="849">
        <v>1</v>
      </c>
      <c r="M588" s="849">
        <v>408.74</v>
      </c>
      <c r="N588" s="849"/>
      <c r="O588" s="849"/>
      <c r="P588" s="837"/>
      <c r="Q588" s="850"/>
    </row>
    <row r="589" spans="1:17" ht="14.4" customHeight="1" x14ac:dyDescent="0.3">
      <c r="A589" s="831" t="s">
        <v>4268</v>
      </c>
      <c r="B589" s="832" t="s">
        <v>3566</v>
      </c>
      <c r="C589" s="832" t="s">
        <v>3547</v>
      </c>
      <c r="D589" s="832" t="s">
        <v>3548</v>
      </c>
      <c r="E589" s="832" t="s">
        <v>3549</v>
      </c>
      <c r="F589" s="849">
        <v>1</v>
      </c>
      <c r="G589" s="849">
        <v>2436</v>
      </c>
      <c r="H589" s="849">
        <v>1</v>
      </c>
      <c r="I589" s="849">
        <v>2436</v>
      </c>
      <c r="J589" s="849">
        <v>1</v>
      </c>
      <c r="K589" s="849">
        <v>2436</v>
      </c>
      <c r="L589" s="849">
        <v>1</v>
      </c>
      <c r="M589" s="849">
        <v>2436</v>
      </c>
      <c r="N589" s="849"/>
      <c r="O589" s="849"/>
      <c r="P589" s="837"/>
      <c r="Q589" s="850"/>
    </row>
    <row r="590" spans="1:17" ht="14.4" customHeight="1" x14ac:dyDescent="0.3">
      <c r="A590" s="831" t="s">
        <v>4268</v>
      </c>
      <c r="B590" s="832" t="s">
        <v>3566</v>
      </c>
      <c r="C590" s="832" t="s">
        <v>3547</v>
      </c>
      <c r="D590" s="832" t="s">
        <v>3622</v>
      </c>
      <c r="E590" s="832" t="s">
        <v>3623</v>
      </c>
      <c r="F590" s="849"/>
      <c r="G590" s="849"/>
      <c r="H590" s="849"/>
      <c r="I590" s="849"/>
      <c r="J590" s="849"/>
      <c r="K590" s="849"/>
      <c r="L590" s="849"/>
      <c r="M590" s="849"/>
      <c r="N590" s="849">
        <v>1</v>
      </c>
      <c r="O590" s="849">
        <v>3501.87</v>
      </c>
      <c r="P590" s="837"/>
      <c r="Q590" s="850">
        <v>3501.87</v>
      </c>
    </row>
    <row r="591" spans="1:17" ht="14.4" customHeight="1" x14ac:dyDescent="0.3">
      <c r="A591" s="831" t="s">
        <v>4268</v>
      </c>
      <c r="B591" s="832" t="s">
        <v>3566</v>
      </c>
      <c r="C591" s="832" t="s">
        <v>3547</v>
      </c>
      <c r="D591" s="832" t="s">
        <v>3624</v>
      </c>
      <c r="E591" s="832" t="s">
        <v>3625</v>
      </c>
      <c r="F591" s="849">
        <v>1</v>
      </c>
      <c r="G591" s="849">
        <v>1396.5</v>
      </c>
      <c r="H591" s="849"/>
      <c r="I591" s="849">
        <v>1396.5</v>
      </c>
      <c r="J591" s="849"/>
      <c r="K591" s="849"/>
      <c r="L591" s="849"/>
      <c r="M591" s="849"/>
      <c r="N591" s="849">
        <v>1</v>
      </c>
      <c r="O591" s="849">
        <v>1396.5</v>
      </c>
      <c r="P591" s="837"/>
      <c r="Q591" s="850">
        <v>1396.5</v>
      </c>
    </row>
    <row r="592" spans="1:17" ht="14.4" customHeight="1" x14ac:dyDescent="0.3">
      <c r="A592" s="831" t="s">
        <v>4268</v>
      </c>
      <c r="B592" s="832" t="s">
        <v>3566</v>
      </c>
      <c r="C592" s="832" t="s">
        <v>3550</v>
      </c>
      <c r="D592" s="832" t="s">
        <v>3657</v>
      </c>
      <c r="E592" s="832" t="s">
        <v>3658</v>
      </c>
      <c r="F592" s="849">
        <v>7</v>
      </c>
      <c r="G592" s="849">
        <v>259</v>
      </c>
      <c r="H592" s="849">
        <v>3.5</v>
      </c>
      <c r="I592" s="849">
        <v>37</v>
      </c>
      <c r="J592" s="849">
        <v>2</v>
      </c>
      <c r="K592" s="849">
        <v>74</v>
      </c>
      <c r="L592" s="849">
        <v>1</v>
      </c>
      <c r="M592" s="849">
        <v>37</v>
      </c>
      <c r="N592" s="849"/>
      <c r="O592" s="849"/>
      <c r="P592" s="837"/>
      <c r="Q592" s="850"/>
    </row>
    <row r="593" spans="1:17" ht="14.4" customHeight="1" x14ac:dyDescent="0.3">
      <c r="A593" s="831" t="s">
        <v>4268</v>
      </c>
      <c r="B593" s="832" t="s">
        <v>3566</v>
      </c>
      <c r="C593" s="832" t="s">
        <v>3550</v>
      </c>
      <c r="D593" s="832" t="s">
        <v>3551</v>
      </c>
      <c r="E593" s="832" t="s">
        <v>3552</v>
      </c>
      <c r="F593" s="849">
        <v>3</v>
      </c>
      <c r="G593" s="849">
        <v>753</v>
      </c>
      <c r="H593" s="849"/>
      <c r="I593" s="849">
        <v>251</v>
      </c>
      <c r="J593" s="849"/>
      <c r="K593" s="849"/>
      <c r="L593" s="849"/>
      <c r="M593" s="849"/>
      <c r="N593" s="849">
        <v>1</v>
      </c>
      <c r="O593" s="849">
        <v>252</v>
      </c>
      <c r="P593" s="837"/>
      <c r="Q593" s="850">
        <v>252</v>
      </c>
    </row>
    <row r="594" spans="1:17" ht="14.4" customHeight="1" x14ac:dyDescent="0.3">
      <c r="A594" s="831" t="s">
        <v>4268</v>
      </c>
      <c r="B594" s="832" t="s">
        <v>3566</v>
      </c>
      <c r="C594" s="832" t="s">
        <v>3550</v>
      </c>
      <c r="D594" s="832" t="s">
        <v>3665</v>
      </c>
      <c r="E594" s="832" t="s">
        <v>3666</v>
      </c>
      <c r="F594" s="849">
        <v>1</v>
      </c>
      <c r="G594" s="849">
        <v>126</v>
      </c>
      <c r="H594" s="849"/>
      <c r="I594" s="849">
        <v>126</v>
      </c>
      <c r="J594" s="849"/>
      <c r="K594" s="849"/>
      <c r="L594" s="849"/>
      <c r="M594" s="849"/>
      <c r="N594" s="849"/>
      <c r="O594" s="849"/>
      <c r="P594" s="837"/>
      <c r="Q594" s="850"/>
    </row>
    <row r="595" spans="1:17" ht="14.4" customHeight="1" x14ac:dyDescent="0.3">
      <c r="A595" s="831" t="s">
        <v>4268</v>
      </c>
      <c r="B595" s="832" t="s">
        <v>3566</v>
      </c>
      <c r="C595" s="832" t="s">
        <v>3550</v>
      </c>
      <c r="D595" s="832" t="s">
        <v>3673</v>
      </c>
      <c r="E595" s="832" t="s">
        <v>3674</v>
      </c>
      <c r="F595" s="849"/>
      <c r="G595" s="849"/>
      <c r="H595" s="849"/>
      <c r="I595" s="849"/>
      <c r="J595" s="849">
        <v>1</v>
      </c>
      <c r="K595" s="849">
        <v>333</v>
      </c>
      <c r="L595" s="849">
        <v>1</v>
      </c>
      <c r="M595" s="849">
        <v>333</v>
      </c>
      <c r="N595" s="849"/>
      <c r="O595" s="849"/>
      <c r="P595" s="837"/>
      <c r="Q595" s="850"/>
    </row>
    <row r="596" spans="1:17" ht="14.4" customHeight="1" x14ac:dyDescent="0.3">
      <c r="A596" s="831" t="s">
        <v>4268</v>
      </c>
      <c r="B596" s="832" t="s">
        <v>3566</v>
      </c>
      <c r="C596" s="832" t="s">
        <v>3550</v>
      </c>
      <c r="D596" s="832" t="s">
        <v>3677</v>
      </c>
      <c r="E596" s="832" t="s">
        <v>3678</v>
      </c>
      <c r="F596" s="849">
        <v>1</v>
      </c>
      <c r="G596" s="849">
        <v>351</v>
      </c>
      <c r="H596" s="849"/>
      <c r="I596" s="849">
        <v>351</v>
      </c>
      <c r="J596" s="849"/>
      <c r="K596" s="849"/>
      <c r="L596" s="849"/>
      <c r="M596" s="849"/>
      <c r="N596" s="849"/>
      <c r="O596" s="849"/>
      <c r="P596" s="837"/>
      <c r="Q596" s="850"/>
    </row>
    <row r="597" spans="1:17" ht="14.4" customHeight="1" x14ac:dyDescent="0.3">
      <c r="A597" s="831" t="s">
        <v>4268</v>
      </c>
      <c r="B597" s="832" t="s">
        <v>3566</v>
      </c>
      <c r="C597" s="832" t="s">
        <v>3550</v>
      </c>
      <c r="D597" s="832" t="s">
        <v>3699</v>
      </c>
      <c r="E597" s="832" t="s">
        <v>3700</v>
      </c>
      <c r="F597" s="849">
        <v>1</v>
      </c>
      <c r="G597" s="849">
        <v>259</v>
      </c>
      <c r="H597" s="849"/>
      <c r="I597" s="849">
        <v>259</v>
      </c>
      <c r="J597" s="849"/>
      <c r="K597" s="849"/>
      <c r="L597" s="849"/>
      <c r="M597" s="849"/>
      <c r="N597" s="849"/>
      <c r="O597" s="849"/>
      <c r="P597" s="837"/>
      <c r="Q597" s="850"/>
    </row>
    <row r="598" spans="1:17" ht="14.4" customHeight="1" x14ac:dyDescent="0.3">
      <c r="A598" s="831" t="s">
        <v>4268</v>
      </c>
      <c r="B598" s="832" t="s">
        <v>3566</v>
      </c>
      <c r="C598" s="832" t="s">
        <v>3550</v>
      </c>
      <c r="D598" s="832" t="s">
        <v>3557</v>
      </c>
      <c r="E598" s="832" t="s">
        <v>3558</v>
      </c>
      <c r="F598" s="849">
        <v>0</v>
      </c>
      <c r="G598" s="849">
        <v>0</v>
      </c>
      <c r="H598" s="849">
        <v>0</v>
      </c>
      <c r="I598" s="849"/>
      <c r="J598" s="849">
        <v>1</v>
      </c>
      <c r="K598" s="849">
        <v>592</v>
      </c>
      <c r="L598" s="849">
        <v>1</v>
      </c>
      <c r="M598" s="849">
        <v>592</v>
      </c>
      <c r="N598" s="849">
        <v>1</v>
      </c>
      <c r="O598" s="849">
        <v>593</v>
      </c>
      <c r="P598" s="837">
        <v>1.0016891891891893</v>
      </c>
      <c r="Q598" s="850">
        <v>593</v>
      </c>
    </row>
    <row r="599" spans="1:17" ht="14.4" customHeight="1" x14ac:dyDescent="0.3">
      <c r="A599" s="831" t="s">
        <v>4268</v>
      </c>
      <c r="B599" s="832" t="s">
        <v>3566</v>
      </c>
      <c r="C599" s="832" t="s">
        <v>3550</v>
      </c>
      <c r="D599" s="832" t="s">
        <v>3559</v>
      </c>
      <c r="E599" s="832" t="s">
        <v>3560</v>
      </c>
      <c r="F599" s="849">
        <v>1</v>
      </c>
      <c r="G599" s="849">
        <v>767</v>
      </c>
      <c r="H599" s="849">
        <v>1</v>
      </c>
      <c r="I599" s="849">
        <v>767</v>
      </c>
      <c r="J599" s="849">
        <v>1</v>
      </c>
      <c r="K599" s="849">
        <v>767</v>
      </c>
      <c r="L599" s="849">
        <v>1</v>
      </c>
      <c r="M599" s="849">
        <v>767</v>
      </c>
      <c r="N599" s="849">
        <v>1</v>
      </c>
      <c r="O599" s="849">
        <v>768</v>
      </c>
      <c r="P599" s="837">
        <v>1.001303780964798</v>
      </c>
      <c r="Q599" s="850">
        <v>768</v>
      </c>
    </row>
    <row r="600" spans="1:17" ht="14.4" customHeight="1" x14ac:dyDescent="0.3">
      <c r="A600" s="831" t="s">
        <v>4268</v>
      </c>
      <c r="B600" s="832" t="s">
        <v>3566</v>
      </c>
      <c r="C600" s="832" t="s">
        <v>3550</v>
      </c>
      <c r="D600" s="832" t="s">
        <v>3735</v>
      </c>
      <c r="E600" s="832" t="s">
        <v>3736</v>
      </c>
      <c r="F600" s="849">
        <v>1</v>
      </c>
      <c r="G600" s="849">
        <v>316</v>
      </c>
      <c r="H600" s="849"/>
      <c r="I600" s="849">
        <v>316</v>
      </c>
      <c r="J600" s="849"/>
      <c r="K600" s="849"/>
      <c r="L600" s="849"/>
      <c r="M600" s="849"/>
      <c r="N600" s="849"/>
      <c r="O600" s="849"/>
      <c r="P600" s="837"/>
      <c r="Q600" s="850"/>
    </row>
    <row r="601" spans="1:17" ht="14.4" customHeight="1" x14ac:dyDescent="0.3">
      <c r="A601" s="831" t="s">
        <v>4268</v>
      </c>
      <c r="B601" s="832" t="s">
        <v>3566</v>
      </c>
      <c r="C601" s="832" t="s">
        <v>3550</v>
      </c>
      <c r="D601" s="832" t="s">
        <v>3561</v>
      </c>
      <c r="E601" s="832" t="s">
        <v>3562</v>
      </c>
      <c r="F601" s="849"/>
      <c r="G601" s="849"/>
      <c r="H601" s="849"/>
      <c r="I601" s="849"/>
      <c r="J601" s="849">
        <v>1</v>
      </c>
      <c r="K601" s="849">
        <v>1337</v>
      </c>
      <c r="L601" s="849">
        <v>1</v>
      </c>
      <c r="M601" s="849">
        <v>1337</v>
      </c>
      <c r="N601" s="849">
        <v>1</v>
      </c>
      <c r="O601" s="849">
        <v>1339</v>
      </c>
      <c r="P601" s="837">
        <v>1.0014958863126402</v>
      </c>
      <c r="Q601" s="850">
        <v>1339</v>
      </c>
    </row>
    <row r="602" spans="1:17" ht="14.4" customHeight="1" x14ac:dyDescent="0.3">
      <c r="A602" s="831" t="s">
        <v>4268</v>
      </c>
      <c r="B602" s="832" t="s">
        <v>3566</v>
      </c>
      <c r="C602" s="832" t="s">
        <v>3550</v>
      </c>
      <c r="D602" s="832" t="s">
        <v>3563</v>
      </c>
      <c r="E602" s="832" t="s">
        <v>3564</v>
      </c>
      <c r="F602" s="849"/>
      <c r="G602" s="849"/>
      <c r="H602" s="849"/>
      <c r="I602" s="849"/>
      <c r="J602" s="849">
        <v>1</v>
      </c>
      <c r="K602" s="849">
        <v>362</v>
      </c>
      <c r="L602" s="849">
        <v>1</v>
      </c>
      <c r="M602" s="849">
        <v>362</v>
      </c>
      <c r="N602" s="849">
        <v>1</v>
      </c>
      <c r="O602" s="849">
        <v>363</v>
      </c>
      <c r="P602" s="837">
        <v>1.0027624309392265</v>
      </c>
      <c r="Q602" s="850">
        <v>363</v>
      </c>
    </row>
    <row r="603" spans="1:17" ht="14.4" customHeight="1" x14ac:dyDescent="0.3">
      <c r="A603" s="831" t="s">
        <v>4268</v>
      </c>
      <c r="B603" s="832" t="s">
        <v>3766</v>
      </c>
      <c r="C603" s="832" t="s">
        <v>3550</v>
      </c>
      <c r="D603" s="832" t="s">
        <v>3783</v>
      </c>
      <c r="E603" s="832" t="s">
        <v>3784</v>
      </c>
      <c r="F603" s="849">
        <v>1</v>
      </c>
      <c r="G603" s="849">
        <v>486</v>
      </c>
      <c r="H603" s="849"/>
      <c r="I603" s="849">
        <v>486</v>
      </c>
      <c r="J603" s="849"/>
      <c r="K603" s="849"/>
      <c r="L603" s="849"/>
      <c r="M603" s="849"/>
      <c r="N603" s="849"/>
      <c r="O603" s="849"/>
      <c r="P603" s="837"/>
      <c r="Q603" s="850"/>
    </row>
    <row r="604" spans="1:17" ht="14.4" customHeight="1" x14ac:dyDescent="0.3">
      <c r="A604" s="831" t="s">
        <v>4269</v>
      </c>
      <c r="B604" s="832" t="s">
        <v>3566</v>
      </c>
      <c r="C604" s="832" t="s">
        <v>3550</v>
      </c>
      <c r="D604" s="832" t="s">
        <v>3657</v>
      </c>
      <c r="E604" s="832" t="s">
        <v>3658</v>
      </c>
      <c r="F604" s="849">
        <v>1</v>
      </c>
      <c r="G604" s="849">
        <v>37</v>
      </c>
      <c r="H604" s="849">
        <v>0.5</v>
      </c>
      <c r="I604" s="849">
        <v>37</v>
      </c>
      <c r="J604" s="849">
        <v>2</v>
      </c>
      <c r="K604" s="849">
        <v>74</v>
      </c>
      <c r="L604" s="849">
        <v>1</v>
      </c>
      <c r="M604" s="849">
        <v>37</v>
      </c>
      <c r="N604" s="849">
        <v>2</v>
      </c>
      <c r="O604" s="849">
        <v>74</v>
      </c>
      <c r="P604" s="837">
        <v>1</v>
      </c>
      <c r="Q604" s="850">
        <v>37</v>
      </c>
    </row>
    <row r="605" spans="1:17" ht="14.4" customHeight="1" x14ac:dyDescent="0.3">
      <c r="A605" s="831" t="s">
        <v>4269</v>
      </c>
      <c r="B605" s="832" t="s">
        <v>3566</v>
      </c>
      <c r="C605" s="832" t="s">
        <v>3550</v>
      </c>
      <c r="D605" s="832" t="s">
        <v>3555</v>
      </c>
      <c r="E605" s="832" t="s">
        <v>3556</v>
      </c>
      <c r="F605" s="849"/>
      <c r="G605" s="849"/>
      <c r="H605" s="849"/>
      <c r="I605" s="849"/>
      <c r="J605" s="849"/>
      <c r="K605" s="849"/>
      <c r="L605" s="849"/>
      <c r="M605" s="849"/>
      <c r="N605" s="849">
        <v>1</v>
      </c>
      <c r="O605" s="849">
        <v>868</v>
      </c>
      <c r="P605" s="837"/>
      <c r="Q605" s="850">
        <v>868</v>
      </c>
    </row>
    <row r="606" spans="1:17" ht="14.4" customHeight="1" x14ac:dyDescent="0.3">
      <c r="A606" s="831" t="s">
        <v>4269</v>
      </c>
      <c r="B606" s="832" t="s">
        <v>3566</v>
      </c>
      <c r="C606" s="832" t="s">
        <v>3550</v>
      </c>
      <c r="D606" s="832" t="s">
        <v>3739</v>
      </c>
      <c r="E606" s="832" t="s">
        <v>3740</v>
      </c>
      <c r="F606" s="849"/>
      <c r="G606" s="849"/>
      <c r="H606" s="849"/>
      <c r="I606" s="849"/>
      <c r="J606" s="849">
        <v>1</v>
      </c>
      <c r="K606" s="849">
        <v>373</v>
      </c>
      <c r="L606" s="849">
        <v>1</v>
      </c>
      <c r="M606" s="849">
        <v>373</v>
      </c>
      <c r="N606" s="849"/>
      <c r="O606" s="849"/>
      <c r="P606" s="837"/>
      <c r="Q606" s="850"/>
    </row>
    <row r="607" spans="1:17" ht="14.4" customHeight="1" x14ac:dyDescent="0.3">
      <c r="A607" s="831" t="s">
        <v>4269</v>
      </c>
      <c r="B607" s="832" t="s">
        <v>3566</v>
      </c>
      <c r="C607" s="832" t="s">
        <v>3550</v>
      </c>
      <c r="D607" s="832" t="s">
        <v>3561</v>
      </c>
      <c r="E607" s="832" t="s">
        <v>3562</v>
      </c>
      <c r="F607" s="849"/>
      <c r="G607" s="849"/>
      <c r="H607" s="849"/>
      <c r="I607" s="849"/>
      <c r="J607" s="849"/>
      <c r="K607" s="849"/>
      <c r="L607" s="849"/>
      <c r="M607" s="849"/>
      <c r="N607" s="849">
        <v>1</v>
      </c>
      <c r="O607" s="849">
        <v>1339</v>
      </c>
      <c r="P607" s="837"/>
      <c r="Q607" s="850">
        <v>1339</v>
      </c>
    </row>
    <row r="608" spans="1:17" ht="14.4" customHeight="1" x14ac:dyDescent="0.3">
      <c r="A608" s="831" t="s">
        <v>4269</v>
      </c>
      <c r="B608" s="832" t="s">
        <v>3566</v>
      </c>
      <c r="C608" s="832" t="s">
        <v>3550</v>
      </c>
      <c r="D608" s="832" t="s">
        <v>3563</v>
      </c>
      <c r="E608" s="832" t="s">
        <v>3564</v>
      </c>
      <c r="F608" s="849"/>
      <c r="G608" s="849"/>
      <c r="H608" s="849"/>
      <c r="I608" s="849"/>
      <c r="J608" s="849"/>
      <c r="K608" s="849"/>
      <c r="L608" s="849"/>
      <c r="M608" s="849"/>
      <c r="N608" s="849">
        <v>1</v>
      </c>
      <c r="O608" s="849">
        <v>363</v>
      </c>
      <c r="P608" s="837"/>
      <c r="Q608" s="850">
        <v>363</v>
      </c>
    </row>
    <row r="609" spans="1:17" ht="14.4" customHeight="1" x14ac:dyDescent="0.3">
      <c r="A609" s="831" t="s">
        <v>4270</v>
      </c>
      <c r="B609" s="832" t="s">
        <v>3566</v>
      </c>
      <c r="C609" s="832" t="s">
        <v>3567</v>
      </c>
      <c r="D609" s="832" t="s">
        <v>3576</v>
      </c>
      <c r="E609" s="832" t="s">
        <v>1352</v>
      </c>
      <c r="F609" s="849">
        <v>0.1</v>
      </c>
      <c r="G609" s="849">
        <v>442.7</v>
      </c>
      <c r="H609" s="849">
        <v>0.48674025859794179</v>
      </c>
      <c r="I609" s="849">
        <v>4427</v>
      </c>
      <c r="J609" s="849">
        <v>0.2</v>
      </c>
      <c r="K609" s="849">
        <v>909.52</v>
      </c>
      <c r="L609" s="849">
        <v>1</v>
      </c>
      <c r="M609" s="849">
        <v>4547.5999999999995</v>
      </c>
      <c r="N609" s="849">
        <v>1.3</v>
      </c>
      <c r="O609" s="849">
        <v>5911.9</v>
      </c>
      <c r="P609" s="837">
        <v>6.5000219896208984</v>
      </c>
      <c r="Q609" s="850">
        <v>4547.6153846153838</v>
      </c>
    </row>
    <row r="610" spans="1:17" ht="14.4" customHeight="1" x14ac:dyDescent="0.3">
      <c r="A610" s="831" t="s">
        <v>4270</v>
      </c>
      <c r="B610" s="832" t="s">
        <v>3566</v>
      </c>
      <c r="C610" s="832" t="s">
        <v>3547</v>
      </c>
      <c r="D610" s="832" t="s">
        <v>3602</v>
      </c>
      <c r="E610" s="832" t="s">
        <v>3603</v>
      </c>
      <c r="F610" s="849"/>
      <c r="G610" s="849"/>
      <c r="H610" s="849"/>
      <c r="I610" s="849"/>
      <c r="J610" s="849"/>
      <c r="K610" s="849"/>
      <c r="L610" s="849"/>
      <c r="M610" s="849"/>
      <c r="N610" s="849">
        <v>3</v>
      </c>
      <c r="O610" s="849">
        <v>7875.33</v>
      </c>
      <c r="P610" s="837"/>
      <c r="Q610" s="850">
        <v>2625.11</v>
      </c>
    </row>
    <row r="611" spans="1:17" ht="14.4" customHeight="1" x14ac:dyDescent="0.3">
      <c r="A611" s="831" t="s">
        <v>4270</v>
      </c>
      <c r="B611" s="832" t="s">
        <v>3566</v>
      </c>
      <c r="C611" s="832" t="s">
        <v>3547</v>
      </c>
      <c r="D611" s="832" t="s">
        <v>3606</v>
      </c>
      <c r="E611" s="832" t="s">
        <v>3607</v>
      </c>
      <c r="F611" s="849"/>
      <c r="G611" s="849"/>
      <c r="H611" s="849"/>
      <c r="I611" s="849"/>
      <c r="J611" s="849"/>
      <c r="K611" s="849"/>
      <c r="L611" s="849"/>
      <c r="M611" s="849"/>
      <c r="N611" s="849">
        <v>2</v>
      </c>
      <c r="O611" s="849">
        <v>1448.84</v>
      </c>
      <c r="P611" s="837"/>
      <c r="Q611" s="850">
        <v>724.42</v>
      </c>
    </row>
    <row r="612" spans="1:17" ht="14.4" customHeight="1" x14ac:dyDescent="0.3">
      <c r="A612" s="831" t="s">
        <v>4270</v>
      </c>
      <c r="B612" s="832" t="s">
        <v>3566</v>
      </c>
      <c r="C612" s="832" t="s">
        <v>3547</v>
      </c>
      <c r="D612" s="832" t="s">
        <v>3608</v>
      </c>
      <c r="E612" s="832" t="s">
        <v>3609</v>
      </c>
      <c r="F612" s="849"/>
      <c r="G612" s="849"/>
      <c r="H612" s="849"/>
      <c r="I612" s="849"/>
      <c r="J612" s="849"/>
      <c r="K612" s="849"/>
      <c r="L612" s="849"/>
      <c r="M612" s="849"/>
      <c r="N612" s="849">
        <v>3</v>
      </c>
      <c r="O612" s="849">
        <v>718.2</v>
      </c>
      <c r="P612" s="837"/>
      <c r="Q612" s="850">
        <v>239.4</v>
      </c>
    </row>
    <row r="613" spans="1:17" ht="14.4" customHeight="1" x14ac:dyDescent="0.3">
      <c r="A613" s="831" t="s">
        <v>4270</v>
      </c>
      <c r="B613" s="832" t="s">
        <v>3566</v>
      </c>
      <c r="C613" s="832" t="s">
        <v>3547</v>
      </c>
      <c r="D613" s="832" t="s">
        <v>3610</v>
      </c>
      <c r="E613" s="832" t="s">
        <v>3611</v>
      </c>
      <c r="F613" s="849"/>
      <c r="G613" s="849"/>
      <c r="H613" s="849"/>
      <c r="I613" s="849"/>
      <c r="J613" s="849"/>
      <c r="K613" s="849"/>
      <c r="L613" s="849"/>
      <c r="M613" s="849"/>
      <c r="N613" s="849">
        <v>4</v>
      </c>
      <c r="O613" s="849">
        <v>3606.56</v>
      </c>
      <c r="P613" s="837"/>
      <c r="Q613" s="850">
        <v>901.64</v>
      </c>
    </row>
    <row r="614" spans="1:17" ht="14.4" customHeight="1" x14ac:dyDescent="0.3">
      <c r="A614" s="831" t="s">
        <v>4270</v>
      </c>
      <c r="B614" s="832" t="s">
        <v>3566</v>
      </c>
      <c r="C614" s="832" t="s">
        <v>3547</v>
      </c>
      <c r="D614" s="832" t="s">
        <v>3612</v>
      </c>
      <c r="E614" s="832" t="s">
        <v>3613</v>
      </c>
      <c r="F614" s="849"/>
      <c r="G614" s="849"/>
      <c r="H614" s="849"/>
      <c r="I614" s="849"/>
      <c r="J614" s="849">
        <v>1</v>
      </c>
      <c r="K614" s="849">
        <v>408.74</v>
      </c>
      <c r="L614" s="849">
        <v>1</v>
      </c>
      <c r="M614" s="849">
        <v>408.74</v>
      </c>
      <c r="N614" s="849">
        <v>2</v>
      </c>
      <c r="O614" s="849">
        <v>817.48</v>
      </c>
      <c r="P614" s="837">
        <v>2</v>
      </c>
      <c r="Q614" s="850">
        <v>408.74</v>
      </c>
    </row>
    <row r="615" spans="1:17" ht="14.4" customHeight="1" x14ac:dyDescent="0.3">
      <c r="A615" s="831" t="s">
        <v>4270</v>
      </c>
      <c r="B615" s="832" t="s">
        <v>3566</v>
      </c>
      <c r="C615" s="832" t="s">
        <v>3547</v>
      </c>
      <c r="D615" s="832" t="s">
        <v>3614</v>
      </c>
      <c r="E615" s="832" t="s">
        <v>3615</v>
      </c>
      <c r="F615" s="849"/>
      <c r="G615" s="849"/>
      <c r="H615" s="849"/>
      <c r="I615" s="849"/>
      <c r="J615" s="849"/>
      <c r="K615" s="849"/>
      <c r="L615" s="849"/>
      <c r="M615" s="849"/>
      <c r="N615" s="849">
        <v>1</v>
      </c>
      <c r="O615" s="849">
        <v>202.4</v>
      </c>
      <c r="P615" s="837"/>
      <c r="Q615" s="850">
        <v>202.4</v>
      </c>
    </row>
    <row r="616" spans="1:17" ht="14.4" customHeight="1" x14ac:dyDescent="0.3">
      <c r="A616" s="831" t="s">
        <v>4270</v>
      </c>
      <c r="B616" s="832" t="s">
        <v>3566</v>
      </c>
      <c r="C616" s="832" t="s">
        <v>3547</v>
      </c>
      <c r="D616" s="832" t="s">
        <v>3618</v>
      </c>
      <c r="E616" s="832" t="s">
        <v>3619</v>
      </c>
      <c r="F616" s="849"/>
      <c r="G616" s="849"/>
      <c r="H616" s="849"/>
      <c r="I616" s="849"/>
      <c r="J616" s="849">
        <v>1</v>
      </c>
      <c r="K616" s="849">
        <v>1665</v>
      </c>
      <c r="L616" s="849">
        <v>1</v>
      </c>
      <c r="M616" s="849">
        <v>1665</v>
      </c>
      <c r="N616" s="849">
        <v>1</v>
      </c>
      <c r="O616" s="849">
        <v>1665</v>
      </c>
      <c r="P616" s="837">
        <v>1</v>
      </c>
      <c r="Q616" s="850">
        <v>1665</v>
      </c>
    </row>
    <row r="617" spans="1:17" ht="14.4" customHeight="1" x14ac:dyDescent="0.3">
      <c r="A617" s="831" t="s">
        <v>4270</v>
      </c>
      <c r="B617" s="832" t="s">
        <v>3566</v>
      </c>
      <c r="C617" s="832" t="s">
        <v>3547</v>
      </c>
      <c r="D617" s="832" t="s">
        <v>3624</v>
      </c>
      <c r="E617" s="832" t="s">
        <v>3625</v>
      </c>
      <c r="F617" s="849"/>
      <c r="G617" s="849"/>
      <c r="H617" s="849"/>
      <c r="I617" s="849"/>
      <c r="J617" s="849">
        <v>2</v>
      </c>
      <c r="K617" s="849">
        <v>2793</v>
      </c>
      <c r="L617" s="849">
        <v>1</v>
      </c>
      <c r="M617" s="849">
        <v>1396.5</v>
      </c>
      <c r="N617" s="849">
        <v>1</v>
      </c>
      <c r="O617" s="849">
        <v>1396.5</v>
      </c>
      <c r="P617" s="837">
        <v>0.5</v>
      </c>
      <c r="Q617" s="850">
        <v>1396.5</v>
      </c>
    </row>
    <row r="618" spans="1:17" ht="14.4" customHeight="1" x14ac:dyDescent="0.3">
      <c r="A618" s="831" t="s">
        <v>4270</v>
      </c>
      <c r="B618" s="832" t="s">
        <v>3566</v>
      </c>
      <c r="C618" s="832" t="s">
        <v>3550</v>
      </c>
      <c r="D618" s="832" t="s">
        <v>3657</v>
      </c>
      <c r="E618" s="832" t="s">
        <v>3658</v>
      </c>
      <c r="F618" s="849">
        <v>2</v>
      </c>
      <c r="G618" s="849">
        <v>74</v>
      </c>
      <c r="H618" s="849">
        <v>2</v>
      </c>
      <c r="I618" s="849">
        <v>37</v>
      </c>
      <c r="J618" s="849">
        <v>1</v>
      </c>
      <c r="K618" s="849">
        <v>37</v>
      </c>
      <c r="L618" s="849">
        <v>1</v>
      </c>
      <c r="M618" s="849">
        <v>37</v>
      </c>
      <c r="N618" s="849">
        <v>2</v>
      </c>
      <c r="O618" s="849">
        <v>74</v>
      </c>
      <c r="P618" s="837">
        <v>2</v>
      </c>
      <c r="Q618" s="850">
        <v>37</v>
      </c>
    </row>
    <row r="619" spans="1:17" ht="14.4" customHeight="1" x14ac:dyDescent="0.3">
      <c r="A619" s="831" t="s">
        <v>4270</v>
      </c>
      <c r="B619" s="832" t="s">
        <v>3566</v>
      </c>
      <c r="C619" s="832" t="s">
        <v>3550</v>
      </c>
      <c r="D619" s="832" t="s">
        <v>3661</v>
      </c>
      <c r="E619" s="832" t="s">
        <v>3662</v>
      </c>
      <c r="F619" s="849"/>
      <c r="G619" s="849"/>
      <c r="H619" s="849"/>
      <c r="I619" s="849"/>
      <c r="J619" s="849">
        <v>1</v>
      </c>
      <c r="K619" s="849">
        <v>5</v>
      </c>
      <c r="L619" s="849">
        <v>1</v>
      </c>
      <c r="M619" s="849">
        <v>5</v>
      </c>
      <c r="N619" s="849"/>
      <c r="O619" s="849"/>
      <c r="P619" s="837"/>
      <c r="Q619" s="850"/>
    </row>
    <row r="620" spans="1:17" ht="14.4" customHeight="1" x14ac:dyDescent="0.3">
      <c r="A620" s="831" t="s">
        <v>4270</v>
      </c>
      <c r="B620" s="832" t="s">
        <v>3566</v>
      </c>
      <c r="C620" s="832" t="s">
        <v>3550</v>
      </c>
      <c r="D620" s="832" t="s">
        <v>3551</v>
      </c>
      <c r="E620" s="832" t="s">
        <v>3552</v>
      </c>
      <c r="F620" s="849"/>
      <c r="G620" s="849"/>
      <c r="H620" s="849"/>
      <c r="I620" s="849"/>
      <c r="J620" s="849"/>
      <c r="K620" s="849"/>
      <c r="L620" s="849"/>
      <c r="M620" s="849"/>
      <c r="N620" s="849">
        <v>1</v>
      </c>
      <c r="O620" s="849">
        <v>252</v>
      </c>
      <c r="P620" s="837"/>
      <c r="Q620" s="850">
        <v>252</v>
      </c>
    </row>
    <row r="621" spans="1:17" ht="14.4" customHeight="1" x14ac:dyDescent="0.3">
      <c r="A621" s="831" t="s">
        <v>4270</v>
      </c>
      <c r="B621" s="832" t="s">
        <v>3566</v>
      </c>
      <c r="C621" s="832" t="s">
        <v>3550</v>
      </c>
      <c r="D621" s="832" t="s">
        <v>3665</v>
      </c>
      <c r="E621" s="832" t="s">
        <v>3666</v>
      </c>
      <c r="F621" s="849">
        <v>17</v>
      </c>
      <c r="G621" s="849">
        <v>2142</v>
      </c>
      <c r="H621" s="849">
        <v>17</v>
      </c>
      <c r="I621" s="849">
        <v>126</v>
      </c>
      <c r="J621" s="849">
        <v>1</v>
      </c>
      <c r="K621" s="849">
        <v>126</v>
      </c>
      <c r="L621" s="849">
        <v>1</v>
      </c>
      <c r="M621" s="849">
        <v>126</v>
      </c>
      <c r="N621" s="849">
        <v>2</v>
      </c>
      <c r="O621" s="849">
        <v>254</v>
      </c>
      <c r="P621" s="837">
        <v>2.0158730158730158</v>
      </c>
      <c r="Q621" s="850">
        <v>127</v>
      </c>
    </row>
    <row r="622" spans="1:17" ht="14.4" customHeight="1" x14ac:dyDescent="0.3">
      <c r="A622" s="831" t="s">
        <v>4270</v>
      </c>
      <c r="B622" s="832" t="s">
        <v>3566</v>
      </c>
      <c r="C622" s="832" t="s">
        <v>3550</v>
      </c>
      <c r="D622" s="832" t="s">
        <v>3691</v>
      </c>
      <c r="E622" s="832" t="s">
        <v>3692</v>
      </c>
      <c r="F622" s="849"/>
      <c r="G622" s="849"/>
      <c r="H622" s="849"/>
      <c r="I622" s="849"/>
      <c r="J622" s="849"/>
      <c r="K622" s="849"/>
      <c r="L622" s="849"/>
      <c r="M622" s="849"/>
      <c r="N622" s="849">
        <v>3</v>
      </c>
      <c r="O622" s="849">
        <v>2130</v>
      </c>
      <c r="P622" s="837"/>
      <c r="Q622" s="850">
        <v>710</v>
      </c>
    </row>
    <row r="623" spans="1:17" ht="14.4" customHeight="1" x14ac:dyDescent="0.3">
      <c r="A623" s="831" t="s">
        <v>4270</v>
      </c>
      <c r="B623" s="832" t="s">
        <v>3566</v>
      </c>
      <c r="C623" s="832" t="s">
        <v>3550</v>
      </c>
      <c r="D623" s="832" t="s">
        <v>3699</v>
      </c>
      <c r="E623" s="832" t="s">
        <v>3700</v>
      </c>
      <c r="F623" s="849">
        <v>1</v>
      </c>
      <c r="G623" s="849">
        <v>259</v>
      </c>
      <c r="H623" s="849">
        <v>0.99615384615384617</v>
      </c>
      <c r="I623" s="849">
        <v>259</v>
      </c>
      <c r="J623" s="849">
        <v>1</v>
      </c>
      <c r="K623" s="849">
        <v>260</v>
      </c>
      <c r="L623" s="849">
        <v>1</v>
      </c>
      <c r="M623" s="849">
        <v>260</v>
      </c>
      <c r="N623" s="849">
        <v>3</v>
      </c>
      <c r="O623" s="849">
        <v>783</v>
      </c>
      <c r="P623" s="837">
        <v>3.0115384615384615</v>
      </c>
      <c r="Q623" s="850">
        <v>261</v>
      </c>
    </row>
    <row r="624" spans="1:17" ht="14.4" customHeight="1" x14ac:dyDescent="0.3">
      <c r="A624" s="831" t="s">
        <v>4270</v>
      </c>
      <c r="B624" s="832" t="s">
        <v>3566</v>
      </c>
      <c r="C624" s="832" t="s">
        <v>3550</v>
      </c>
      <c r="D624" s="832" t="s">
        <v>3703</v>
      </c>
      <c r="E624" s="832" t="s">
        <v>3704</v>
      </c>
      <c r="F624" s="849"/>
      <c r="G624" s="849"/>
      <c r="H624" s="849"/>
      <c r="I624" s="849"/>
      <c r="J624" s="849"/>
      <c r="K624" s="849"/>
      <c r="L624" s="849"/>
      <c r="M624" s="849"/>
      <c r="N624" s="849">
        <v>2</v>
      </c>
      <c r="O624" s="849">
        <v>172</v>
      </c>
      <c r="P624" s="837"/>
      <c r="Q624" s="850">
        <v>86</v>
      </c>
    </row>
    <row r="625" spans="1:17" ht="14.4" customHeight="1" x14ac:dyDescent="0.3">
      <c r="A625" s="831" t="s">
        <v>4270</v>
      </c>
      <c r="B625" s="832" t="s">
        <v>3566</v>
      </c>
      <c r="C625" s="832" t="s">
        <v>3550</v>
      </c>
      <c r="D625" s="832" t="s">
        <v>3557</v>
      </c>
      <c r="E625" s="832" t="s">
        <v>3558</v>
      </c>
      <c r="F625" s="849"/>
      <c r="G625" s="849"/>
      <c r="H625" s="849"/>
      <c r="I625" s="849"/>
      <c r="J625" s="849">
        <v>1</v>
      </c>
      <c r="K625" s="849">
        <v>592</v>
      </c>
      <c r="L625" s="849">
        <v>1</v>
      </c>
      <c r="M625" s="849">
        <v>592</v>
      </c>
      <c r="N625" s="849">
        <v>1</v>
      </c>
      <c r="O625" s="849">
        <v>593</v>
      </c>
      <c r="P625" s="837">
        <v>1.0016891891891893</v>
      </c>
      <c r="Q625" s="850">
        <v>593</v>
      </c>
    </row>
    <row r="626" spans="1:17" ht="14.4" customHeight="1" x14ac:dyDescent="0.3">
      <c r="A626" s="831" t="s">
        <v>4270</v>
      </c>
      <c r="B626" s="832" t="s">
        <v>3566</v>
      </c>
      <c r="C626" s="832" t="s">
        <v>3550</v>
      </c>
      <c r="D626" s="832" t="s">
        <v>3559</v>
      </c>
      <c r="E626" s="832" t="s">
        <v>3560</v>
      </c>
      <c r="F626" s="849"/>
      <c r="G626" s="849"/>
      <c r="H626" s="849"/>
      <c r="I626" s="849"/>
      <c r="J626" s="849">
        <v>2</v>
      </c>
      <c r="K626" s="849">
        <v>1534</v>
      </c>
      <c r="L626" s="849">
        <v>1</v>
      </c>
      <c r="M626" s="849">
        <v>767</v>
      </c>
      <c r="N626" s="849">
        <v>2</v>
      </c>
      <c r="O626" s="849">
        <v>1536</v>
      </c>
      <c r="P626" s="837">
        <v>1.001303780964798</v>
      </c>
      <c r="Q626" s="850">
        <v>768</v>
      </c>
    </row>
    <row r="627" spans="1:17" ht="14.4" customHeight="1" x14ac:dyDescent="0.3">
      <c r="A627" s="831" t="s">
        <v>4270</v>
      </c>
      <c r="B627" s="832" t="s">
        <v>3566</v>
      </c>
      <c r="C627" s="832" t="s">
        <v>3550</v>
      </c>
      <c r="D627" s="832" t="s">
        <v>3721</v>
      </c>
      <c r="E627" s="832" t="s">
        <v>3722</v>
      </c>
      <c r="F627" s="849">
        <v>3</v>
      </c>
      <c r="G627" s="849">
        <v>366</v>
      </c>
      <c r="H627" s="849">
        <v>3.1551724137931036</v>
      </c>
      <c r="I627" s="849">
        <v>122</v>
      </c>
      <c r="J627" s="849">
        <v>1</v>
      </c>
      <c r="K627" s="849">
        <v>116</v>
      </c>
      <c r="L627" s="849">
        <v>1</v>
      </c>
      <c r="M627" s="849">
        <v>116</v>
      </c>
      <c r="N627" s="849"/>
      <c r="O627" s="849"/>
      <c r="P627" s="837"/>
      <c r="Q627" s="850"/>
    </row>
    <row r="628" spans="1:17" ht="14.4" customHeight="1" x14ac:dyDescent="0.3">
      <c r="A628" s="831" t="s">
        <v>4270</v>
      </c>
      <c r="B628" s="832" t="s">
        <v>3566</v>
      </c>
      <c r="C628" s="832" t="s">
        <v>3550</v>
      </c>
      <c r="D628" s="832" t="s">
        <v>3739</v>
      </c>
      <c r="E628" s="832" t="s">
        <v>3740</v>
      </c>
      <c r="F628" s="849">
        <v>2</v>
      </c>
      <c r="G628" s="849">
        <v>744</v>
      </c>
      <c r="H628" s="849"/>
      <c r="I628" s="849">
        <v>372</v>
      </c>
      <c r="J628" s="849"/>
      <c r="K628" s="849"/>
      <c r="L628" s="849"/>
      <c r="M628" s="849"/>
      <c r="N628" s="849"/>
      <c r="O628" s="849"/>
      <c r="P628" s="837"/>
      <c r="Q628" s="850"/>
    </row>
    <row r="629" spans="1:17" ht="14.4" customHeight="1" x14ac:dyDescent="0.3">
      <c r="A629" s="831" t="s">
        <v>4270</v>
      </c>
      <c r="B629" s="832" t="s">
        <v>3546</v>
      </c>
      <c r="C629" s="832" t="s">
        <v>3547</v>
      </c>
      <c r="D629" s="832" t="s">
        <v>3614</v>
      </c>
      <c r="E629" s="832" t="s">
        <v>3615</v>
      </c>
      <c r="F629" s="849"/>
      <c r="G629" s="849"/>
      <c r="H629" s="849"/>
      <c r="I629" s="849"/>
      <c r="J629" s="849"/>
      <c r="K629" s="849"/>
      <c r="L629" s="849"/>
      <c r="M629" s="849"/>
      <c r="N629" s="849">
        <v>1</v>
      </c>
      <c r="O629" s="849">
        <v>187.97</v>
      </c>
      <c r="P629" s="837"/>
      <c r="Q629" s="850">
        <v>187.97</v>
      </c>
    </row>
    <row r="630" spans="1:17" ht="14.4" customHeight="1" x14ac:dyDescent="0.3">
      <c r="A630" s="831" t="s">
        <v>4270</v>
      </c>
      <c r="B630" s="832" t="s">
        <v>3546</v>
      </c>
      <c r="C630" s="832" t="s">
        <v>3547</v>
      </c>
      <c r="D630" s="832" t="s">
        <v>3624</v>
      </c>
      <c r="E630" s="832" t="s">
        <v>3625</v>
      </c>
      <c r="F630" s="849"/>
      <c r="G630" s="849"/>
      <c r="H630" s="849"/>
      <c r="I630" s="849"/>
      <c r="J630" s="849"/>
      <c r="K630" s="849"/>
      <c r="L630" s="849"/>
      <c r="M630" s="849"/>
      <c r="N630" s="849">
        <v>1</v>
      </c>
      <c r="O630" s="849">
        <v>1396.5</v>
      </c>
      <c r="P630" s="837"/>
      <c r="Q630" s="850">
        <v>1396.5</v>
      </c>
    </row>
    <row r="631" spans="1:17" ht="14.4" customHeight="1" x14ac:dyDescent="0.3">
      <c r="A631" s="831" t="s">
        <v>4270</v>
      </c>
      <c r="B631" s="832" t="s">
        <v>3546</v>
      </c>
      <c r="C631" s="832" t="s">
        <v>3550</v>
      </c>
      <c r="D631" s="832" t="s">
        <v>4081</v>
      </c>
      <c r="E631" s="832" t="s">
        <v>4082</v>
      </c>
      <c r="F631" s="849">
        <v>2</v>
      </c>
      <c r="G631" s="849">
        <v>155555.56</v>
      </c>
      <c r="H631" s="849"/>
      <c r="I631" s="849">
        <v>77777.78</v>
      </c>
      <c r="J631" s="849"/>
      <c r="K631" s="849"/>
      <c r="L631" s="849"/>
      <c r="M631" s="849"/>
      <c r="N631" s="849"/>
      <c r="O631" s="849"/>
      <c r="P631" s="837"/>
      <c r="Q631" s="850"/>
    </row>
    <row r="632" spans="1:17" ht="14.4" customHeight="1" x14ac:dyDescent="0.3">
      <c r="A632" s="831" t="s">
        <v>4270</v>
      </c>
      <c r="B632" s="832" t="s">
        <v>3546</v>
      </c>
      <c r="C632" s="832" t="s">
        <v>3550</v>
      </c>
      <c r="D632" s="832" t="s">
        <v>3557</v>
      </c>
      <c r="E632" s="832" t="s">
        <v>3558</v>
      </c>
      <c r="F632" s="849"/>
      <c r="G632" s="849"/>
      <c r="H632" s="849"/>
      <c r="I632" s="849"/>
      <c r="J632" s="849"/>
      <c r="K632" s="849"/>
      <c r="L632" s="849"/>
      <c r="M632" s="849"/>
      <c r="N632" s="849">
        <v>1</v>
      </c>
      <c r="O632" s="849">
        <v>593</v>
      </c>
      <c r="P632" s="837"/>
      <c r="Q632" s="850">
        <v>593</v>
      </c>
    </row>
    <row r="633" spans="1:17" ht="14.4" customHeight="1" x14ac:dyDescent="0.3">
      <c r="A633" s="831" t="s">
        <v>4270</v>
      </c>
      <c r="B633" s="832" t="s">
        <v>3546</v>
      </c>
      <c r="C633" s="832" t="s">
        <v>3550</v>
      </c>
      <c r="D633" s="832" t="s">
        <v>3559</v>
      </c>
      <c r="E633" s="832" t="s">
        <v>3560</v>
      </c>
      <c r="F633" s="849"/>
      <c r="G633" s="849"/>
      <c r="H633" s="849"/>
      <c r="I633" s="849"/>
      <c r="J633" s="849"/>
      <c r="K633" s="849"/>
      <c r="L633" s="849"/>
      <c r="M633" s="849"/>
      <c r="N633" s="849">
        <v>1</v>
      </c>
      <c r="O633" s="849">
        <v>768</v>
      </c>
      <c r="P633" s="837"/>
      <c r="Q633" s="850">
        <v>768</v>
      </c>
    </row>
    <row r="634" spans="1:17" ht="14.4" customHeight="1" x14ac:dyDescent="0.3">
      <c r="A634" s="831" t="s">
        <v>4270</v>
      </c>
      <c r="B634" s="832" t="s">
        <v>3766</v>
      </c>
      <c r="C634" s="832" t="s">
        <v>3550</v>
      </c>
      <c r="D634" s="832" t="s">
        <v>3773</v>
      </c>
      <c r="E634" s="832" t="s">
        <v>3774</v>
      </c>
      <c r="F634" s="849">
        <v>1</v>
      </c>
      <c r="G634" s="849">
        <v>1136</v>
      </c>
      <c r="H634" s="849"/>
      <c r="I634" s="849">
        <v>1136</v>
      </c>
      <c r="J634" s="849"/>
      <c r="K634" s="849"/>
      <c r="L634" s="849"/>
      <c r="M634" s="849"/>
      <c r="N634" s="849">
        <v>2</v>
      </c>
      <c r="O634" s="849">
        <v>2274</v>
      </c>
      <c r="P634" s="837"/>
      <c r="Q634" s="850">
        <v>1137</v>
      </c>
    </row>
    <row r="635" spans="1:17" ht="14.4" customHeight="1" x14ac:dyDescent="0.3">
      <c r="A635" s="831" t="s">
        <v>4270</v>
      </c>
      <c r="B635" s="832" t="s">
        <v>3766</v>
      </c>
      <c r="C635" s="832" t="s">
        <v>3550</v>
      </c>
      <c r="D635" s="832" t="s">
        <v>3775</v>
      </c>
      <c r="E635" s="832" t="s">
        <v>3776</v>
      </c>
      <c r="F635" s="849">
        <v>1</v>
      </c>
      <c r="G635" s="849">
        <v>265</v>
      </c>
      <c r="H635" s="849"/>
      <c r="I635" s="849">
        <v>265</v>
      </c>
      <c r="J635" s="849"/>
      <c r="K635" s="849"/>
      <c r="L635" s="849"/>
      <c r="M635" s="849"/>
      <c r="N635" s="849">
        <v>1</v>
      </c>
      <c r="O635" s="849">
        <v>266</v>
      </c>
      <c r="P635" s="837"/>
      <c r="Q635" s="850">
        <v>266</v>
      </c>
    </row>
    <row r="636" spans="1:17" ht="14.4" customHeight="1" x14ac:dyDescent="0.3">
      <c r="A636" s="831" t="s">
        <v>4270</v>
      </c>
      <c r="B636" s="832" t="s">
        <v>3766</v>
      </c>
      <c r="C636" s="832" t="s">
        <v>3550</v>
      </c>
      <c r="D636" s="832" t="s">
        <v>3781</v>
      </c>
      <c r="E636" s="832" t="s">
        <v>3782</v>
      </c>
      <c r="F636" s="849">
        <v>1</v>
      </c>
      <c r="G636" s="849">
        <v>5597</v>
      </c>
      <c r="H636" s="849"/>
      <c r="I636" s="849">
        <v>5597</v>
      </c>
      <c r="J636" s="849"/>
      <c r="K636" s="849"/>
      <c r="L636" s="849"/>
      <c r="M636" s="849"/>
      <c r="N636" s="849"/>
      <c r="O636" s="849"/>
      <c r="P636" s="837"/>
      <c r="Q636" s="850"/>
    </row>
    <row r="637" spans="1:17" ht="14.4" customHeight="1" thickBot="1" x14ac:dyDescent="0.35">
      <c r="A637" s="839" t="s">
        <v>4270</v>
      </c>
      <c r="B637" s="840" t="s">
        <v>3766</v>
      </c>
      <c r="C637" s="840" t="s">
        <v>3550</v>
      </c>
      <c r="D637" s="840" t="s">
        <v>3783</v>
      </c>
      <c r="E637" s="840" t="s">
        <v>3784</v>
      </c>
      <c r="F637" s="851">
        <v>1</v>
      </c>
      <c r="G637" s="851">
        <v>486</v>
      </c>
      <c r="H637" s="851">
        <v>1</v>
      </c>
      <c r="I637" s="851">
        <v>486</v>
      </c>
      <c r="J637" s="851">
        <v>1</v>
      </c>
      <c r="K637" s="851">
        <v>486</v>
      </c>
      <c r="L637" s="851">
        <v>1</v>
      </c>
      <c r="M637" s="851">
        <v>486</v>
      </c>
      <c r="N637" s="851">
        <v>1</v>
      </c>
      <c r="O637" s="851">
        <v>487</v>
      </c>
      <c r="P637" s="845">
        <v>1.0020576131687242</v>
      </c>
      <c r="Q637" s="852">
        <v>487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2017</v>
      </c>
      <c r="D4" s="125">
        <v>2018</v>
      </c>
      <c r="E4" s="418" t="s">
        <v>257</v>
      </c>
      <c r="F4" s="419" t="s">
        <v>2</v>
      </c>
      <c r="G4" s="124">
        <v>2015</v>
      </c>
      <c r="H4" s="125">
        <v>2017</v>
      </c>
      <c r="I4" s="125">
        <v>2018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372.84899999999999</v>
      </c>
      <c r="C5" s="114">
        <v>333.65499999999997</v>
      </c>
      <c r="D5" s="114">
        <v>199.779</v>
      </c>
      <c r="E5" s="424">
        <f>IF(OR(D5=0,B5=0),"",D5/B5)</f>
        <v>0.53581744888681482</v>
      </c>
      <c r="F5" s="129">
        <f>IF(OR(D5=0,C5=0),"",D5/C5)</f>
        <v>0.59875919737453365</v>
      </c>
      <c r="G5" s="130">
        <v>237</v>
      </c>
      <c r="H5" s="114">
        <v>219</v>
      </c>
      <c r="I5" s="114">
        <v>170</v>
      </c>
      <c r="J5" s="424">
        <f>IF(OR(I5=0,G5=0),"",I5/G5)</f>
        <v>0.71729957805907174</v>
      </c>
      <c r="K5" s="131">
        <f>IF(OR(I5=0,H5=0),"",I5/H5)</f>
        <v>0.77625570776255703</v>
      </c>
      <c r="L5" s="121"/>
      <c r="M5" s="121"/>
      <c r="N5" s="7">
        <f>D5-C5</f>
        <v>-133.87599999999998</v>
      </c>
      <c r="O5" s="8">
        <f>I5-H5</f>
        <v>-49</v>
      </c>
      <c r="P5" s="7">
        <f>D5-B5</f>
        <v>-173.07</v>
      </c>
      <c r="Q5" s="8">
        <f>I5-G5</f>
        <v>-67</v>
      </c>
    </row>
    <row r="6" spans="1:17" ht="14.4" hidden="1" customHeight="1" outlineLevel="1" x14ac:dyDescent="0.3">
      <c r="A6" s="441" t="s">
        <v>168</v>
      </c>
      <c r="B6" s="120">
        <v>71.423000000000002</v>
      </c>
      <c r="C6" s="113">
        <v>98.983999999999995</v>
      </c>
      <c r="D6" s="113">
        <v>55.720999999999997</v>
      </c>
      <c r="E6" s="424">
        <f t="shared" ref="E6:E12" si="0">IF(OR(D6=0,B6=0),"",D6/B6)</f>
        <v>0.78015485207846202</v>
      </c>
      <c r="F6" s="129">
        <f t="shared" ref="F6:F12" si="1">IF(OR(D6=0,C6=0),"",D6/C6)</f>
        <v>0.56292936232118318</v>
      </c>
      <c r="G6" s="133">
        <v>60</v>
      </c>
      <c r="H6" s="113">
        <v>59</v>
      </c>
      <c r="I6" s="113">
        <v>58</v>
      </c>
      <c r="J6" s="425">
        <f t="shared" ref="J6:J12" si="2">IF(OR(I6=0,G6=0),"",I6/G6)</f>
        <v>0.96666666666666667</v>
      </c>
      <c r="K6" s="134">
        <f t="shared" ref="K6:K12" si="3">IF(OR(I6=0,H6=0),"",I6/H6)</f>
        <v>0.98305084745762716</v>
      </c>
      <c r="L6" s="121"/>
      <c r="M6" s="121"/>
      <c r="N6" s="5">
        <f t="shared" ref="N6:N13" si="4">D6-C6</f>
        <v>-43.262999999999998</v>
      </c>
      <c r="O6" s="6">
        <f t="shared" ref="O6:O13" si="5">I6-H6</f>
        <v>-1</v>
      </c>
      <c r="P6" s="5">
        <f t="shared" ref="P6:P13" si="6">D6-B6</f>
        <v>-15.702000000000005</v>
      </c>
      <c r="Q6" s="6">
        <f t="shared" ref="Q6:Q13" si="7">I6-G6</f>
        <v>-2</v>
      </c>
    </row>
    <row r="7" spans="1:17" ht="14.4" hidden="1" customHeight="1" outlineLevel="1" x14ac:dyDescent="0.3">
      <c r="A7" s="441" t="s">
        <v>169</v>
      </c>
      <c r="B7" s="120">
        <v>219.136</v>
      </c>
      <c r="C7" s="113">
        <v>268.25700000000001</v>
      </c>
      <c r="D7" s="113">
        <v>186.553</v>
      </c>
      <c r="E7" s="424">
        <f t="shared" si="0"/>
        <v>0.8513115143107477</v>
      </c>
      <c r="F7" s="129">
        <f t="shared" si="1"/>
        <v>0.69542640080221574</v>
      </c>
      <c r="G7" s="133">
        <v>149</v>
      </c>
      <c r="H7" s="113">
        <v>188</v>
      </c>
      <c r="I7" s="113">
        <v>146</v>
      </c>
      <c r="J7" s="425">
        <f t="shared" si="2"/>
        <v>0.97986577181208057</v>
      </c>
      <c r="K7" s="134">
        <f t="shared" si="3"/>
        <v>0.77659574468085102</v>
      </c>
      <c r="L7" s="121"/>
      <c r="M7" s="121"/>
      <c r="N7" s="5">
        <f t="shared" si="4"/>
        <v>-81.704000000000008</v>
      </c>
      <c r="O7" s="6">
        <f t="shared" si="5"/>
        <v>-42</v>
      </c>
      <c r="P7" s="5">
        <f t="shared" si="6"/>
        <v>-32.582999999999998</v>
      </c>
      <c r="Q7" s="6">
        <f t="shared" si="7"/>
        <v>-3</v>
      </c>
    </row>
    <row r="8" spans="1:17" ht="14.4" hidden="1" customHeight="1" outlineLevel="1" x14ac:dyDescent="0.3">
      <c r="A8" s="441" t="s">
        <v>170</v>
      </c>
      <c r="B8" s="120">
        <v>38.948999999999998</v>
      </c>
      <c r="C8" s="113">
        <v>25.268999999999998</v>
      </c>
      <c r="D8" s="113">
        <v>14.772</v>
      </c>
      <c r="E8" s="424">
        <f t="shared" si="0"/>
        <v>0.37926519294461991</v>
      </c>
      <c r="F8" s="129">
        <f t="shared" si="1"/>
        <v>0.5845898136056038</v>
      </c>
      <c r="G8" s="133">
        <v>34</v>
      </c>
      <c r="H8" s="113">
        <v>17</v>
      </c>
      <c r="I8" s="113">
        <v>13</v>
      </c>
      <c r="J8" s="425">
        <f t="shared" si="2"/>
        <v>0.38235294117647056</v>
      </c>
      <c r="K8" s="134">
        <f t="shared" si="3"/>
        <v>0.76470588235294112</v>
      </c>
      <c r="L8" s="121"/>
      <c r="M8" s="121"/>
      <c r="N8" s="5">
        <f t="shared" si="4"/>
        <v>-10.496999999999998</v>
      </c>
      <c r="O8" s="6">
        <f t="shared" si="5"/>
        <v>-4</v>
      </c>
      <c r="P8" s="5">
        <f t="shared" si="6"/>
        <v>-24.177</v>
      </c>
      <c r="Q8" s="6">
        <f t="shared" si="7"/>
        <v>-21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123.19799999999999</v>
      </c>
      <c r="C10" s="113">
        <v>162.40700000000001</v>
      </c>
      <c r="D10" s="113">
        <v>81.259</v>
      </c>
      <c r="E10" s="424">
        <f t="shared" si="0"/>
        <v>0.65958051267066031</v>
      </c>
      <c r="F10" s="129">
        <f t="shared" si="1"/>
        <v>0.50034173403855742</v>
      </c>
      <c r="G10" s="133">
        <v>82</v>
      </c>
      <c r="H10" s="113">
        <v>90</v>
      </c>
      <c r="I10" s="113">
        <v>62</v>
      </c>
      <c r="J10" s="425">
        <f t="shared" si="2"/>
        <v>0.75609756097560976</v>
      </c>
      <c r="K10" s="134">
        <f t="shared" si="3"/>
        <v>0.68888888888888888</v>
      </c>
      <c r="L10" s="121"/>
      <c r="M10" s="121"/>
      <c r="N10" s="5">
        <f t="shared" si="4"/>
        <v>-81.14800000000001</v>
      </c>
      <c r="O10" s="6">
        <f t="shared" si="5"/>
        <v>-28</v>
      </c>
      <c r="P10" s="5">
        <f t="shared" si="6"/>
        <v>-41.938999999999993</v>
      </c>
      <c r="Q10" s="6">
        <f t="shared" si="7"/>
        <v>-20</v>
      </c>
    </row>
    <row r="11" spans="1:17" ht="14.4" hidden="1" customHeight="1" outlineLevel="1" x14ac:dyDescent="0.3">
      <c r="A11" s="441" t="s">
        <v>173</v>
      </c>
      <c r="B11" s="120">
        <v>21.527999999999999</v>
      </c>
      <c r="C11" s="113">
        <v>8.33</v>
      </c>
      <c r="D11" s="113">
        <v>3.5830000000000002</v>
      </c>
      <c r="E11" s="424">
        <f t="shared" si="0"/>
        <v>0.16643441099962841</v>
      </c>
      <c r="F11" s="129">
        <f t="shared" si="1"/>
        <v>0.43013205282112849</v>
      </c>
      <c r="G11" s="133">
        <v>10</v>
      </c>
      <c r="H11" s="113">
        <v>7</v>
      </c>
      <c r="I11" s="113">
        <v>3</v>
      </c>
      <c r="J11" s="425">
        <f t="shared" si="2"/>
        <v>0.3</v>
      </c>
      <c r="K11" s="134">
        <f t="shared" si="3"/>
        <v>0.42857142857142855</v>
      </c>
      <c r="L11" s="121"/>
      <c r="M11" s="121"/>
      <c r="N11" s="5">
        <f t="shared" si="4"/>
        <v>-4.7469999999999999</v>
      </c>
      <c r="O11" s="6">
        <f t="shared" si="5"/>
        <v>-4</v>
      </c>
      <c r="P11" s="5">
        <f t="shared" si="6"/>
        <v>-17.945</v>
      </c>
      <c r="Q11" s="6">
        <f t="shared" si="7"/>
        <v>-7</v>
      </c>
    </row>
    <row r="12" spans="1:17" ht="14.4" hidden="1" customHeight="1" outlineLevel="1" thickBot="1" x14ac:dyDescent="0.35">
      <c r="A12" s="442" t="s">
        <v>208</v>
      </c>
      <c r="B12" s="238">
        <v>7.9589999999999996</v>
      </c>
      <c r="C12" s="239">
        <v>7.5</v>
      </c>
      <c r="D12" s="239">
        <v>3.831</v>
      </c>
      <c r="E12" s="424">
        <f t="shared" si="0"/>
        <v>0.48134187712024123</v>
      </c>
      <c r="F12" s="129">
        <f t="shared" si="1"/>
        <v>0.51080000000000003</v>
      </c>
      <c r="G12" s="241">
        <v>6</v>
      </c>
      <c r="H12" s="239">
        <v>3</v>
      </c>
      <c r="I12" s="239">
        <v>3</v>
      </c>
      <c r="J12" s="426">
        <f t="shared" si="2"/>
        <v>0.5</v>
      </c>
      <c r="K12" s="242">
        <f t="shared" si="3"/>
        <v>1</v>
      </c>
      <c r="L12" s="121"/>
      <c r="M12" s="121"/>
      <c r="N12" s="243">
        <f t="shared" si="4"/>
        <v>-3.669</v>
      </c>
      <c r="O12" s="244">
        <f t="shared" si="5"/>
        <v>0</v>
      </c>
      <c r="P12" s="243">
        <f t="shared" si="6"/>
        <v>-4.1280000000000001</v>
      </c>
      <c r="Q12" s="244">
        <f t="shared" si="7"/>
        <v>-3</v>
      </c>
    </row>
    <row r="13" spans="1:17" ht="14.4" customHeight="1" collapsed="1" thickBot="1" x14ac:dyDescent="0.35">
      <c r="A13" s="117" t="s">
        <v>3</v>
      </c>
      <c r="B13" s="115">
        <f>SUM(B5:B12)</f>
        <v>855.04199999999992</v>
      </c>
      <c r="C13" s="116">
        <f>SUM(C5:C12)</f>
        <v>904.40200000000004</v>
      </c>
      <c r="D13" s="116">
        <f>SUM(D5:D12)</f>
        <v>545.49799999999993</v>
      </c>
      <c r="E13" s="420">
        <f>IF(OR(D13=0,B13=0),0,D13/B13)</f>
        <v>0.63797801745411331</v>
      </c>
      <c r="F13" s="135">
        <f>IF(OR(D13=0,C13=0),0,D13/C13)</f>
        <v>0.60315877231585058</v>
      </c>
      <c r="G13" s="136">
        <f>SUM(G5:G12)</f>
        <v>578</v>
      </c>
      <c r="H13" s="116">
        <f>SUM(H5:H12)</f>
        <v>583</v>
      </c>
      <c r="I13" s="116">
        <f>SUM(I5:I12)</f>
        <v>455</v>
      </c>
      <c r="J13" s="420">
        <f>IF(OR(I13=0,G13=0),0,I13/G13)</f>
        <v>0.78719723183390999</v>
      </c>
      <c r="K13" s="137">
        <f>IF(OR(I13=0,H13=0),0,I13/H13)</f>
        <v>0.78044596912521436</v>
      </c>
      <c r="L13" s="121"/>
      <c r="M13" s="121"/>
      <c r="N13" s="127">
        <f t="shared" si="4"/>
        <v>-358.90400000000011</v>
      </c>
      <c r="O13" s="138">
        <f t="shared" si="5"/>
        <v>-128</v>
      </c>
      <c r="P13" s="127">
        <f t="shared" si="6"/>
        <v>-309.54399999999998</v>
      </c>
      <c r="Q13" s="138">
        <f t="shared" si="7"/>
        <v>-123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258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2017</v>
      </c>
      <c r="D17" s="141">
        <v>2018</v>
      </c>
      <c r="E17" s="141" t="s">
        <v>257</v>
      </c>
      <c r="F17" s="142" t="s">
        <v>2</v>
      </c>
      <c r="G17" s="140">
        <v>2015</v>
      </c>
      <c r="H17" s="141">
        <v>2017</v>
      </c>
      <c r="I17" s="141">
        <v>2018</v>
      </c>
      <c r="J17" s="141" t="s">
        <v>257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372.84899999999999</v>
      </c>
      <c r="C18" s="114">
        <v>333.65499999999997</v>
      </c>
      <c r="D18" s="114">
        <v>199.779</v>
      </c>
      <c r="E18" s="424">
        <f>IF(OR(D18=0,B18=0),"",D18/B18)</f>
        <v>0.53581744888681482</v>
      </c>
      <c r="F18" s="129">
        <f>IF(OR(D18=0,C18=0),"",D18/C18)</f>
        <v>0.59875919737453365</v>
      </c>
      <c r="G18" s="119">
        <v>237</v>
      </c>
      <c r="H18" s="114">
        <v>219</v>
      </c>
      <c r="I18" s="114">
        <v>170</v>
      </c>
      <c r="J18" s="424">
        <f>IF(OR(I18=0,G18=0),"",I18/G18)</f>
        <v>0.71729957805907174</v>
      </c>
      <c r="K18" s="131">
        <f>IF(OR(I18=0,H18=0),"",I18/H18)</f>
        <v>0.77625570776255703</v>
      </c>
      <c r="L18" s="659">
        <v>0.91871999999999998</v>
      </c>
      <c r="M18" s="660"/>
      <c r="N18" s="145">
        <f t="shared" ref="N18:N26" si="8">D18-C18</f>
        <v>-133.87599999999998</v>
      </c>
      <c r="O18" s="146">
        <f t="shared" ref="O18:O26" si="9">I18-H18</f>
        <v>-49</v>
      </c>
      <c r="P18" s="145">
        <f t="shared" ref="P18:P26" si="10">D18-B18</f>
        <v>-173.07</v>
      </c>
      <c r="Q18" s="146">
        <f t="shared" ref="Q18:Q26" si="11">I18-G18</f>
        <v>-67</v>
      </c>
    </row>
    <row r="19" spans="1:17" ht="14.4" hidden="1" customHeight="1" outlineLevel="1" x14ac:dyDescent="0.3">
      <c r="A19" s="441" t="s">
        <v>168</v>
      </c>
      <c r="B19" s="120">
        <v>71.423000000000002</v>
      </c>
      <c r="C19" s="113">
        <v>98.983999999999995</v>
      </c>
      <c r="D19" s="113">
        <v>55.720999999999997</v>
      </c>
      <c r="E19" s="425">
        <f t="shared" ref="E19:E25" si="12">IF(OR(D19=0,B19=0),"",D19/B19)</f>
        <v>0.78015485207846202</v>
      </c>
      <c r="F19" s="132">
        <f t="shared" ref="F19:F25" si="13">IF(OR(D19=0,C19=0),"",D19/C19)</f>
        <v>0.56292936232118318</v>
      </c>
      <c r="G19" s="120">
        <v>60</v>
      </c>
      <c r="H19" s="113">
        <v>59</v>
      </c>
      <c r="I19" s="113">
        <v>58</v>
      </c>
      <c r="J19" s="425">
        <f t="shared" ref="J19:J25" si="14">IF(OR(I19=0,G19=0),"",I19/G19)</f>
        <v>0.96666666666666667</v>
      </c>
      <c r="K19" s="134">
        <f t="shared" ref="K19:K25" si="15">IF(OR(I19=0,H19=0),"",I19/H19)</f>
        <v>0.98305084745762716</v>
      </c>
      <c r="L19" s="659">
        <v>0.99456</v>
      </c>
      <c r="M19" s="660"/>
      <c r="N19" s="147">
        <f t="shared" si="8"/>
        <v>-43.262999999999998</v>
      </c>
      <c r="O19" s="148">
        <f t="shared" si="9"/>
        <v>-1</v>
      </c>
      <c r="P19" s="147">
        <f t="shared" si="10"/>
        <v>-15.702000000000005</v>
      </c>
      <c r="Q19" s="148">
        <f t="shared" si="11"/>
        <v>-2</v>
      </c>
    </row>
    <row r="20" spans="1:17" ht="14.4" hidden="1" customHeight="1" outlineLevel="1" x14ac:dyDescent="0.3">
      <c r="A20" s="441" t="s">
        <v>169</v>
      </c>
      <c r="B20" s="120">
        <v>219.136</v>
      </c>
      <c r="C20" s="113">
        <v>268.25700000000001</v>
      </c>
      <c r="D20" s="113">
        <v>186.553</v>
      </c>
      <c r="E20" s="425">
        <f t="shared" si="12"/>
        <v>0.8513115143107477</v>
      </c>
      <c r="F20" s="132">
        <f t="shared" si="13"/>
        <v>0.69542640080221574</v>
      </c>
      <c r="G20" s="120">
        <v>149</v>
      </c>
      <c r="H20" s="113">
        <v>188</v>
      </c>
      <c r="I20" s="113">
        <v>146</v>
      </c>
      <c r="J20" s="425">
        <f t="shared" si="14"/>
        <v>0.97986577181208057</v>
      </c>
      <c r="K20" s="134">
        <f t="shared" si="15"/>
        <v>0.77659574468085102</v>
      </c>
      <c r="L20" s="659">
        <v>0.96671999999999991</v>
      </c>
      <c r="M20" s="660"/>
      <c r="N20" s="147">
        <f t="shared" si="8"/>
        <v>-81.704000000000008</v>
      </c>
      <c r="O20" s="148">
        <f t="shared" si="9"/>
        <v>-42</v>
      </c>
      <c r="P20" s="147">
        <f t="shared" si="10"/>
        <v>-32.582999999999998</v>
      </c>
      <c r="Q20" s="148">
        <f t="shared" si="11"/>
        <v>-3</v>
      </c>
    </row>
    <row r="21" spans="1:17" ht="14.4" hidden="1" customHeight="1" outlineLevel="1" x14ac:dyDescent="0.3">
      <c r="A21" s="441" t="s">
        <v>170</v>
      </c>
      <c r="B21" s="120">
        <v>38.948999999999998</v>
      </c>
      <c r="C21" s="113">
        <v>25.268999999999998</v>
      </c>
      <c r="D21" s="113">
        <v>14.772</v>
      </c>
      <c r="E21" s="425">
        <f t="shared" si="12"/>
        <v>0.37926519294461991</v>
      </c>
      <c r="F21" s="132">
        <f t="shared" si="13"/>
        <v>0.5845898136056038</v>
      </c>
      <c r="G21" s="120">
        <v>34</v>
      </c>
      <c r="H21" s="113">
        <v>17</v>
      </c>
      <c r="I21" s="113">
        <v>13</v>
      </c>
      <c r="J21" s="425">
        <f t="shared" si="14"/>
        <v>0.38235294117647056</v>
      </c>
      <c r="K21" s="134">
        <f t="shared" si="15"/>
        <v>0.76470588235294112</v>
      </c>
      <c r="L21" s="659">
        <v>1.11744</v>
      </c>
      <c r="M21" s="660"/>
      <c r="N21" s="147">
        <f t="shared" si="8"/>
        <v>-10.496999999999998</v>
      </c>
      <c r="O21" s="148">
        <f t="shared" si="9"/>
        <v>-4</v>
      </c>
      <c r="P21" s="147">
        <f t="shared" si="10"/>
        <v>-24.177</v>
      </c>
      <c r="Q21" s="148">
        <f t="shared" si="11"/>
        <v>-21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123.19799999999999</v>
      </c>
      <c r="C23" s="113">
        <v>162.40700000000001</v>
      </c>
      <c r="D23" s="113">
        <v>81.259</v>
      </c>
      <c r="E23" s="425">
        <f t="shared" si="12"/>
        <v>0.65958051267066031</v>
      </c>
      <c r="F23" s="132">
        <f t="shared" si="13"/>
        <v>0.50034173403855742</v>
      </c>
      <c r="G23" s="120">
        <v>82</v>
      </c>
      <c r="H23" s="113">
        <v>90</v>
      </c>
      <c r="I23" s="113">
        <v>62</v>
      </c>
      <c r="J23" s="425">
        <f t="shared" si="14"/>
        <v>0.75609756097560976</v>
      </c>
      <c r="K23" s="134">
        <f t="shared" si="15"/>
        <v>0.68888888888888888</v>
      </c>
      <c r="L23" s="659">
        <v>0.98495999999999995</v>
      </c>
      <c r="M23" s="660"/>
      <c r="N23" s="147">
        <f t="shared" si="8"/>
        <v>-81.14800000000001</v>
      </c>
      <c r="O23" s="148">
        <f t="shared" si="9"/>
        <v>-28</v>
      </c>
      <c r="P23" s="147">
        <f t="shared" si="10"/>
        <v>-41.938999999999993</v>
      </c>
      <c r="Q23" s="148">
        <f t="shared" si="11"/>
        <v>-20</v>
      </c>
    </row>
    <row r="24" spans="1:17" ht="14.4" hidden="1" customHeight="1" outlineLevel="1" x14ac:dyDescent="0.3">
      <c r="A24" s="441" t="s">
        <v>173</v>
      </c>
      <c r="B24" s="120">
        <v>21.527999999999999</v>
      </c>
      <c r="C24" s="113">
        <v>8.33</v>
      </c>
      <c r="D24" s="113">
        <v>3.5830000000000002</v>
      </c>
      <c r="E24" s="425">
        <f t="shared" si="12"/>
        <v>0.16643441099962841</v>
      </c>
      <c r="F24" s="132">
        <f t="shared" si="13"/>
        <v>0.43013205282112849</v>
      </c>
      <c r="G24" s="120">
        <v>10</v>
      </c>
      <c r="H24" s="113">
        <v>7</v>
      </c>
      <c r="I24" s="113">
        <v>3</v>
      </c>
      <c r="J24" s="425">
        <f t="shared" si="14"/>
        <v>0.3</v>
      </c>
      <c r="K24" s="134">
        <f t="shared" si="15"/>
        <v>0.42857142857142855</v>
      </c>
      <c r="L24" s="659">
        <v>1.0147199999999998</v>
      </c>
      <c r="M24" s="660"/>
      <c r="N24" s="147">
        <f t="shared" si="8"/>
        <v>-4.7469999999999999</v>
      </c>
      <c r="O24" s="148">
        <f t="shared" si="9"/>
        <v>-4</v>
      </c>
      <c r="P24" s="147">
        <f t="shared" si="10"/>
        <v>-17.945</v>
      </c>
      <c r="Q24" s="148">
        <f t="shared" si="11"/>
        <v>-7</v>
      </c>
    </row>
    <row r="25" spans="1:17" ht="14.4" hidden="1" customHeight="1" outlineLevel="1" thickBot="1" x14ac:dyDescent="0.35">
      <c r="A25" s="442" t="s">
        <v>208</v>
      </c>
      <c r="B25" s="238">
        <v>7.9589999999999996</v>
      </c>
      <c r="C25" s="239">
        <v>7.5</v>
      </c>
      <c r="D25" s="239">
        <v>3.831</v>
      </c>
      <c r="E25" s="426">
        <f t="shared" si="12"/>
        <v>0.48134187712024123</v>
      </c>
      <c r="F25" s="240">
        <f t="shared" si="13"/>
        <v>0.51080000000000003</v>
      </c>
      <c r="G25" s="238">
        <v>6</v>
      </c>
      <c r="H25" s="239">
        <v>3</v>
      </c>
      <c r="I25" s="239">
        <v>3</v>
      </c>
      <c r="J25" s="426">
        <f t="shared" si="14"/>
        <v>0.5</v>
      </c>
      <c r="K25" s="242">
        <f t="shared" si="15"/>
        <v>1</v>
      </c>
      <c r="L25" s="356"/>
      <c r="M25" s="357"/>
      <c r="N25" s="245">
        <f t="shared" si="8"/>
        <v>-3.669</v>
      </c>
      <c r="O25" s="246">
        <f t="shared" si="9"/>
        <v>0</v>
      </c>
      <c r="P25" s="245">
        <f t="shared" si="10"/>
        <v>-4.1280000000000001</v>
      </c>
      <c r="Q25" s="246">
        <f t="shared" si="11"/>
        <v>-3</v>
      </c>
    </row>
    <row r="26" spans="1:17" ht="14.4" customHeight="1" collapsed="1" thickBot="1" x14ac:dyDescent="0.35">
      <c r="A26" s="445" t="s">
        <v>3</v>
      </c>
      <c r="B26" s="149">
        <f>SUM(B18:B25)</f>
        <v>855.04199999999992</v>
      </c>
      <c r="C26" s="150">
        <f>SUM(C18:C25)</f>
        <v>904.40200000000004</v>
      </c>
      <c r="D26" s="150">
        <f>SUM(D18:D25)</f>
        <v>545.49799999999993</v>
      </c>
      <c r="E26" s="421">
        <f>IF(OR(D26=0,B26=0),0,D26/B26)</f>
        <v>0.63797801745411331</v>
      </c>
      <c r="F26" s="151">
        <f>IF(OR(D26=0,C26=0),0,D26/C26)</f>
        <v>0.60315877231585058</v>
      </c>
      <c r="G26" s="149">
        <f>SUM(G18:G25)</f>
        <v>578</v>
      </c>
      <c r="H26" s="150">
        <f>SUM(H18:H25)</f>
        <v>583</v>
      </c>
      <c r="I26" s="150">
        <f>SUM(I18:I25)</f>
        <v>455</v>
      </c>
      <c r="J26" s="421">
        <f>IF(OR(I26=0,G26=0),0,I26/G26)</f>
        <v>0.78719723183390999</v>
      </c>
      <c r="K26" s="152">
        <f>IF(OR(I26=0,H26=0),0,I26/H26)</f>
        <v>0.78044596912521436</v>
      </c>
      <c r="L26" s="121"/>
      <c r="M26" s="121"/>
      <c r="N26" s="143">
        <f t="shared" si="8"/>
        <v>-358.90400000000011</v>
      </c>
      <c r="O26" s="153">
        <f t="shared" si="9"/>
        <v>-128</v>
      </c>
      <c r="P26" s="143">
        <f t="shared" si="10"/>
        <v>-309.54399999999998</v>
      </c>
      <c r="Q26" s="153">
        <f t="shared" si="11"/>
        <v>-123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259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2017</v>
      </c>
      <c r="D30" s="158">
        <v>2018</v>
      </c>
      <c r="E30" s="158" t="s">
        <v>257</v>
      </c>
      <c r="F30" s="159" t="s">
        <v>2</v>
      </c>
      <c r="G30" s="158">
        <v>2015</v>
      </c>
      <c r="H30" s="158">
        <v>2017</v>
      </c>
      <c r="I30" s="158">
        <v>2018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260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2017</v>
      </c>
      <c r="D43" s="408">
        <v>2018</v>
      </c>
      <c r="E43" s="408" t="s">
        <v>257</v>
      </c>
      <c r="F43" s="409" t="s">
        <v>2</v>
      </c>
      <c r="G43" s="408">
        <v>2015</v>
      </c>
      <c r="H43" s="408">
        <v>2017</v>
      </c>
      <c r="I43" s="408">
        <v>2018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323</v>
      </c>
    </row>
    <row r="56" spans="1:17" ht="14.4" customHeight="1" x14ac:dyDescent="0.25">
      <c r="A56" s="386" t="s">
        <v>324</v>
      </c>
    </row>
    <row r="57" spans="1:17" ht="14.4" customHeight="1" x14ac:dyDescent="0.25">
      <c r="A57" s="385" t="s">
        <v>325</v>
      </c>
    </row>
    <row r="58" spans="1:17" ht="14.4" customHeight="1" x14ac:dyDescent="0.25">
      <c r="A58" s="386" t="s">
        <v>326</v>
      </c>
    </row>
    <row r="59" spans="1:17" ht="14.4" customHeight="1" x14ac:dyDescent="0.25">
      <c r="A59" s="386" t="s">
        <v>263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687</v>
      </c>
      <c r="C33" s="199">
        <v>633</v>
      </c>
      <c r="D33" s="84">
        <f>IF(C33="","",C33-B33)</f>
        <v>-54</v>
      </c>
      <c r="E33" s="85">
        <f>IF(C33="","",C33/B33)</f>
        <v>0.92139737991266379</v>
      </c>
      <c r="F33" s="86">
        <v>103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1387</v>
      </c>
      <c r="C34" s="200">
        <v>1277</v>
      </c>
      <c r="D34" s="87">
        <f t="shared" ref="D34:D45" si="0">IF(C34="","",C34-B34)</f>
        <v>-110</v>
      </c>
      <c r="E34" s="88">
        <f t="shared" ref="E34:E45" si="1">IF(C34="","",C34/B34)</f>
        <v>0.92069214131218458</v>
      </c>
      <c r="F34" s="89">
        <v>208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2053</v>
      </c>
      <c r="C35" s="200">
        <v>1872</v>
      </c>
      <c r="D35" s="87">
        <f t="shared" si="0"/>
        <v>-181</v>
      </c>
      <c r="E35" s="88">
        <f t="shared" si="1"/>
        <v>0.91183633706770584</v>
      </c>
      <c r="F35" s="89">
        <v>297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2851</v>
      </c>
      <c r="C36" s="200">
        <v>2568</v>
      </c>
      <c r="D36" s="87">
        <f t="shared" si="0"/>
        <v>-283</v>
      </c>
      <c r="E36" s="88">
        <f t="shared" si="1"/>
        <v>0.90073658365485798</v>
      </c>
      <c r="F36" s="89">
        <v>395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77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4412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2017</v>
      </c>
      <c r="F3" s="688"/>
      <c r="G3" s="689"/>
      <c r="H3" s="687">
        <v>2018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4272</v>
      </c>
      <c r="B5" s="950"/>
      <c r="C5" s="951"/>
      <c r="D5" s="952"/>
      <c r="E5" s="953">
        <v>1</v>
      </c>
      <c r="F5" s="954">
        <v>1.98</v>
      </c>
      <c r="G5" s="955">
        <v>7</v>
      </c>
      <c r="H5" s="956"/>
      <c r="I5" s="957"/>
      <c r="J5" s="958"/>
      <c r="K5" s="959">
        <v>1</v>
      </c>
      <c r="L5" s="956">
        <v>2</v>
      </c>
      <c r="M5" s="956">
        <v>18</v>
      </c>
      <c r="N5" s="960">
        <v>6</v>
      </c>
      <c r="O5" s="956" t="s">
        <v>4273</v>
      </c>
      <c r="P5" s="961" t="s">
        <v>4274</v>
      </c>
      <c r="Q5" s="962">
        <f>H5-B5</f>
        <v>0</v>
      </c>
      <c r="R5" s="978">
        <f>I5-C5</f>
        <v>0</v>
      </c>
      <c r="S5" s="962">
        <f>H5-E5</f>
        <v>-1</v>
      </c>
      <c r="T5" s="978">
        <f>I5-F5</f>
        <v>-1.98</v>
      </c>
      <c r="U5" s="988" t="s">
        <v>578</v>
      </c>
      <c r="V5" s="950" t="s">
        <v>578</v>
      </c>
      <c r="W5" s="950" t="s">
        <v>578</v>
      </c>
      <c r="X5" s="989" t="s">
        <v>578</v>
      </c>
      <c r="Y5" s="990"/>
    </row>
    <row r="6" spans="1:25" ht="14.4" customHeight="1" x14ac:dyDescent="0.3">
      <c r="A6" s="947" t="s">
        <v>4275</v>
      </c>
      <c r="B6" s="928"/>
      <c r="C6" s="929"/>
      <c r="D6" s="930"/>
      <c r="E6" s="932"/>
      <c r="F6" s="915"/>
      <c r="G6" s="916"/>
      <c r="H6" s="911">
        <v>1</v>
      </c>
      <c r="I6" s="912">
        <v>0.38</v>
      </c>
      <c r="J6" s="920">
        <v>8</v>
      </c>
      <c r="K6" s="917">
        <v>0.38</v>
      </c>
      <c r="L6" s="914">
        <v>2</v>
      </c>
      <c r="M6" s="914">
        <v>15</v>
      </c>
      <c r="N6" s="918">
        <v>5</v>
      </c>
      <c r="O6" s="914" t="s">
        <v>4273</v>
      </c>
      <c r="P6" s="931" t="s">
        <v>4276</v>
      </c>
      <c r="Q6" s="919">
        <f t="shared" ref="Q6:R69" si="0">H6-B6</f>
        <v>1</v>
      </c>
      <c r="R6" s="979">
        <f t="shared" si="0"/>
        <v>0.38</v>
      </c>
      <c r="S6" s="919">
        <f t="shared" ref="S6:S69" si="1">H6-E6</f>
        <v>1</v>
      </c>
      <c r="T6" s="979">
        <f t="shared" ref="T6:T69" si="2">I6-F6</f>
        <v>0.38</v>
      </c>
      <c r="U6" s="986">
        <v>5</v>
      </c>
      <c r="V6" s="928">
        <v>8</v>
      </c>
      <c r="W6" s="928">
        <v>3</v>
      </c>
      <c r="X6" s="984">
        <v>1.6</v>
      </c>
      <c r="Y6" s="982">
        <v>3</v>
      </c>
    </row>
    <row r="7" spans="1:25" ht="14.4" customHeight="1" x14ac:dyDescent="0.3">
      <c r="A7" s="947" t="s">
        <v>4277</v>
      </c>
      <c r="B7" s="928"/>
      <c r="C7" s="929"/>
      <c r="D7" s="930"/>
      <c r="E7" s="911">
        <v>1</v>
      </c>
      <c r="F7" s="912">
        <v>0.41</v>
      </c>
      <c r="G7" s="913">
        <v>7</v>
      </c>
      <c r="H7" s="914"/>
      <c r="I7" s="915"/>
      <c r="J7" s="916"/>
      <c r="K7" s="917">
        <v>0.31</v>
      </c>
      <c r="L7" s="914">
        <v>1</v>
      </c>
      <c r="M7" s="914">
        <v>12</v>
      </c>
      <c r="N7" s="918">
        <v>4</v>
      </c>
      <c r="O7" s="914" t="s">
        <v>4273</v>
      </c>
      <c r="P7" s="931" t="s">
        <v>4278</v>
      </c>
      <c r="Q7" s="919">
        <f t="shared" si="0"/>
        <v>0</v>
      </c>
      <c r="R7" s="979">
        <f t="shared" si="0"/>
        <v>0</v>
      </c>
      <c r="S7" s="919">
        <f t="shared" si="1"/>
        <v>-1</v>
      </c>
      <c r="T7" s="979">
        <f t="shared" si="2"/>
        <v>-0.41</v>
      </c>
      <c r="U7" s="986" t="s">
        <v>578</v>
      </c>
      <c r="V7" s="928" t="s">
        <v>578</v>
      </c>
      <c r="W7" s="928" t="s">
        <v>578</v>
      </c>
      <c r="X7" s="984" t="s">
        <v>578</v>
      </c>
      <c r="Y7" s="982"/>
    </row>
    <row r="8" spans="1:25" ht="14.4" customHeight="1" x14ac:dyDescent="0.3">
      <c r="A8" s="947" t="s">
        <v>4279</v>
      </c>
      <c r="B8" s="928">
        <v>1</v>
      </c>
      <c r="C8" s="929">
        <v>0.45</v>
      </c>
      <c r="D8" s="930">
        <v>3</v>
      </c>
      <c r="E8" s="911">
        <v>2</v>
      </c>
      <c r="F8" s="912">
        <v>0.9</v>
      </c>
      <c r="G8" s="913">
        <v>2.5</v>
      </c>
      <c r="H8" s="914"/>
      <c r="I8" s="915"/>
      <c r="J8" s="916"/>
      <c r="K8" s="917">
        <v>0.45</v>
      </c>
      <c r="L8" s="914">
        <v>1</v>
      </c>
      <c r="M8" s="914">
        <v>12</v>
      </c>
      <c r="N8" s="918">
        <v>4</v>
      </c>
      <c r="O8" s="914" t="s">
        <v>4273</v>
      </c>
      <c r="P8" s="931" t="s">
        <v>4280</v>
      </c>
      <c r="Q8" s="919">
        <f t="shared" si="0"/>
        <v>-1</v>
      </c>
      <c r="R8" s="979">
        <f t="shared" si="0"/>
        <v>-0.45</v>
      </c>
      <c r="S8" s="919">
        <f t="shared" si="1"/>
        <v>-2</v>
      </c>
      <c r="T8" s="979">
        <f t="shared" si="2"/>
        <v>-0.9</v>
      </c>
      <c r="U8" s="986" t="s">
        <v>578</v>
      </c>
      <c r="V8" s="928" t="s">
        <v>578</v>
      </c>
      <c r="W8" s="928" t="s">
        <v>578</v>
      </c>
      <c r="X8" s="984" t="s">
        <v>578</v>
      </c>
      <c r="Y8" s="982"/>
    </row>
    <row r="9" spans="1:25" ht="14.4" customHeight="1" x14ac:dyDescent="0.3">
      <c r="A9" s="947" t="s">
        <v>4281</v>
      </c>
      <c r="B9" s="921">
        <v>8</v>
      </c>
      <c r="C9" s="922">
        <v>21.36</v>
      </c>
      <c r="D9" s="923">
        <v>6.3</v>
      </c>
      <c r="E9" s="932">
        <v>4</v>
      </c>
      <c r="F9" s="915">
        <v>10.67</v>
      </c>
      <c r="G9" s="916">
        <v>5.5</v>
      </c>
      <c r="H9" s="914">
        <v>3</v>
      </c>
      <c r="I9" s="915">
        <v>8</v>
      </c>
      <c r="J9" s="916">
        <v>6.7</v>
      </c>
      <c r="K9" s="917">
        <v>2.67</v>
      </c>
      <c r="L9" s="914">
        <v>3</v>
      </c>
      <c r="M9" s="914">
        <v>27</v>
      </c>
      <c r="N9" s="918">
        <v>9</v>
      </c>
      <c r="O9" s="914" t="s">
        <v>4273</v>
      </c>
      <c r="P9" s="931" t="s">
        <v>4282</v>
      </c>
      <c r="Q9" s="919">
        <f t="shared" si="0"/>
        <v>-5</v>
      </c>
      <c r="R9" s="979">
        <f t="shared" si="0"/>
        <v>-13.36</v>
      </c>
      <c r="S9" s="919">
        <f t="shared" si="1"/>
        <v>-1</v>
      </c>
      <c r="T9" s="979">
        <f t="shared" si="2"/>
        <v>-2.67</v>
      </c>
      <c r="U9" s="986">
        <v>27</v>
      </c>
      <c r="V9" s="928">
        <v>20.100000000000001</v>
      </c>
      <c r="W9" s="928">
        <v>-6.8999999999999986</v>
      </c>
      <c r="X9" s="984">
        <v>0.74444444444444446</v>
      </c>
      <c r="Y9" s="982"/>
    </row>
    <row r="10" spans="1:25" ht="14.4" customHeight="1" x14ac:dyDescent="0.3">
      <c r="A10" s="948" t="s">
        <v>4283</v>
      </c>
      <c r="B10" s="934">
        <v>1</v>
      </c>
      <c r="C10" s="935">
        <v>3.09</v>
      </c>
      <c r="D10" s="924">
        <v>7</v>
      </c>
      <c r="E10" s="936">
        <v>1</v>
      </c>
      <c r="F10" s="937">
        <v>3.09</v>
      </c>
      <c r="G10" s="925">
        <v>5</v>
      </c>
      <c r="H10" s="938">
        <v>3</v>
      </c>
      <c r="I10" s="937">
        <v>9.27</v>
      </c>
      <c r="J10" s="925">
        <v>7</v>
      </c>
      <c r="K10" s="939">
        <v>3.09</v>
      </c>
      <c r="L10" s="938">
        <v>3</v>
      </c>
      <c r="M10" s="938">
        <v>30</v>
      </c>
      <c r="N10" s="940">
        <v>10</v>
      </c>
      <c r="O10" s="938" t="s">
        <v>4273</v>
      </c>
      <c r="P10" s="941" t="s">
        <v>4284</v>
      </c>
      <c r="Q10" s="942">
        <f t="shared" si="0"/>
        <v>2</v>
      </c>
      <c r="R10" s="980">
        <f t="shared" si="0"/>
        <v>6.18</v>
      </c>
      <c r="S10" s="942">
        <f t="shared" si="1"/>
        <v>2</v>
      </c>
      <c r="T10" s="980">
        <f t="shared" si="2"/>
        <v>6.18</v>
      </c>
      <c r="U10" s="987">
        <v>30</v>
      </c>
      <c r="V10" s="943">
        <v>21</v>
      </c>
      <c r="W10" s="943">
        <v>-9</v>
      </c>
      <c r="X10" s="985">
        <v>0.7</v>
      </c>
      <c r="Y10" s="983"/>
    </row>
    <row r="11" spans="1:25" ht="14.4" customHeight="1" x14ac:dyDescent="0.3">
      <c r="A11" s="947" t="s">
        <v>4285</v>
      </c>
      <c r="B11" s="921">
        <v>1</v>
      </c>
      <c r="C11" s="922">
        <v>0.48</v>
      </c>
      <c r="D11" s="923">
        <v>2</v>
      </c>
      <c r="E11" s="932"/>
      <c r="F11" s="915"/>
      <c r="G11" s="916"/>
      <c r="H11" s="914"/>
      <c r="I11" s="915"/>
      <c r="J11" s="916"/>
      <c r="K11" s="917">
        <v>0.48</v>
      </c>
      <c r="L11" s="914">
        <v>2</v>
      </c>
      <c r="M11" s="914">
        <v>21</v>
      </c>
      <c r="N11" s="918">
        <v>7</v>
      </c>
      <c r="O11" s="914" t="s">
        <v>4273</v>
      </c>
      <c r="P11" s="931" t="s">
        <v>4286</v>
      </c>
      <c r="Q11" s="919">
        <f t="shared" si="0"/>
        <v>-1</v>
      </c>
      <c r="R11" s="979">
        <f t="shared" si="0"/>
        <v>-0.48</v>
      </c>
      <c r="S11" s="919">
        <f t="shared" si="1"/>
        <v>0</v>
      </c>
      <c r="T11" s="979">
        <f t="shared" si="2"/>
        <v>0</v>
      </c>
      <c r="U11" s="986" t="s">
        <v>578</v>
      </c>
      <c r="V11" s="928" t="s">
        <v>578</v>
      </c>
      <c r="W11" s="928" t="s">
        <v>578</v>
      </c>
      <c r="X11" s="984" t="s">
        <v>578</v>
      </c>
      <c r="Y11" s="982"/>
    </row>
    <row r="12" spans="1:25" ht="14.4" customHeight="1" x14ac:dyDescent="0.3">
      <c r="A12" s="947" t="s">
        <v>4287</v>
      </c>
      <c r="B12" s="928">
        <v>5</v>
      </c>
      <c r="C12" s="929">
        <v>27.5</v>
      </c>
      <c r="D12" s="930">
        <v>9.4</v>
      </c>
      <c r="E12" s="911">
        <v>11</v>
      </c>
      <c r="F12" s="912">
        <v>62.49</v>
      </c>
      <c r="G12" s="913">
        <v>13</v>
      </c>
      <c r="H12" s="914">
        <v>4</v>
      </c>
      <c r="I12" s="915">
        <v>22.72</v>
      </c>
      <c r="J12" s="916">
        <v>12.5</v>
      </c>
      <c r="K12" s="917">
        <v>5.68</v>
      </c>
      <c r="L12" s="914">
        <v>6</v>
      </c>
      <c r="M12" s="914">
        <v>51</v>
      </c>
      <c r="N12" s="918">
        <v>17</v>
      </c>
      <c r="O12" s="914" t="s">
        <v>4273</v>
      </c>
      <c r="P12" s="931" t="s">
        <v>4288</v>
      </c>
      <c r="Q12" s="919">
        <f t="shared" si="0"/>
        <v>-1</v>
      </c>
      <c r="R12" s="979">
        <f t="shared" si="0"/>
        <v>-4.7800000000000011</v>
      </c>
      <c r="S12" s="919">
        <f t="shared" si="1"/>
        <v>-7</v>
      </c>
      <c r="T12" s="979">
        <f t="shared" si="2"/>
        <v>-39.770000000000003</v>
      </c>
      <c r="U12" s="986">
        <v>68</v>
      </c>
      <c r="V12" s="928">
        <v>50</v>
      </c>
      <c r="W12" s="928">
        <v>-18</v>
      </c>
      <c r="X12" s="984">
        <v>0.73529411764705888</v>
      </c>
      <c r="Y12" s="982"/>
    </row>
    <row r="13" spans="1:25" ht="14.4" customHeight="1" x14ac:dyDescent="0.3">
      <c r="A13" s="948" t="s">
        <v>4289</v>
      </c>
      <c r="B13" s="943">
        <v>2</v>
      </c>
      <c r="C13" s="944">
        <v>14.84</v>
      </c>
      <c r="D13" s="933">
        <v>12</v>
      </c>
      <c r="E13" s="945">
        <v>1</v>
      </c>
      <c r="F13" s="946">
        <v>7.42</v>
      </c>
      <c r="G13" s="926">
        <v>14</v>
      </c>
      <c r="H13" s="938">
        <v>4</v>
      </c>
      <c r="I13" s="937">
        <v>29.69</v>
      </c>
      <c r="J13" s="927">
        <v>22</v>
      </c>
      <c r="K13" s="939">
        <v>7.42</v>
      </c>
      <c r="L13" s="938">
        <v>7</v>
      </c>
      <c r="M13" s="938">
        <v>60</v>
      </c>
      <c r="N13" s="940">
        <v>20</v>
      </c>
      <c r="O13" s="938" t="s">
        <v>4273</v>
      </c>
      <c r="P13" s="941" t="s">
        <v>4290</v>
      </c>
      <c r="Q13" s="942">
        <f t="shared" si="0"/>
        <v>2</v>
      </c>
      <c r="R13" s="980">
        <f t="shared" si="0"/>
        <v>14.850000000000001</v>
      </c>
      <c r="S13" s="942">
        <f t="shared" si="1"/>
        <v>3</v>
      </c>
      <c r="T13" s="980">
        <f t="shared" si="2"/>
        <v>22.270000000000003</v>
      </c>
      <c r="U13" s="987">
        <v>80</v>
      </c>
      <c r="V13" s="943">
        <v>88</v>
      </c>
      <c r="W13" s="943">
        <v>8</v>
      </c>
      <c r="X13" s="985">
        <v>1.1000000000000001</v>
      </c>
      <c r="Y13" s="983">
        <v>18</v>
      </c>
    </row>
    <row r="14" spans="1:25" ht="14.4" customHeight="1" x14ac:dyDescent="0.3">
      <c r="A14" s="948" t="s">
        <v>4291</v>
      </c>
      <c r="B14" s="943">
        <v>1</v>
      </c>
      <c r="C14" s="944">
        <v>10.11</v>
      </c>
      <c r="D14" s="933">
        <v>13</v>
      </c>
      <c r="E14" s="945">
        <v>1</v>
      </c>
      <c r="F14" s="946">
        <v>10.11</v>
      </c>
      <c r="G14" s="926">
        <v>15</v>
      </c>
      <c r="H14" s="938">
        <v>1</v>
      </c>
      <c r="I14" s="937">
        <v>10.11</v>
      </c>
      <c r="J14" s="927">
        <v>30</v>
      </c>
      <c r="K14" s="939">
        <v>10.11</v>
      </c>
      <c r="L14" s="938">
        <v>9</v>
      </c>
      <c r="M14" s="938">
        <v>78</v>
      </c>
      <c r="N14" s="940">
        <v>26</v>
      </c>
      <c r="O14" s="938" t="s">
        <v>4273</v>
      </c>
      <c r="P14" s="941" t="s">
        <v>4292</v>
      </c>
      <c r="Q14" s="942">
        <f t="shared" si="0"/>
        <v>0</v>
      </c>
      <c r="R14" s="980">
        <f t="shared" si="0"/>
        <v>0</v>
      </c>
      <c r="S14" s="942">
        <f t="shared" si="1"/>
        <v>0</v>
      </c>
      <c r="T14" s="980">
        <f t="shared" si="2"/>
        <v>0</v>
      </c>
      <c r="U14" s="987">
        <v>26</v>
      </c>
      <c r="V14" s="943">
        <v>30</v>
      </c>
      <c r="W14" s="943">
        <v>4</v>
      </c>
      <c r="X14" s="985">
        <v>1.1538461538461537</v>
      </c>
      <c r="Y14" s="983">
        <v>4</v>
      </c>
    </row>
    <row r="15" spans="1:25" ht="14.4" customHeight="1" x14ac:dyDescent="0.3">
      <c r="A15" s="947" t="s">
        <v>4293</v>
      </c>
      <c r="B15" s="928">
        <v>57</v>
      </c>
      <c r="C15" s="929">
        <v>144.13</v>
      </c>
      <c r="D15" s="930">
        <v>7.3</v>
      </c>
      <c r="E15" s="932">
        <v>54</v>
      </c>
      <c r="F15" s="915">
        <v>135.21</v>
      </c>
      <c r="G15" s="916">
        <v>7.1</v>
      </c>
      <c r="H15" s="911">
        <v>57</v>
      </c>
      <c r="I15" s="912">
        <v>136.59</v>
      </c>
      <c r="J15" s="913">
        <v>6.2</v>
      </c>
      <c r="K15" s="917">
        <v>2.4</v>
      </c>
      <c r="L15" s="914">
        <v>3</v>
      </c>
      <c r="M15" s="914">
        <v>27</v>
      </c>
      <c r="N15" s="918">
        <v>9</v>
      </c>
      <c r="O15" s="914" t="s">
        <v>4273</v>
      </c>
      <c r="P15" s="931" t="s">
        <v>4294</v>
      </c>
      <c r="Q15" s="919">
        <f t="shared" si="0"/>
        <v>0</v>
      </c>
      <c r="R15" s="979">
        <f t="shared" si="0"/>
        <v>-7.539999999999992</v>
      </c>
      <c r="S15" s="919">
        <f t="shared" si="1"/>
        <v>3</v>
      </c>
      <c r="T15" s="979">
        <f t="shared" si="2"/>
        <v>1.3799999999999955</v>
      </c>
      <c r="U15" s="986">
        <v>513</v>
      </c>
      <c r="V15" s="928">
        <v>353.40000000000003</v>
      </c>
      <c r="W15" s="928">
        <v>-159.59999999999997</v>
      </c>
      <c r="X15" s="984">
        <v>0.68888888888888899</v>
      </c>
      <c r="Y15" s="982">
        <v>19</v>
      </c>
    </row>
    <row r="16" spans="1:25" ht="14.4" customHeight="1" x14ac:dyDescent="0.3">
      <c r="A16" s="948" t="s">
        <v>4295</v>
      </c>
      <c r="B16" s="943">
        <v>15</v>
      </c>
      <c r="C16" s="944">
        <v>45.22</v>
      </c>
      <c r="D16" s="933">
        <v>8.1</v>
      </c>
      <c r="E16" s="936">
        <v>9</v>
      </c>
      <c r="F16" s="937">
        <v>27.71</v>
      </c>
      <c r="G16" s="925">
        <v>8.1999999999999993</v>
      </c>
      <c r="H16" s="945">
        <v>16</v>
      </c>
      <c r="I16" s="946">
        <v>48.14</v>
      </c>
      <c r="J16" s="926">
        <v>8.1999999999999993</v>
      </c>
      <c r="K16" s="939">
        <v>2.96</v>
      </c>
      <c r="L16" s="938">
        <v>4</v>
      </c>
      <c r="M16" s="938">
        <v>33</v>
      </c>
      <c r="N16" s="940">
        <v>11</v>
      </c>
      <c r="O16" s="938" t="s">
        <v>4273</v>
      </c>
      <c r="P16" s="941" t="s">
        <v>4296</v>
      </c>
      <c r="Q16" s="942">
        <f t="shared" si="0"/>
        <v>1</v>
      </c>
      <c r="R16" s="980">
        <f t="shared" si="0"/>
        <v>2.9200000000000017</v>
      </c>
      <c r="S16" s="942">
        <f t="shared" si="1"/>
        <v>7</v>
      </c>
      <c r="T16" s="980">
        <f t="shared" si="2"/>
        <v>20.43</v>
      </c>
      <c r="U16" s="987">
        <v>176</v>
      </c>
      <c r="V16" s="943">
        <v>131.19999999999999</v>
      </c>
      <c r="W16" s="943">
        <v>-44.800000000000011</v>
      </c>
      <c r="X16" s="985">
        <v>0.74545454545454537</v>
      </c>
      <c r="Y16" s="983">
        <v>7</v>
      </c>
    </row>
    <row r="17" spans="1:25" ht="14.4" customHeight="1" x14ac:dyDescent="0.3">
      <c r="A17" s="948" t="s">
        <v>4297</v>
      </c>
      <c r="B17" s="943">
        <v>1</v>
      </c>
      <c r="C17" s="944">
        <v>8.4499999999999993</v>
      </c>
      <c r="D17" s="933">
        <v>11</v>
      </c>
      <c r="E17" s="936">
        <v>4</v>
      </c>
      <c r="F17" s="937">
        <v>22.27</v>
      </c>
      <c r="G17" s="925">
        <v>9.3000000000000007</v>
      </c>
      <c r="H17" s="945">
        <v>3</v>
      </c>
      <c r="I17" s="946">
        <v>13.77</v>
      </c>
      <c r="J17" s="926">
        <v>10.7</v>
      </c>
      <c r="K17" s="939">
        <v>4.59</v>
      </c>
      <c r="L17" s="938">
        <v>5</v>
      </c>
      <c r="M17" s="938">
        <v>45</v>
      </c>
      <c r="N17" s="940">
        <v>15</v>
      </c>
      <c r="O17" s="938" t="s">
        <v>4273</v>
      </c>
      <c r="P17" s="941" t="s">
        <v>4298</v>
      </c>
      <c r="Q17" s="942">
        <f t="shared" si="0"/>
        <v>2</v>
      </c>
      <c r="R17" s="980">
        <f t="shared" si="0"/>
        <v>5.32</v>
      </c>
      <c r="S17" s="942">
        <f t="shared" si="1"/>
        <v>-1</v>
      </c>
      <c r="T17" s="980">
        <f t="shared" si="2"/>
        <v>-8.5</v>
      </c>
      <c r="U17" s="987">
        <v>45</v>
      </c>
      <c r="V17" s="943">
        <v>32.099999999999994</v>
      </c>
      <c r="W17" s="943">
        <v>-12.900000000000006</v>
      </c>
      <c r="X17" s="985">
        <v>0.71333333333333315</v>
      </c>
      <c r="Y17" s="983">
        <v>1</v>
      </c>
    </row>
    <row r="18" spans="1:25" ht="14.4" customHeight="1" x14ac:dyDescent="0.3">
      <c r="A18" s="947" t="s">
        <v>4299</v>
      </c>
      <c r="B18" s="928">
        <v>14</v>
      </c>
      <c r="C18" s="929">
        <v>13.83</v>
      </c>
      <c r="D18" s="930">
        <v>5.6</v>
      </c>
      <c r="E18" s="911">
        <v>21</v>
      </c>
      <c r="F18" s="912">
        <v>20.74</v>
      </c>
      <c r="G18" s="913">
        <v>5.3</v>
      </c>
      <c r="H18" s="914">
        <v>19</v>
      </c>
      <c r="I18" s="915">
        <v>19.850000000000001</v>
      </c>
      <c r="J18" s="920">
        <v>6.6</v>
      </c>
      <c r="K18" s="917">
        <v>0.99</v>
      </c>
      <c r="L18" s="914">
        <v>1</v>
      </c>
      <c r="M18" s="914">
        <v>12</v>
      </c>
      <c r="N18" s="918">
        <v>4</v>
      </c>
      <c r="O18" s="914" t="s">
        <v>4273</v>
      </c>
      <c r="P18" s="931" t="s">
        <v>4300</v>
      </c>
      <c r="Q18" s="919">
        <f t="shared" si="0"/>
        <v>5</v>
      </c>
      <c r="R18" s="979">
        <f t="shared" si="0"/>
        <v>6.0200000000000014</v>
      </c>
      <c r="S18" s="919">
        <f t="shared" si="1"/>
        <v>-2</v>
      </c>
      <c r="T18" s="979">
        <f t="shared" si="2"/>
        <v>-0.88999999999999702</v>
      </c>
      <c r="U18" s="986">
        <v>76</v>
      </c>
      <c r="V18" s="928">
        <v>125.39999999999999</v>
      </c>
      <c r="W18" s="928">
        <v>49.399999999999991</v>
      </c>
      <c r="X18" s="984">
        <v>1.65</v>
      </c>
      <c r="Y18" s="982">
        <v>58</v>
      </c>
    </row>
    <row r="19" spans="1:25" ht="14.4" customHeight="1" x14ac:dyDescent="0.3">
      <c r="A19" s="948" t="s">
        <v>4301</v>
      </c>
      <c r="B19" s="943">
        <v>9</v>
      </c>
      <c r="C19" s="944">
        <v>10.92</v>
      </c>
      <c r="D19" s="933">
        <v>6.7</v>
      </c>
      <c r="E19" s="945">
        <v>6</v>
      </c>
      <c r="F19" s="946">
        <v>7.34</v>
      </c>
      <c r="G19" s="926">
        <v>8.1999999999999993</v>
      </c>
      <c r="H19" s="938">
        <v>5</v>
      </c>
      <c r="I19" s="937">
        <v>5.99</v>
      </c>
      <c r="J19" s="927">
        <v>8.6</v>
      </c>
      <c r="K19" s="939">
        <v>1.2</v>
      </c>
      <c r="L19" s="938">
        <v>2</v>
      </c>
      <c r="M19" s="938">
        <v>18</v>
      </c>
      <c r="N19" s="940">
        <v>6</v>
      </c>
      <c r="O19" s="938" t="s">
        <v>4273</v>
      </c>
      <c r="P19" s="941" t="s">
        <v>4300</v>
      </c>
      <c r="Q19" s="942">
        <f t="shared" si="0"/>
        <v>-4</v>
      </c>
      <c r="R19" s="980">
        <f t="shared" si="0"/>
        <v>-4.93</v>
      </c>
      <c r="S19" s="942">
        <f t="shared" si="1"/>
        <v>-1</v>
      </c>
      <c r="T19" s="980">
        <f t="shared" si="2"/>
        <v>-1.3499999999999996</v>
      </c>
      <c r="U19" s="987">
        <v>30</v>
      </c>
      <c r="V19" s="943">
        <v>43</v>
      </c>
      <c r="W19" s="943">
        <v>13</v>
      </c>
      <c r="X19" s="985">
        <v>1.4333333333333333</v>
      </c>
      <c r="Y19" s="983">
        <v>15</v>
      </c>
    </row>
    <row r="20" spans="1:25" ht="14.4" customHeight="1" x14ac:dyDescent="0.3">
      <c r="A20" s="948" t="s">
        <v>4302</v>
      </c>
      <c r="B20" s="943">
        <v>1</v>
      </c>
      <c r="C20" s="944">
        <v>1.88</v>
      </c>
      <c r="D20" s="933">
        <v>7</v>
      </c>
      <c r="E20" s="945">
        <v>1</v>
      </c>
      <c r="F20" s="946">
        <v>1.88</v>
      </c>
      <c r="G20" s="926">
        <v>5</v>
      </c>
      <c r="H20" s="938">
        <v>1</v>
      </c>
      <c r="I20" s="937">
        <v>2.1800000000000002</v>
      </c>
      <c r="J20" s="927">
        <v>17</v>
      </c>
      <c r="K20" s="939">
        <v>1.88</v>
      </c>
      <c r="L20" s="938">
        <v>4</v>
      </c>
      <c r="M20" s="938">
        <v>33</v>
      </c>
      <c r="N20" s="940">
        <v>11</v>
      </c>
      <c r="O20" s="938" t="s">
        <v>4273</v>
      </c>
      <c r="P20" s="941" t="s">
        <v>4300</v>
      </c>
      <c r="Q20" s="942">
        <f t="shared" si="0"/>
        <v>0</v>
      </c>
      <c r="R20" s="980">
        <f t="shared" si="0"/>
        <v>0.30000000000000027</v>
      </c>
      <c r="S20" s="942">
        <f t="shared" si="1"/>
        <v>0</v>
      </c>
      <c r="T20" s="980">
        <f t="shared" si="2"/>
        <v>0.30000000000000027</v>
      </c>
      <c r="U20" s="987">
        <v>11</v>
      </c>
      <c r="V20" s="943">
        <v>17</v>
      </c>
      <c r="W20" s="943">
        <v>6</v>
      </c>
      <c r="X20" s="985">
        <v>1.5454545454545454</v>
      </c>
      <c r="Y20" s="983">
        <v>6</v>
      </c>
    </row>
    <row r="21" spans="1:25" ht="14.4" customHeight="1" x14ac:dyDescent="0.3">
      <c r="A21" s="947" t="s">
        <v>4303</v>
      </c>
      <c r="B21" s="928"/>
      <c r="C21" s="929"/>
      <c r="D21" s="930"/>
      <c r="E21" s="932"/>
      <c r="F21" s="915"/>
      <c r="G21" s="916"/>
      <c r="H21" s="911">
        <v>1</v>
      </c>
      <c r="I21" s="912">
        <v>1.25</v>
      </c>
      <c r="J21" s="913">
        <v>4</v>
      </c>
      <c r="K21" s="917">
        <v>1.25</v>
      </c>
      <c r="L21" s="914">
        <v>2</v>
      </c>
      <c r="M21" s="914">
        <v>21</v>
      </c>
      <c r="N21" s="918">
        <v>7</v>
      </c>
      <c r="O21" s="914" t="s">
        <v>4273</v>
      </c>
      <c r="P21" s="931" t="s">
        <v>4304</v>
      </c>
      <c r="Q21" s="919">
        <f t="shared" si="0"/>
        <v>1</v>
      </c>
      <c r="R21" s="979">
        <f t="shared" si="0"/>
        <v>1.25</v>
      </c>
      <c r="S21" s="919">
        <f t="shared" si="1"/>
        <v>1</v>
      </c>
      <c r="T21" s="979">
        <f t="shared" si="2"/>
        <v>1.25</v>
      </c>
      <c r="U21" s="986">
        <v>7</v>
      </c>
      <c r="V21" s="928">
        <v>4</v>
      </c>
      <c r="W21" s="928">
        <v>-3</v>
      </c>
      <c r="X21" s="984">
        <v>0.5714285714285714</v>
      </c>
      <c r="Y21" s="982"/>
    </row>
    <row r="22" spans="1:25" ht="14.4" customHeight="1" x14ac:dyDescent="0.3">
      <c r="A22" s="947" t="s">
        <v>4305</v>
      </c>
      <c r="B22" s="928">
        <v>93</v>
      </c>
      <c r="C22" s="929">
        <v>61.29</v>
      </c>
      <c r="D22" s="930">
        <v>4.5999999999999996</v>
      </c>
      <c r="E22" s="911">
        <v>91</v>
      </c>
      <c r="F22" s="912">
        <v>60.41</v>
      </c>
      <c r="G22" s="913">
        <v>5</v>
      </c>
      <c r="H22" s="914">
        <v>91</v>
      </c>
      <c r="I22" s="915">
        <v>59.95</v>
      </c>
      <c r="J22" s="916">
        <v>4.4000000000000004</v>
      </c>
      <c r="K22" s="917">
        <v>0.65</v>
      </c>
      <c r="L22" s="914">
        <v>2</v>
      </c>
      <c r="M22" s="914">
        <v>15</v>
      </c>
      <c r="N22" s="918">
        <v>5</v>
      </c>
      <c r="O22" s="914" t="s">
        <v>4273</v>
      </c>
      <c r="P22" s="931" t="s">
        <v>4306</v>
      </c>
      <c r="Q22" s="919">
        <f t="shared" si="0"/>
        <v>-2</v>
      </c>
      <c r="R22" s="979">
        <f t="shared" si="0"/>
        <v>-1.3399999999999963</v>
      </c>
      <c r="S22" s="919">
        <f t="shared" si="1"/>
        <v>0</v>
      </c>
      <c r="T22" s="979">
        <f t="shared" si="2"/>
        <v>-0.45999999999999375</v>
      </c>
      <c r="U22" s="986">
        <v>455</v>
      </c>
      <c r="V22" s="928">
        <v>400.40000000000003</v>
      </c>
      <c r="W22" s="928">
        <v>-54.599999999999966</v>
      </c>
      <c r="X22" s="984">
        <v>0.88000000000000012</v>
      </c>
      <c r="Y22" s="982">
        <v>45</v>
      </c>
    </row>
    <row r="23" spans="1:25" ht="14.4" customHeight="1" x14ac:dyDescent="0.3">
      <c r="A23" s="948" t="s">
        <v>4307</v>
      </c>
      <c r="B23" s="943">
        <v>13</v>
      </c>
      <c r="C23" s="944">
        <v>10.45</v>
      </c>
      <c r="D23" s="933">
        <v>4.5</v>
      </c>
      <c r="E23" s="945">
        <v>19</v>
      </c>
      <c r="F23" s="946">
        <v>15.57</v>
      </c>
      <c r="G23" s="926">
        <v>5.0999999999999996</v>
      </c>
      <c r="H23" s="938">
        <v>12</v>
      </c>
      <c r="I23" s="937">
        <v>9.77</v>
      </c>
      <c r="J23" s="925">
        <v>5.9</v>
      </c>
      <c r="K23" s="939">
        <v>0.8</v>
      </c>
      <c r="L23" s="938">
        <v>2</v>
      </c>
      <c r="M23" s="938">
        <v>18</v>
      </c>
      <c r="N23" s="940">
        <v>6</v>
      </c>
      <c r="O23" s="938" t="s">
        <v>4273</v>
      </c>
      <c r="P23" s="941" t="s">
        <v>4308</v>
      </c>
      <c r="Q23" s="942">
        <f t="shared" si="0"/>
        <v>-1</v>
      </c>
      <c r="R23" s="980">
        <f t="shared" si="0"/>
        <v>-0.67999999999999972</v>
      </c>
      <c r="S23" s="942">
        <f t="shared" si="1"/>
        <v>-7</v>
      </c>
      <c r="T23" s="980">
        <f t="shared" si="2"/>
        <v>-5.8000000000000007</v>
      </c>
      <c r="U23" s="987">
        <v>72</v>
      </c>
      <c r="V23" s="943">
        <v>70.800000000000011</v>
      </c>
      <c r="W23" s="943">
        <v>-1.1999999999999886</v>
      </c>
      <c r="X23" s="985">
        <v>0.9833333333333335</v>
      </c>
      <c r="Y23" s="983">
        <v>11</v>
      </c>
    </row>
    <row r="24" spans="1:25" ht="14.4" customHeight="1" x14ac:dyDescent="0.3">
      <c r="A24" s="948" t="s">
        <v>4309</v>
      </c>
      <c r="B24" s="943"/>
      <c r="C24" s="944"/>
      <c r="D24" s="933"/>
      <c r="E24" s="945">
        <v>1</v>
      </c>
      <c r="F24" s="946">
        <v>1.04</v>
      </c>
      <c r="G24" s="926">
        <v>10</v>
      </c>
      <c r="H24" s="938">
        <v>1</v>
      </c>
      <c r="I24" s="937">
        <v>1.04</v>
      </c>
      <c r="J24" s="925">
        <v>4</v>
      </c>
      <c r="K24" s="939">
        <v>1.04</v>
      </c>
      <c r="L24" s="938">
        <v>2</v>
      </c>
      <c r="M24" s="938">
        <v>21</v>
      </c>
      <c r="N24" s="940">
        <v>7</v>
      </c>
      <c r="O24" s="938" t="s">
        <v>4273</v>
      </c>
      <c r="P24" s="941" t="s">
        <v>4310</v>
      </c>
      <c r="Q24" s="942">
        <f t="shared" si="0"/>
        <v>1</v>
      </c>
      <c r="R24" s="980">
        <f t="shared" si="0"/>
        <v>1.04</v>
      </c>
      <c r="S24" s="942">
        <f t="shared" si="1"/>
        <v>0</v>
      </c>
      <c r="T24" s="980">
        <f t="shared" si="2"/>
        <v>0</v>
      </c>
      <c r="U24" s="987">
        <v>7</v>
      </c>
      <c r="V24" s="943">
        <v>4</v>
      </c>
      <c r="W24" s="943">
        <v>-3</v>
      </c>
      <c r="X24" s="985">
        <v>0.5714285714285714</v>
      </c>
      <c r="Y24" s="983"/>
    </row>
    <row r="25" spans="1:25" ht="14.4" customHeight="1" x14ac:dyDescent="0.3">
      <c r="A25" s="947" t="s">
        <v>4311</v>
      </c>
      <c r="B25" s="928"/>
      <c r="C25" s="929"/>
      <c r="D25" s="930"/>
      <c r="E25" s="932">
        <v>1</v>
      </c>
      <c r="F25" s="915">
        <v>0.7</v>
      </c>
      <c r="G25" s="916">
        <v>5</v>
      </c>
      <c r="H25" s="911">
        <v>1</v>
      </c>
      <c r="I25" s="912">
        <v>0.72</v>
      </c>
      <c r="J25" s="920">
        <v>5</v>
      </c>
      <c r="K25" s="917">
        <v>0.55000000000000004</v>
      </c>
      <c r="L25" s="914">
        <v>1</v>
      </c>
      <c r="M25" s="914">
        <v>9</v>
      </c>
      <c r="N25" s="918">
        <v>3</v>
      </c>
      <c r="O25" s="914" t="s">
        <v>4273</v>
      </c>
      <c r="P25" s="931" t="s">
        <v>4312</v>
      </c>
      <c r="Q25" s="919">
        <f t="shared" si="0"/>
        <v>1</v>
      </c>
      <c r="R25" s="979">
        <f t="shared" si="0"/>
        <v>0.72</v>
      </c>
      <c r="S25" s="919">
        <f t="shared" si="1"/>
        <v>0</v>
      </c>
      <c r="T25" s="979">
        <f t="shared" si="2"/>
        <v>2.0000000000000018E-2</v>
      </c>
      <c r="U25" s="986">
        <v>3</v>
      </c>
      <c r="V25" s="928">
        <v>5</v>
      </c>
      <c r="W25" s="928">
        <v>2</v>
      </c>
      <c r="X25" s="984">
        <v>1.6666666666666667</v>
      </c>
      <c r="Y25" s="982">
        <v>2</v>
      </c>
    </row>
    <row r="26" spans="1:25" ht="14.4" customHeight="1" x14ac:dyDescent="0.3">
      <c r="A26" s="947" t="s">
        <v>4313</v>
      </c>
      <c r="B26" s="928">
        <v>9</v>
      </c>
      <c r="C26" s="929">
        <v>4.2300000000000004</v>
      </c>
      <c r="D26" s="930">
        <v>5.0999999999999996</v>
      </c>
      <c r="E26" s="911">
        <v>12</v>
      </c>
      <c r="F26" s="912">
        <v>5.83</v>
      </c>
      <c r="G26" s="913">
        <v>4.7</v>
      </c>
      <c r="H26" s="914">
        <v>6</v>
      </c>
      <c r="I26" s="915">
        <v>2.86</v>
      </c>
      <c r="J26" s="916">
        <v>5.7</v>
      </c>
      <c r="K26" s="917">
        <v>0.46</v>
      </c>
      <c r="L26" s="914">
        <v>2</v>
      </c>
      <c r="M26" s="914">
        <v>18</v>
      </c>
      <c r="N26" s="918">
        <v>6</v>
      </c>
      <c r="O26" s="914" t="s">
        <v>4273</v>
      </c>
      <c r="P26" s="931" t="s">
        <v>4314</v>
      </c>
      <c r="Q26" s="919">
        <f t="shared" si="0"/>
        <v>-3</v>
      </c>
      <c r="R26" s="979">
        <f t="shared" si="0"/>
        <v>-1.3700000000000006</v>
      </c>
      <c r="S26" s="919">
        <f t="shared" si="1"/>
        <v>-6</v>
      </c>
      <c r="T26" s="979">
        <f t="shared" si="2"/>
        <v>-2.97</v>
      </c>
      <c r="U26" s="986">
        <v>36</v>
      </c>
      <c r="V26" s="928">
        <v>34.200000000000003</v>
      </c>
      <c r="W26" s="928">
        <v>-1.7999999999999972</v>
      </c>
      <c r="X26" s="984">
        <v>0.95000000000000007</v>
      </c>
      <c r="Y26" s="982">
        <v>7</v>
      </c>
    </row>
    <row r="27" spans="1:25" ht="14.4" customHeight="1" x14ac:dyDescent="0.3">
      <c r="A27" s="948" t="s">
        <v>4315</v>
      </c>
      <c r="B27" s="943">
        <v>4</v>
      </c>
      <c r="C27" s="944">
        <v>2.2000000000000002</v>
      </c>
      <c r="D27" s="933">
        <v>3.8</v>
      </c>
      <c r="E27" s="945">
        <v>6</v>
      </c>
      <c r="F27" s="946">
        <v>3.49</v>
      </c>
      <c r="G27" s="926">
        <v>5.3</v>
      </c>
      <c r="H27" s="938">
        <v>5</v>
      </c>
      <c r="I27" s="937">
        <v>2.65</v>
      </c>
      <c r="J27" s="925">
        <v>3</v>
      </c>
      <c r="K27" s="939">
        <v>0.65</v>
      </c>
      <c r="L27" s="938">
        <v>3</v>
      </c>
      <c r="M27" s="938">
        <v>24</v>
      </c>
      <c r="N27" s="940">
        <v>8</v>
      </c>
      <c r="O27" s="938" t="s">
        <v>4273</v>
      </c>
      <c r="P27" s="941" t="s">
        <v>4314</v>
      </c>
      <c r="Q27" s="942">
        <f t="shared" si="0"/>
        <v>1</v>
      </c>
      <c r="R27" s="980">
        <f t="shared" si="0"/>
        <v>0.44999999999999973</v>
      </c>
      <c r="S27" s="942">
        <f t="shared" si="1"/>
        <v>-1</v>
      </c>
      <c r="T27" s="980">
        <f t="shared" si="2"/>
        <v>-0.8400000000000003</v>
      </c>
      <c r="U27" s="987">
        <v>40</v>
      </c>
      <c r="V27" s="943">
        <v>15</v>
      </c>
      <c r="W27" s="943">
        <v>-25</v>
      </c>
      <c r="X27" s="985">
        <v>0.375</v>
      </c>
      <c r="Y27" s="983"/>
    </row>
    <row r="28" spans="1:25" ht="14.4" customHeight="1" x14ac:dyDescent="0.3">
      <c r="A28" s="948" t="s">
        <v>4316</v>
      </c>
      <c r="B28" s="943">
        <v>2</v>
      </c>
      <c r="C28" s="944">
        <v>2.0099999999999998</v>
      </c>
      <c r="D28" s="933">
        <v>8</v>
      </c>
      <c r="E28" s="945"/>
      <c r="F28" s="946"/>
      <c r="G28" s="926"/>
      <c r="H28" s="938">
        <v>1</v>
      </c>
      <c r="I28" s="937">
        <v>1</v>
      </c>
      <c r="J28" s="925">
        <v>7</v>
      </c>
      <c r="K28" s="939">
        <v>1</v>
      </c>
      <c r="L28" s="938">
        <v>3</v>
      </c>
      <c r="M28" s="938">
        <v>30</v>
      </c>
      <c r="N28" s="940">
        <v>10</v>
      </c>
      <c r="O28" s="938" t="s">
        <v>4273</v>
      </c>
      <c r="P28" s="941" t="s">
        <v>4314</v>
      </c>
      <c r="Q28" s="942">
        <f t="shared" si="0"/>
        <v>-1</v>
      </c>
      <c r="R28" s="980">
        <f t="shared" si="0"/>
        <v>-1.0099999999999998</v>
      </c>
      <c r="S28" s="942">
        <f t="shared" si="1"/>
        <v>1</v>
      </c>
      <c r="T28" s="980">
        <f t="shared" si="2"/>
        <v>1</v>
      </c>
      <c r="U28" s="987">
        <v>10</v>
      </c>
      <c r="V28" s="943">
        <v>7</v>
      </c>
      <c r="W28" s="943">
        <v>-3</v>
      </c>
      <c r="X28" s="985">
        <v>0.7</v>
      </c>
      <c r="Y28" s="983"/>
    </row>
    <row r="29" spans="1:25" ht="14.4" customHeight="1" x14ac:dyDescent="0.3">
      <c r="A29" s="947" t="s">
        <v>4317</v>
      </c>
      <c r="B29" s="928"/>
      <c r="C29" s="929"/>
      <c r="D29" s="930"/>
      <c r="E29" s="911">
        <v>2</v>
      </c>
      <c r="F29" s="912">
        <v>0.95</v>
      </c>
      <c r="G29" s="913">
        <v>5</v>
      </c>
      <c r="H29" s="914"/>
      <c r="I29" s="915"/>
      <c r="J29" s="916"/>
      <c r="K29" s="917">
        <v>0.47</v>
      </c>
      <c r="L29" s="914">
        <v>2</v>
      </c>
      <c r="M29" s="914">
        <v>15</v>
      </c>
      <c r="N29" s="918">
        <v>5</v>
      </c>
      <c r="O29" s="914" t="s">
        <v>4273</v>
      </c>
      <c r="P29" s="931" t="s">
        <v>4318</v>
      </c>
      <c r="Q29" s="919">
        <f t="shared" si="0"/>
        <v>0</v>
      </c>
      <c r="R29" s="979">
        <f t="shared" si="0"/>
        <v>0</v>
      </c>
      <c r="S29" s="919">
        <f t="shared" si="1"/>
        <v>-2</v>
      </c>
      <c r="T29" s="979">
        <f t="shared" si="2"/>
        <v>-0.95</v>
      </c>
      <c r="U29" s="986" t="s">
        <v>578</v>
      </c>
      <c r="V29" s="928" t="s">
        <v>578</v>
      </c>
      <c r="W29" s="928" t="s">
        <v>578</v>
      </c>
      <c r="X29" s="984" t="s">
        <v>578</v>
      </c>
      <c r="Y29" s="982"/>
    </row>
    <row r="30" spans="1:25" ht="14.4" customHeight="1" x14ac:dyDescent="0.3">
      <c r="A30" s="947" t="s">
        <v>4319</v>
      </c>
      <c r="B30" s="928">
        <v>7</v>
      </c>
      <c r="C30" s="929">
        <v>2.93</v>
      </c>
      <c r="D30" s="930">
        <v>4.4000000000000004</v>
      </c>
      <c r="E30" s="911">
        <v>8</v>
      </c>
      <c r="F30" s="912">
        <v>3.4</v>
      </c>
      <c r="G30" s="913">
        <v>5.5</v>
      </c>
      <c r="H30" s="914"/>
      <c r="I30" s="915"/>
      <c r="J30" s="916"/>
      <c r="K30" s="917">
        <v>0.42</v>
      </c>
      <c r="L30" s="914">
        <v>2</v>
      </c>
      <c r="M30" s="914">
        <v>18</v>
      </c>
      <c r="N30" s="918">
        <v>6</v>
      </c>
      <c r="O30" s="914" t="s">
        <v>4273</v>
      </c>
      <c r="P30" s="931" t="s">
        <v>4320</v>
      </c>
      <c r="Q30" s="919">
        <f t="shared" si="0"/>
        <v>-7</v>
      </c>
      <c r="R30" s="979">
        <f t="shared" si="0"/>
        <v>-2.93</v>
      </c>
      <c r="S30" s="919">
        <f t="shared" si="1"/>
        <v>-8</v>
      </c>
      <c r="T30" s="979">
        <f t="shared" si="2"/>
        <v>-3.4</v>
      </c>
      <c r="U30" s="986" t="s">
        <v>578</v>
      </c>
      <c r="V30" s="928" t="s">
        <v>578</v>
      </c>
      <c r="W30" s="928" t="s">
        <v>578</v>
      </c>
      <c r="X30" s="984" t="s">
        <v>578</v>
      </c>
      <c r="Y30" s="982"/>
    </row>
    <row r="31" spans="1:25" ht="14.4" customHeight="1" x14ac:dyDescent="0.3">
      <c r="A31" s="948" t="s">
        <v>4321</v>
      </c>
      <c r="B31" s="943">
        <v>20</v>
      </c>
      <c r="C31" s="944">
        <v>11.1</v>
      </c>
      <c r="D31" s="933">
        <v>6</v>
      </c>
      <c r="E31" s="945">
        <v>24</v>
      </c>
      <c r="F31" s="946">
        <v>14.02</v>
      </c>
      <c r="G31" s="926">
        <v>6.4</v>
      </c>
      <c r="H31" s="938">
        <v>25</v>
      </c>
      <c r="I31" s="937">
        <v>14.41</v>
      </c>
      <c r="J31" s="925">
        <v>7</v>
      </c>
      <c r="K31" s="939">
        <v>0.55000000000000004</v>
      </c>
      <c r="L31" s="938">
        <v>2</v>
      </c>
      <c r="M31" s="938">
        <v>21</v>
      </c>
      <c r="N31" s="940">
        <v>7</v>
      </c>
      <c r="O31" s="938" t="s">
        <v>4273</v>
      </c>
      <c r="P31" s="941" t="s">
        <v>4322</v>
      </c>
      <c r="Q31" s="942">
        <f t="shared" si="0"/>
        <v>5</v>
      </c>
      <c r="R31" s="980">
        <f t="shared" si="0"/>
        <v>3.3100000000000005</v>
      </c>
      <c r="S31" s="942">
        <f t="shared" si="1"/>
        <v>1</v>
      </c>
      <c r="T31" s="980">
        <f t="shared" si="2"/>
        <v>0.39000000000000057</v>
      </c>
      <c r="U31" s="987">
        <v>175</v>
      </c>
      <c r="V31" s="943">
        <v>175</v>
      </c>
      <c r="W31" s="943">
        <v>0</v>
      </c>
      <c r="X31" s="985">
        <v>1</v>
      </c>
      <c r="Y31" s="983">
        <v>26</v>
      </c>
    </row>
    <row r="32" spans="1:25" ht="14.4" customHeight="1" x14ac:dyDescent="0.3">
      <c r="A32" s="948" t="s">
        <v>4323</v>
      </c>
      <c r="B32" s="943">
        <v>1</v>
      </c>
      <c r="C32" s="944">
        <v>0.81</v>
      </c>
      <c r="D32" s="933">
        <v>7</v>
      </c>
      <c r="E32" s="945">
        <v>4</v>
      </c>
      <c r="F32" s="946">
        <v>3.07</v>
      </c>
      <c r="G32" s="926">
        <v>7.3</v>
      </c>
      <c r="H32" s="938">
        <v>2</v>
      </c>
      <c r="I32" s="937">
        <v>1.53</v>
      </c>
      <c r="J32" s="925">
        <v>10</v>
      </c>
      <c r="K32" s="939">
        <v>0.77</v>
      </c>
      <c r="L32" s="938">
        <v>3</v>
      </c>
      <c r="M32" s="938">
        <v>30</v>
      </c>
      <c r="N32" s="940">
        <v>10</v>
      </c>
      <c r="O32" s="938" t="s">
        <v>4273</v>
      </c>
      <c r="P32" s="941" t="s">
        <v>4324</v>
      </c>
      <c r="Q32" s="942">
        <f t="shared" si="0"/>
        <v>1</v>
      </c>
      <c r="R32" s="980">
        <f t="shared" si="0"/>
        <v>0.72</v>
      </c>
      <c r="S32" s="942">
        <f t="shared" si="1"/>
        <v>-2</v>
      </c>
      <c r="T32" s="980">
        <f t="shared" si="2"/>
        <v>-1.5399999999999998</v>
      </c>
      <c r="U32" s="987">
        <v>20</v>
      </c>
      <c r="V32" s="943">
        <v>20</v>
      </c>
      <c r="W32" s="943">
        <v>0</v>
      </c>
      <c r="X32" s="985">
        <v>1</v>
      </c>
      <c r="Y32" s="983">
        <v>1</v>
      </c>
    </row>
    <row r="33" spans="1:25" ht="14.4" customHeight="1" x14ac:dyDescent="0.3">
      <c r="A33" s="947" t="s">
        <v>4325</v>
      </c>
      <c r="B33" s="928">
        <v>8</v>
      </c>
      <c r="C33" s="929">
        <v>8.08</v>
      </c>
      <c r="D33" s="930">
        <v>3.8</v>
      </c>
      <c r="E33" s="911">
        <v>8</v>
      </c>
      <c r="F33" s="912">
        <v>8.02</v>
      </c>
      <c r="G33" s="913">
        <v>3.8</v>
      </c>
      <c r="H33" s="914">
        <v>3</v>
      </c>
      <c r="I33" s="915">
        <v>3.08</v>
      </c>
      <c r="J33" s="920">
        <v>3.3</v>
      </c>
      <c r="K33" s="917">
        <v>1</v>
      </c>
      <c r="L33" s="914">
        <v>1</v>
      </c>
      <c r="M33" s="914">
        <v>9</v>
      </c>
      <c r="N33" s="918">
        <v>3</v>
      </c>
      <c r="O33" s="914" t="s">
        <v>4273</v>
      </c>
      <c r="P33" s="931" t="s">
        <v>4326</v>
      </c>
      <c r="Q33" s="919">
        <f t="shared" si="0"/>
        <v>-5</v>
      </c>
      <c r="R33" s="979">
        <f t="shared" si="0"/>
        <v>-5</v>
      </c>
      <c r="S33" s="919">
        <f t="shared" si="1"/>
        <v>-5</v>
      </c>
      <c r="T33" s="979">
        <f t="shared" si="2"/>
        <v>-4.9399999999999995</v>
      </c>
      <c r="U33" s="986">
        <v>9</v>
      </c>
      <c r="V33" s="928">
        <v>9.8999999999999986</v>
      </c>
      <c r="W33" s="928">
        <v>0.89999999999999858</v>
      </c>
      <c r="X33" s="984">
        <v>1.0999999999999999</v>
      </c>
      <c r="Y33" s="982">
        <v>2</v>
      </c>
    </row>
    <row r="34" spans="1:25" ht="14.4" customHeight="1" x14ac:dyDescent="0.3">
      <c r="A34" s="948" t="s">
        <v>4327</v>
      </c>
      <c r="B34" s="943"/>
      <c r="C34" s="944"/>
      <c r="D34" s="933"/>
      <c r="E34" s="945">
        <v>2</v>
      </c>
      <c r="F34" s="946">
        <v>3.11</v>
      </c>
      <c r="G34" s="926">
        <v>3</v>
      </c>
      <c r="H34" s="938"/>
      <c r="I34" s="937"/>
      <c r="J34" s="925"/>
      <c r="K34" s="939">
        <v>1.55</v>
      </c>
      <c r="L34" s="938">
        <v>2</v>
      </c>
      <c r="M34" s="938">
        <v>15</v>
      </c>
      <c r="N34" s="940">
        <v>5</v>
      </c>
      <c r="O34" s="938" t="s">
        <v>4273</v>
      </c>
      <c r="P34" s="941" t="s">
        <v>4328</v>
      </c>
      <c r="Q34" s="942">
        <f t="shared" si="0"/>
        <v>0</v>
      </c>
      <c r="R34" s="980">
        <f t="shared" si="0"/>
        <v>0</v>
      </c>
      <c r="S34" s="942">
        <f t="shared" si="1"/>
        <v>-2</v>
      </c>
      <c r="T34" s="980">
        <f t="shared" si="2"/>
        <v>-3.11</v>
      </c>
      <c r="U34" s="987" t="s">
        <v>578</v>
      </c>
      <c r="V34" s="943" t="s">
        <v>578</v>
      </c>
      <c r="W34" s="943" t="s">
        <v>578</v>
      </c>
      <c r="X34" s="985" t="s">
        <v>578</v>
      </c>
      <c r="Y34" s="983"/>
    </row>
    <row r="35" spans="1:25" ht="14.4" customHeight="1" x14ac:dyDescent="0.3">
      <c r="A35" s="947" t="s">
        <v>4329</v>
      </c>
      <c r="B35" s="921">
        <v>21</v>
      </c>
      <c r="C35" s="922">
        <v>6.65</v>
      </c>
      <c r="D35" s="923">
        <v>3.2</v>
      </c>
      <c r="E35" s="932">
        <v>24</v>
      </c>
      <c r="F35" s="915">
        <v>7.38</v>
      </c>
      <c r="G35" s="916">
        <v>4</v>
      </c>
      <c r="H35" s="914">
        <v>13</v>
      </c>
      <c r="I35" s="915">
        <v>4.01</v>
      </c>
      <c r="J35" s="920">
        <v>3.1</v>
      </c>
      <c r="K35" s="917">
        <v>0.3</v>
      </c>
      <c r="L35" s="914">
        <v>1</v>
      </c>
      <c r="M35" s="914">
        <v>9</v>
      </c>
      <c r="N35" s="918">
        <v>3</v>
      </c>
      <c r="O35" s="914" t="s">
        <v>4273</v>
      </c>
      <c r="P35" s="931" t="s">
        <v>4330</v>
      </c>
      <c r="Q35" s="919">
        <f t="shared" si="0"/>
        <v>-8</v>
      </c>
      <c r="R35" s="979">
        <f t="shared" si="0"/>
        <v>-2.6400000000000006</v>
      </c>
      <c r="S35" s="919">
        <f t="shared" si="1"/>
        <v>-11</v>
      </c>
      <c r="T35" s="979">
        <f t="shared" si="2"/>
        <v>-3.37</v>
      </c>
      <c r="U35" s="986">
        <v>39</v>
      </c>
      <c r="V35" s="928">
        <v>40.300000000000004</v>
      </c>
      <c r="W35" s="928">
        <v>1.3000000000000043</v>
      </c>
      <c r="X35" s="984">
        <v>1.0333333333333334</v>
      </c>
      <c r="Y35" s="982">
        <v>7</v>
      </c>
    </row>
    <row r="36" spans="1:25" ht="14.4" customHeight="1" x14ac:dyDescent="0.3">
      <c r="A36" s="948" t="s">
        <v>4331</v>
      </c>
      <c r="B36" s="934">
        <v>5</v>
      </c>
      <c r="C36" s="935">
        <v>2.2599999999999998</v>
      </c>
      <c r="D36" s="924">
        <v>4.2</v>
      </c>
      <c r="E36" s="936">
        <v>3</v>
      </c>
      <c r="F36" s="937">
        <v>1.53</v>
      </c>
      <c r="G36" s="925">
        <v>9.3000000000000007</v>
      </c>
      <c r="H36" s="938">
        <v>3</v>
      </c>
      <c r="I36" s="937">
        <v>1.62</v>
      </c>
      <c r="J36" s="927">
        <v>5.3</v>
      </c>
      <c r="K36" s="939">
        <v>0.45</v>
      </c>
      <c r="L36" s="938">
        <v>1</v>
      </c>
      <c r="M36" s="938">
        <v>12</v>
      </c>
      <c r="N36" s="940">
        <v>4</v>
      </c>
      <c r="O36" s="938" t="s">
        <v>4273</v>
      </c>
      <c r="P36" s="941" t="s">
        <v>4332</v>
      </c>
      <c r="Q36" s="942">
        <f t="shared" si="0"/>
        <v>-2</v>
      </c>
      <c r="R36" s="980">
        <f t="shared" si="0"/>
        <v>-0.63999999999999968</v>
      </c>
      <c r="S36" s="942">
        <f t="shared" si="1"/>
        <v>0</v>
      </c>
      <c r="T36" s="980">
        <f t="shared" si="2"/>
        <v>9.000000000000008E-2</v>
      </c>
      <c r="U36" s="987">
        <v>12</v>
      </c>
      <c r="V36" s="943">
        <v>15.899999999999999</v>
      </c>
      <c r="W36" s="943">
        <v>3.8999999999999986</v>
      </c>
      <c r="X36" s="985">
        <v>1.325</v>
      </c>
      <c r="Y36" s="983">
        <v>6</v>
      </c>
    </row>
    <row r="37" spans="1:25" ht="14.4" customHeight="1" x14ac:dyDescent="0.3">
      <c r="A37" s="948" t="s">
        <v>4333</v>
      </c>
      <c r="B37" s="934">
        <v>2</v>
      </c>
      <c r="C37" s="935">
        <v>7.65</v>
      </c>
      <c r="D37" s="924">
        <v>12.5</v>
      </c>
      <c r="E37" s="936"/>
      <c r="F37" s="937"/>
      <c r="G37" s="925"/>
      <c r="H37" s="938"/>
      <c r="I37" s="937"/>
      <c r="J37" s="925"/>
      <c r="K37" s="939">
        <v>0.74</v>
      </c>
      <c r="L37" s="938">
        <v>2</v>
      </c>
      <c r="M37" s="938">
        <v>21</v>
      </c>
      <c r="N37" s="940">
        <v>7</v>
      </c>
      <c r="O37" s="938" t="s">
        <v>4273</v>
      </c>
      <c r="P37" s="941" t="s">
        <v>4334</v>
      </c>
      <c r="Q37" s="942">
        <f t="shared" si="0"/>
        <v>-2</v>
      </c>
      <c r="R37" s="980">
        <f t="shared" si="0"/>
        <v>-7.65</v>
      </c>
      <c r="S37" s="942">
        <f t="shared" si="1"/>
        <v>0</v>
      </c>
      <c r="T37" s="980">
        <f t="shared" si="2"/>
        <v>0</v>
      </c>
      <c r="U37" s="987" t="s">
        <v>578</v>
      </c>
      <c r="V37" s="943" t="s">
        <v>578</v>
      </c>
      <c r="W37" s="943" t="s">
        <v>578</v>
      </c>
      <c r="X37" s="985" t="s">
        <v>578</v>
      </c>
      <c r="Y37" s="983"/>
    </row>
    <row r="38" spans="1:25" ht="14.4" customHeight="1" x14ac:dyDescent="0.3">
      <c r="A38" s="947" t="s">
        <v>4335</v>
      </c>
      <c r="B38" s="921">
        <v>17</v>
      </c>
      <c r="C38" s="922">
        <v>6.31</v>
      </c>
      <c r="D38" s="923">
        <v>5.2</v>
      </c>
      <c r="E38" s="932">
        <v>4</v>
      </c>
      <c r="F38" s="915">
        <v>1.86</v>
      </c>
      <c r="G38" s="916">
        <v>6</v>
      </c>
      <c r="H38" s="914">
        <v>7</v>
      </c>
      <c r="I38" s="915">
        <v>2.4500000000000002</v>
      </c>
      <c r="J38" s="920">
        <v>5.0999999999999996</v>
      </c>
      <c r="K38" s="917">
        <v>0.32</v>
      </c>
      <c r="L38" s="914">
        <v>1</v>
      </c>
      <c r="M38" s="914">
        <v>12</v>
      </c>
      <c r="N38" s="918">
        <v>4</v>
      </c>
      <c r="O38" s="914" t="s">
        <v>4273</v>
      </c>
      <c r="P38" s="931" t="s">
        <v>4336</v>
      </c>
      <c r="Q38" s="919">
        <f t="shared" si="0"/>
        <v>-10</v>
      </c>
      <c r="R38" s="979">
        <f t="shared" si="0"/>
        <v>-3.8599999999999994</v>
      </c>
      <c r="S38" s="919">
        <f t="shared" si="1"/>
        <v>3</v>
      </c>
      <c r="T38" s="979">
        <f t="shared" si="2"/>
        <v>0.59000000000000008</v>
      </c>
      <c r="U38" s="986">
        <v>28</v>
      </c>
      <c r="V38" s="928">
        <v>35.699999999999996</v>
      </c>
      <c r="W38" s="928">
        <v>7.6999999999999957</v>
      </c>
      <c r="X38" s="984">
        <v>1.2749999999999999</v>
      </c>
      <c r="Y38" s="982">
        <v>9</v>
      </c>
    </row>
    <row r="39" spans="1:25" ht="14.4" customHeight="1" x14ac:dyDescent="0.3">
      <c r="A39" s="948" t="s">
        <v>4337</v>
      </c>
      <c r="B39" s="934">
        <v>3</v>
      </c>
      <c r="C39" s="935">
        <v>1.23</v>
      </c>
      <c r="D39" s="924">
        <v>2.2999999999999998</v>
      </c>
      <c r="E39" s="936">
        <v>3</v>
      </c>
      <c r="F39" s="937">
        <v>1.19</v>
      </c>
      <c r="G39" s="925">
        <v>4</v>
      </c>
      <c r="H39" s="938">
        <v>4</v>
      </c>
      <c r="I39" s="937">
        <v>1.59</v>
      </c>
      <c r="J39" s="927">
        <v>7</v>
      </c>
      <c r="K39" s="939">
        <v>0.4</v>
      </c>
      <c r="L39" s="938">
        <v>2</v>
      </c>
      <c r="M39" s="938">
        <v>15</v>
      </c>
      <c r="N39" s="940">
        <v>5</v>
      </c>
      <c r="O39" s="938" t="s">
        <v>4273</v>
      </c>
      <c r="P39" s="941" t="s">
        <v>4338</v>
      </c>
      <c r="Q39" s="942">
        <f t="shared" si="0"/>
        <v>1</v>
      </c>
      <c r="R39" s="980">
        <f t="shared" si="0"/>
        <v>0.3600000000000001</v>
      </c>
      <c r="S39" s="942">
        <f t="shared" si="1"/>
        <v>1</v>
      </c>
      <c r="T39" s="980">
        <f t="shared" si="2"/>
        <v>0.40000000000000013</v>
      </c>
      <c r="U39" s="987">
        <v>20</v>
      </c>
      <c r="V39" s="943">
        <v>28</v>
      </c>
      <c r="W39" s="943">
        <v>8</v>
      </c>
      <c r="X39" s="985">
        <v>1.4</v>
      </c>
      <c r="Y39" s="983">
        <v>8</v>
      </c>
    </row>
    <row r="40" spans="1:25" ht="14.4" customHeight="1" x14ac:dyDescent="0.3">
      <c r="A40" s="947" t="s">
        <v>4339</v>
      </c>
      <c r="B40" s="928">
        <v>4</v>
      </c>
      <c r="C40" s="929">
        <v>1.3</v>
      </c>
      <c r="D40" s="930">
        <v>3.8</v>
      </c>
      <c r="E40" s="911">
        <v>6</v>
      </c>
      <c r="F40" s="912">
        <v>1.88</v>
      </c>
      <c r="G40" s="913">
        <v>2.5</v>
      </c>
      <c r="H40" s="914">
        <v>4</v>
      </c>
      <c r="I40" s="915">
        <v>1.43</v>
      </c>
      <c r="J40" s="920">
        <v>4.8</v>
      </c>
      <c r="K40" s="917">
        <v>0.31</v>
      </c>
      <c r="L40" s="914">
        <v>1</v>
      </c>
      <c r="M40" s="914">
        <v>9</v>
      </c>
      <c r="N40" s="918">
        <v>3</v>
      </c>
      <c r="O40" s="914" t="s">
        <v>4273</v>
      </c>
      <c r="P40" s="931" t="s">
        <v>4340</v>
      </c>
      <c r="Q40" s="919">
        <f t="shared" si="0"/>
        <v>0</v>
      </c>
      <c r="R40" s="979">
        <f t="shared" si="0"/>
        <v>0.12999999999999989</v>
      </c>
      <c r="S40" s="919">
        <f t="shared" si="1"/>
        <v>-2</v>
      </c>
      <c r="T40" s="979">
        <f t="shared" si="2"/>
        <v>-0.44999999999999996</v>
      </c>
      <c r="U40" s="986">
        <v>12</v>
      </c>
      <c r="V40" s="928">
        <v>19.2</v>
      </c>
      <c r="W40" s="928">
        <v>7.1999999999999993</v>
      </c>
      <c r="X40" s="984">
        <v>1.5999999999999999</v>
      </c>
      <c r="Y40" s="982">
        <v>7</v>
      </c>
    </row>
    <row r="41" spans="1:25" ht="14.4" customHeight="1" x14ac:dyDescent="0.3">
      <c r="A41" s="948" t="s">
        <v>4341</v>
      </c>
      <c r="B41" s="943">
        <v>2</v>
      </c>
      <c r="C41" s="944">
        <v>0.93</v>
      </c>
      <c r="D41" s="933">
        <v>3</v>
      </c>
      <c r="E41" s="945">
        <v>1</v>
      </c>
      <c r="F41" s="946">
        <v>0.46</v>
      </c>
      <c r="G41" s="926">
        <v>4</v>
      </c>
      <c r="H41" s="938"/>
      <c r="I41" s="937"/>
      <c r="J41" s="925"/>
      <c r="K41" s="939">
        <v>0.46</v>
      </c>
      <c r="L41" s="938">
        <v>2</v>
      </c>
      <c r="M41" s="938">
        <v>15</v>
      </c>
      <c r="N41" s="940">
        <v>5</v>
      </c>
      <c r="O41" s="938" t="s">
        <v>4273</v>
      </c>
      <c r="P41" s="941" t="s">
        <v>4342</v>
      </c>
      <c r="Q41" s="942">
        <f t="shared" si="0"/>
        <v>-2</v>
      </c>
      <c r="R41" s="980">
        <f t="shared" si="0"/>
        <v>-0.93</v>
      </c>
      <c r="S41" s="942">
        <f t="shared" si="1"/>
        <v>-1</v>
      </c>
      <c r="T41" s="980">
        <f t="shared" si="2"/>
        <v>-0.46</v>
      </c>
      <c r="U41" s="987" t="s">
        <v>578</v>
      </c>
      <c r="V41" s="943" t="s">
        <v>578</v>
      </c>
      <c r="W41" s="943" t="s">
        <v>578</v>
      </c>
      <c r="X41" s="985" t="s">
        <v>578</v>
      </c>
      <c r="Y41" s="983"/>
    </row>
    <row r="42" spans="1:25" ht="14.4" customHeight="1" x14ac:dyDescent="0.3">
      <c r="A42" s="948" t="s">
        <v>4343</v>
      </c>
      <c r="B42" s="943">
        <v>1</v>
      </c>
      <c r="C42" s="944">
        <v>0.77</v>
      </c>
      <c r="D42" s="933">
        <v>11</v>
      </c>
      <c r="E42" s="945"/>
      <c r="F42" s="946"/>
      <c r="G42" s="926"/>
      <c r="H42" s="938">
        <v>1</v>
      </c>
      <c r="I42" s="937">
        <v>1.05</v>
      </c>
      <c r="J42" s="927">
        <v>16</v>
      </c>
      <c r="K42" s="939">
        <v>0.77</v>
      </c>
      <c r="L42" s="938">
        <v>3</v>
      </c>
      <c r="M42" s="938">
        <v>24</v>
      </c>
      <c r="N42" s="940">
        <v>8</v>
      </c>
      <c r="O42" s="938" t="s">
        <v>4273</v>
      </c>
      <c r="P42" s="941" t="s">
        <v>4344</v>
      </c>
      <c r="Q42" s="942">
        <f t="shared" si="0"/>
        <v>0</v>
      </c>
      <c r="R42" s="980">
        <f t="shared" si="0"/>
        <v>0.28000000000000003</v>
      </c>
      <c r="S42" s="942">
        <f t="shared" si="1"/>
        <v>1</v>
      </c>
      <c r="T42" s="980">
        <f t="shared" si="2"/>
        <v>1.05</v>
      </c>
      <c r="U42" s="987">
        <v>8</v>
      </c>
      <c r="V42" s="943">
        <v>16</v>
      </c>
      <c r="W42" s="943">
        <v>8</v>
      </c>
      <c r="X42" s="985">
        <v>2</v>
      </c>
      <c r="Y42" s="983">
        <v>8</v>
      </c>
    </row>
    <row r="43" spans="1:25" ht="14.4" customHeight="1" x14ac:dyDescent="0.3">
      <c r="A43" s="947" t="s">
        <v>4345</v>
      </c>
      <c r="B43" s="921">
        <v>89</v>
      </c>
      <c r="C43" s="922">
        <v>268.76</v>
      </c>
      <c r="D43" s="923">
        <v>8.3000000000000007</v>
      </c>
      <c r="E43" s="932">
        <v>72</v>
      </c>
      <c r="F43" s="915">
        <v>225.81</v>
      </c>
      <c r="G43" s="916">
        <v>7.9</v>
      </c>
      <c r="H43" s="914">
        <v>5</v>
      </c>
      <c r="I43" s="915">
        <v>12.63</v>
      </c>
      <c r="J43" s="916">
        <v>10.6</v>
      </c>
      <c r="K43" s="917">
        <v>2.5299999999999998</v>
      </c>
      <c r="L43" s="914">
        <v>4</v>
      </c>
      <c r="M43" s="914">
        <v>33</v>
      </c>
      <c r="N43" s="918">
        <v>11</v>
      </c>
      <c r="O43" s="914" t="s">
        <v>4273</v>
      </c>
      <c r="P43" s="931" t="s">
        <v>4346</v>
      </c>
      <c r="Q43" s="919">
        <f t="shared" si="0"/>
        <v>-84</v>
      </c>
      <c r="R43" s="979">
        <f t="shared" si="0"/>
        <v>-256.13</v>
      </c>
      <c r="S43" s="919">
        <f t="shared" si="1"/>
        <v>-67</v>
      </c>
      <c r="T43" s="979">
        <f t="shared" si="2"/>
        <v>-213.18</v>
      </c>
      <c r="U43" s="986">
        <v>55</v>
      </c>
      <c r="V43" s="928">
        <v>53</v>
      </c>
      <c r="W43" s="928">
        <v>-2</v>
      </c>
      <c r="X43" s="984">
        <v>0.96363636363636362</v>
      </c>
      <c r="Y43" s="982">
        <v>3</v>
      </c>
    </row>
    <row r="44" spans="1:25" ht="14.4" customHeight="1" x14ac:dyDescent="0.3">
      <c r="A44" s="948" t="s">
        <v>4347</v>
      </c>
      <c r="B44" s="934">
        <v>14</v>
      </c>
      <c r="C44" s="935">
        <v>46.05</v>
      </c>
      <c r="D44" s="924">
        <v>8.9</v>
      </c>
      <c r="E44" s="936">
        <v>9</v>
      </c>
      <c r="F44" s="937">
        <v>29.92</v>
      </c>
      <c r="G44" s="925">
        <v>8.1999999999999993</v>
      </c>
      <c r="H44" s="938">
        <v>1</v>
      </c>
      <c r="I44" s="937">
        <v>2.62</v>
      </c>
      <c r="J44" s="925">
        <v>6</v>
      </c>
      <c r="K44" s="939">
        <v>2.62</v>
      </c>
      <c r="L44" s="938">
        <v>4</v>
      </c>
      <c r="M44" s="938">
        <v>39</v>
      </c>
      <c r="N44" s="940">
        <v>13</v>
      </c>
      <c r="O44" s="938" t="s">
        <v>4273</v>
      </c>
      <c r="P44" s="941" t="s">
        <v>4348</v>
      </c>
      <c r="Q44" s="942">
        <f t="shared" si="0"/>
        <v>-13</v>
      </c>
      <c r="R44" s="980">
        <f t="shared" si="0"/>
        <v>-43.43</v>
      </c>
      <c r="S44" s="942">
        <f t="shared" si="1"/>
        <v>-8</v>
      </c>
      <c r="T44" s="980">
        <f t="shared" si="2"/>
        <v>-27.3</v>
      </c>
      <c r="U44" s="987">
        <v>13</v>
      </c>
      <c r="V44" s="943">
        <v>6</v>
      </c>
      <c r="W44" s="943">
        <v>-7</v>
      </c>
      <c r="X44" s="985">
        <v>0.46153846153846156</v>
      </c>
      <c r="Y44" s="983"/>
    </row>
    <row r="45" spans="1:25" ht="14.4" customHeight="1" x14ac:dyDescent="0.3">
      <c r="A45" s="948" t="s">
        <v>4349</v>
      </c>
      <c r="B45" s="934">
        <v>1</v>
      </c>
      <c r="C45" s="935">
        <v>4.47</v>
      </c>
      <c r="D45" s="924">
        <v>9</v>
      </c>
      <c r="E45" s="936">
        <v>1</v>
      </c>
      <c r="F45" s="937">
        <v>3.79</v>
      </c>
      <c r="G45" s="925">
        <v>8</v>
      </c>
      <c r="H45" s="938"/>
      <c r="I45" s="937"/>
      <c r="J45" s="925"/>
      <c r="K45" s="939">
        <v>3.79</v>
      </c>
      <c r="L45" s="938">
        <v>5</v>
      </c>
      <c r="M45" s="938">
        <v>48</v>
      </c>
      <c r="N45" s="940">
        <v>16</v>
      </c>
      <c r="O45" s="938" t="s">
        <v>4273</v>
      </c>
      <c r="P45" s="941" t="s">
        <v>4350</v>
      </c>
      <c r="Q45" s="942">
        <f t="shared" si="0"/>
        <v>-1</v>
      </c>
      <c r="R45" s="980">
        <f t="shared" si="0"/>
        <v>-4.47</v>
      </c>
      <c r="S45" s="942">
        <f t="shared" si="1"/>
        <v>-1</v>
      </c>
      <c r="T45" s="980">
        <f t="shared" si="2"/>
        <v>-3.79</v>
      </c>
      <c r="U45" s="987" t="s">
        <v>578</v>
      </c>
      <c r="V45" s="943" t="s">
        <v>578</v>
      </c>
      <c r="W45" s="943" t="s">
        <v>578</v>
      </c>
      <c r="X45" s="985" t="s">
        <v>578</v>
      </c>
      <c r="Y45" s="983"/>
    </row>
    <row r="46" spans="1:25" ht="14.4" customHeight="1" x14ac:dyDescent="0.3">
      <c r="A46" s="947" t="s">
        <v>4351</v>
      </c>
      <c r="B46" s="928">
        <v>6</v>
      </c>
      <c r="C46" s="929">
        <v>3.19</v>
      </c>
      <c r="D46" s="930">
        <v>3.2</v>
      </c>
      <c r="E46" s="932">
        <v>2</v>
      </c>
      <c r="F46" s="915">
        <v>1.06</v>
      </c>
      <c r="G46" s="916">
        <v>4</v>
      </c>
      <c r="H46" s="911">
        <v>5</v>
      </c>
      <c r="I46" s="912">
        <v>2.83</v>
      </c>
      <c r="J46" s="920">
        <v>5</v>
      </c>
      <c r="K46" s="917">
        <v>0.53</v>
      </c>
      <c r="L46" s="914">
        <v>1</v>
      </c>
      <c r="M46" s="914">
        <v>12</v>
      </c>
      <c r="N46" s="918">
        <v>4</v>
      </c>
      <c r="O46" s="914" t="s">
        <v>4273</v>
      </c>
      <c r="P46" s="931" t="s">
        <v>4352</v>
      </c>
      <c r="Q46" s="919">
        <f t="shared" si="0"/>
        <v>-1</v>
      </c>
      <c r="R46" s="979">
        <f t="shared" si="0"/>
        <v>-0.35999999999999988</v>
      </c>
      <c r="S46" s="919">
        <f t="shared" si="1"/>
        <v>3</v>
      </c>
      <c r="T46" s="979">
        <f t="shared" si="2"/>
        <v>1.77</v>
      </c>
      <c r="U46" s="986">
        <v>20</v>
      </c>
      <c r="V46" s="928">
        <v>25</v>
      </c>
      <c r="W46" s="928">
        <v>5</v>
      </c>
      <c r="X46" s="984">
        <v>1.25</v>
      </c>
      <c r="Y46" s="982">
        <v>10</v>
      </c>
    </row>
    <row r="47" spans="1:25" ht="14.4" customHeight="1" x14ac:dyDescent="0.3">
      <c r="A47" s="948" t="s">
        <v>4353</v>
      </c>
      <c r="B47" s="943"/>
      <c r="C47" s="944"/>
      <c r="D47" s="933"/>
      <c r="E47" s="936"/>
      <c r="F47" s="937"/>
      <c r="G47" s="925"/>
      <c r="H47" s="945">
        <v>1</v>
      </c>
      <c r="I47" s="946">
        <v>0.88</v>
      </c>
      <c r="J47" s="926">
        <v>4</v>
      </c>
      <c r="K47" s="939">
        <v>0.88</v>
      </c>
      <c r="L47" s="938">
        <v>2</v>
      </c>
      <c r="M47" s="938">
        <v>21</v>
      </c>
      <c r="N47" s="940">
        <v>7</v>
      </c>
      <c r="O47" s="938" t="s">
        <v>4273</v>
      </c>
      <c r="P47" s="941" t="s">
        <v>4354</v>
      </c>
      <c r="Q47" s="942">
        <f t="shared" si="0"/>
        <v>1</v>
      </c>
      <c r="R47" s="980">
        <f t="shared" si="0"/>
        <v>0.88</v>
      </c>
      <c r="S47" s="942">
        <f t="shared" si="1"/>
        <v>1</v>
      </c>
      <c r="T47" s="980">
        <f t="shared" si="2"/>
        <v>0.88</v>
      </c>
      <c r="U47" s="987">
        <v>7</v>
      </c>
      <c r="V47" s="943">
        <v>4</v>
      </c>
      <c r="W47" s="943">
        <v>-3</v>
      </c>
      <c r="X47" s="985">
        <v>0.5714285714285714</v>
      </c>
      <c r="Y47" s="983"/>
    </row>
    <row r="48" spans="1:25" ht="14.4" customHeight="1" x14ac:dyDescent="0.3">
      <c r="A48" s="947" t="s">
        <v>4355</v>
      </c>
      <c r="B48" s="928">
        <v>23</v>
      </c>
      <c r="C48" s="929">
        <v>27.94</v>
      </c>
      <c r="D48" s="930">
        <v>4.5999999999999996</v>
      </c>
      <c r="E48" s="932">
        <v>21</v>
      </c>
      <c r="F48" s="915">
        <v>25.53</v>
      </c>
      <c r="G48" s="916">
        <v>5.0999999999999996</v>
      </c>
      <c r="H48" s="911">
        <v>29</v>
      </c>
      <c r="I48" s="912">
        <v>35.99</v>
      </c>
      <c r="J48" s="913">
        <v>5.8</v>
      </c>
      <c r="K48" s="917">
        <v>1.21</v>
      </c>
      <c r="L48" s="914">
        <v>2</v>
      </c>
      <c r="M48" s="914">
        <v>21</v>
      </c>
      <c r="N48" s="918">
        <v>7</v>
      </c>
      <c r="O48" s="914" t="s">
        <v>4273</v>
      </c>
      <c r="P48" s="931" t="s">
        <v>4356</v>
      </c>
      <c r="Q48" s="919">
        <f t="shared" si="0"/>
        <v>6</v>
      </c>
      <c r="R48" s="979">
        <f t="shared" si="0"/>
        <v>8.0500000000000007</v>
      </c>
      <c r="S48" s="919">
        <f t="shared" si="1"/>
        <v>8</v>
      </c>
      <c r="T48" s="979">
        <f t="shared" si="2"/>
        <v>10.46</v>
      </c>
      <c r="U48" s="986">
        <v>203</v>
      </c>
      <c r="V48" s="928">
        <v>168.2</v>
      </c>
      <c r="W48" s="928">
        <v>-34.800000000000011</v>
      </c>
      <c r="X48" s="984">
        <v>0.82857142857142851</v>
      </c>
      <c r="Y48" s="982">
        <v>10</v>
      </c>
    </row>
    <row r="49" spans="1:25" ht="14.4" customHeight="1" x14ac:dyDescent="0.3">
      <c r="A49" s="948" t="s">
        <v>4357</v>
      </c>
      <c r="B49" s="943">
        <v>7</v>
      </c>
      <c r="C49" s="944">
        <v>10.02</v>
      </c>
      <c r="D49" s="933">
        <v>6.3</v>
      </c>
      <c r="E49" s="936">
        <v>6</v>
      </c>
      <c r="F49" s="937">
        <v>8.59</v>
      </c>
      <c r="G49" s="925">
        <v>7.2</v>
      </c>
      <c r="H49" s="945">
        <v>9</v>
      </c>
      <c r="I49" s="946">
        <v>12.89</v>
      </c>
      <c r="J49" s="926">
        <v>4.9000000000000004</v>
      </c>
      <c r="K49" s="939">
        <v>1.43</v>
      </c>
      <c r="L49" s="938">
        <v>3</v>
      </c>
      <c r="M49" s="938">
        <v>24</v>
      </c>
      <c r="N49" s="940">
        <v>8</v>
      </c>
      <c r="O49" s="938" t="s">
        <v>4273</v>
      </c>
      <c r="P49" s="941" t="s">
        <v>4358</v>
      </c>
      <c r="Q49" s="942">
        <f t="shared" si="0"/>
        <v>2</v>
      </c>
      <c r="R49" s="980">
        <f t="shared" si="0"/>
        <v>2.870000000000001</v>
      </c>
      <c r="S49" s="942">
        <f t="shared" si="1"/>
        <v>3</v>
      </c>
      <c r="T49" s="980">
        <f t="shared" si="2"/>
        <v>4.3000000000000007</v>
      </c>
      <c r="U49" s="987">
        <v>72</v>
      </c>
      <c r="V49" s="943">
        <v>44.1</v>
      </c>
      <c r="W49" s="943">
        <v>-27.9</v>
      </c>
      <c r="X49" s="985">
        <v>0.61250000000000004</v>
      </c>
      <c r="Y49" s="983"/>
    </row>
    <row r="50" spans="1:25" ht="14.4" customHeight="1" x14ac:dyDescent="0.3">
      <c r="A50" s="948" t="s">
        <v>4359</v>
      </c>
      <c r="B50" s="943">
        <v>2</v>
      </c>
      <c r="C50" s="944">
        <v>3.75</v>
      </c>
      <c r="D50" s="933">
        <v>7</v>
      </c>
      <c r="E50" s="936"/>
      <c r="F50" s="937"/>
      <c r="G50" s="925"/>
      <c r="H50" s="945"/>
      <c r="I50" s="946"/>
      <c r="J50" s="926"/>
      <c r="K50" s="939">
        <v>1.87</v>
      </c>
      <c r="L50" s="938">
        <v>3</v>
      </c>
      <c r="M50" s="938">
        <v>30</v>
      </c>
      <c r="N50" s="940">
        <v>10</v>
      </c>
      <c r="O50" s="938" t="s">
        <v>4273</v>
      </c>
      <c r="P50" s="941" t="s">
        <v>4360</v>
      </c>
      <c r="Q50" s="942">
        <f t="shared" si="0"/>
        <v>-2</v>
      </c>
      <c r="R50" s="980">
        <f t="shared" si="0"/>
        <v>-3.75</v>
      </c>
      <c r="S50" s="942">
        <f t="shared" si="1"/>
        <v>0</v>
      </c>
      <c r="T50" s="980">
        <f t="shared" si="2"/>
        <v>0</v>
      </c>
      <c r="U50" s="987" t="s">
        <v>578</v>
      </c>
      <c r="V50" s="943" t="s">
        <v>578</v>
      </c>
      <c r="W50" s="943" t="s">
        <v>578</v>
      </c>
      <c r="X50" s="985" t="s">
        <v>578</v>
      </c>
      <c r="Y50" s="983"/>
    </row>
    <row r="51" spans="1:25" ht="14.4" customHeight="1" x14ac:dyDescent="0.3">
      <c r="A51" s="947" t="s">
        <v>4361</v>
      </c>
      <c r="B51" s="921">
        <v>44</v>
      </c>
      <c r="C51" s="922">
        <v>25.12</v>
      </c>
      <c r="D51" s="923">
        <v>3.2</v>
      </c>
      <c r="E51" s="932">
        <v>31</v>
      </c>
      <c r="F51" s="915">
        <v>17.239999999999998</v>
      </c>
      <c r="G51" s="916">
        <v>4</v>
      </c>
      <c r="H51" s="914">
        <v>35</v>
      </c>
      <c r="I51" s="915">
        <v>18.91</v>
      </c>
      <c r="J51" s="916">
        <v>3.6</v>
      </c>
      <c r="K51" s="917">
        <v>0.53</v>
      </c>
      <c r="L51" s="914">
        <v>1</v>
      </c>
      <c r="M51" s="914">
        <v>12</v>
      </c>
      <c r="N51" s="918">
        <v>4</v>
      </c>
      <c r="O51" s="914" t="s">
        <v>4273</v>
      </c>
      <c r="P51" s="931" t="s">
        <v>4362</v>
      </c>
      <c r="Q51" s="919">
        <f t="shared" si="0"/>
        <v>-9</v>
      </c>
      <c r="R51" s="979">
        <f t="shared" si="0"/>
        <v>-6.2100000000000009</v>
      </c>
      <c r="S51" s="919">
        <f t="shared" si="1"/>
        <v>4</v>
      </c>
      <c r="T51" s="979">
        <f t="shared" si="2"/>
        <v>1.6700000000000017</v>
      </c>
      <c r="U51" s="986">
        <v>140</v>
      </c>
      <c r="V51" s="928">
        <v>126</v>
      </c>
      <c r="W51" s="928">
        <v>-14</v>
      </c>
      <c r="X51" s="984">
        <v>0.9</v>
      </c>
      <c r="Y51" s="982">
        <v>16</v>
      </c>
    </row>
    <row r="52" spans="1:25" ht="14.4" customHeight="1" x14ac:dyDescent="0.3">
      <c r="A52" s="948" t="s">
        <v>4363</v>
      </c>
      <c r="B52" s="934">
        <v>2</v>
      </c>
      <c r="C52" s="935">
        <v>1.51</v>
      </c>
      <c r="D52" s="924">
        <v>6</v>
      </c>
      <c r="E52" s="936">
        <v>3</v>
      </c>
      <c r="F52" s="937">
        <v>2.2599999999999998</v>
      </c>
      <c r="G52" s="925">
        <v>7.7</v>
      </c>
      <c r="H52" s="938">
        <v>5</v>
      </c>
      <c r="I52" s="937">
        <v>7.08</v>
      </c>
      <c r="J52" s="927">
        <v>8.8000000000000007</v>
      </c>
      <c r="K52" s="939">
        <v>0.75</v>
      </c>
      <c r="L52" s="938">
        <v>2</v>
      </c>
      <c r="M52" s="938">
        <v>18</v>
      </c>
      <c r="N52" s="940">
        <v>6</v>
      </c>
      <c r="O52" s="938" t="s">
        <v>4273</v>
      </c>
      <c r="P52" s="941" t="s">
        <v>4364</v>
      </c>
      <c r="Q52" s="942">
        <f t="shared" si="0"/>
        <v>3</v>
      </c>
      <c r="R52" s="980">
        <f t="shared" si="0"/>
        <v>5.57</v>
      </c>
      <c r="S52" s="942">
        <f t="shared" si="1"/>
        <v>2</v>
      </c>
      <c r="T52" s="980">
        <f t="shared" si="2"/>
        <v>4.82</v>
      </c>
      <c r="U52" s="987">
        <v>30</v>
      </c>
      <c r="V52" s="943">
        <v>44</v>
      </c>
      <c r="W52" s="943">
        <v>14</v>
      </c>
      <c r="X52" s="985">
        <v>1.4666666666666666</v>
      </c>
      <c r="Y52" s="983">
        <v>17</v>
      </c>
    </row>
    <row r="53" spans="1:25" ht="14.4" customHeight="1" x14ac:dyDescent="0.3">
      <c r="A53" s="948" t="s">
        <v>4365</v>
      </c>
      <c r="B53" s="934"/>
      <c r="C53" s="935"/>
      <c r="D53" s="924"/>
      <c r="E53" s="936">
        <v>1</v>
      </c>
      <c r="F53" s="937">
        <v>1.21</v>
      </c>
      <c r="G53" s="925">
        <v>4</v>
      </c>
      <c r="H53" s="938"/>
      <c r="I53" s="937"/>
      <c r="J53" s="925"/>
      <c r="K53" s="939">
        <v>1.21</v>
      </c>
      <c r="L53" s="938">
        <v>3</v>
      </c>
      <c r="M53" s="938">
        <v>27</v>
      </c>
      <c r="N53" s="940">
        <v>9</v>
      </c>
      <c r="O53" s="938" t="s">
        <v>4273</v>
      </c>
      <c r="P53" s="941" t="s">
        <v>4366</v>
      </c>
      <c r="Q53" s="942">
        <f t="shared" si="0"/>
        <v>0</v>
      </c>
      <c r="R53" s="980">
        <f t="shared" si="0"/>
        <v>0</v>
      </c>
      <c r="S53" s="942">
        <f t="shared" si="1"/>
        <v>-1</v>
      </c>
      <c r="T53" s="980">
        <f t="shared" si="2"/>
        <v>-1.21</v>
      </c>
      <c r="U53" s="987" t="s">
        <v>578</v>
      </c>
      <c r="V53" s="943" t="s">
        <v>578</v>
      </c>
      <c r="W53" s="943" t="s">
        <v>578</v>
      </c>
      <c r="X53" s="985" t="s">
        <v>578</v>
      </c>
      <c r="Y53" s="983"/>
    </row>
    <row r="54" spans="1:25" ht="14.4" customHeight="1" x14ac:dyDescent="0.3">
      <c r="A54" s="947" t="s">
        <v>4367</v>
      </c>
      <c r="B54" s="928">
        <v>27</v>
      </c>
      <c r="C54" s="929">
        <v>9.83</v>
      </c>
      <c r="D54" s="930">
        <v>2.7</v>
      </c>
      <c r="E54" s="932">
        <v>15</v>
      </c>
      <c r="F54" s="915">
        <v>5.46</v>
      </c>
      <c r="G54" s="916">
        <v>2.6</v>
      </c>
      <c r="H54" s="911">
        <v>29</v>
      </c>
      <c r="I54" s="912">
        <v>10.56</v>
      </c>
      <c r="J54" s="913">
        <v>2.6</v>
      </c>
      <c r="K54" s="917">
        <v>0.36</v>
      </c>
      <c r="L54" s="914">
        <v>1</v>
      </c>
      <c r="M54" s="914">
        <v>9</v>
      </c>
      <c r="N54" s="918">
        <v>3</v>
      </c>
      <c r="O54" s="914" t="s">
        <v>4273</v>
      </c>
      <c r="P54" s="931" t="s">
        <v>4368</v>
      </c>
      <c r="Q54" s="919">
        <f t="shared" si="0"/>
        <v>2</v>
      </c>
      <c r="R54" s="979">
        <f t="shared" si="0"/>
        <v>0.73000000000000043</v>
      </c>
      <c r="S54" s="919">
        <f t="shared" si="1"/>
        <v>14</v>
      </c>
      <c r="T54" s="979">
        <f t="shared" si="2"/>
        <v>5.1000000000000005</v>
      </c>
      <c r="U54" s="986">
        <v>87</v>
      </c>
      <c r="V54" s="928">
        <v>75.400000000000006</v>
      </c>
      <c r="W54" s="928">
        <v>-11.599999999999994</v>
      </c>
      <c r="X54" s="984">
        <v>0.8666666666666667</v>
      </c>
      <c r="Y54" s="982">
        <v>6</v>
      </c>
    </row>
    <row r="55" spans="1:25" ht="14.4" customHeight="1" x14ac:dyDescent="0.3">
      <c r="A55" s="948" t="s">
        <v>4369</v>
      </c>
      <c r="B55" s="943">
        <v>1</v>
      </c>
      <c r="C55" s="944">
        <v>0.41</v>
      </c>
      <c r="D55" s="933">
        <v>2</v>
      </c>
      <c r="E55" s="936">
        <v>1</v>
      </c>
      <c r="F55" s="937">
        <v>0.41</v>
      </c>
      <c r="G55" s="925">
        <v>2</v>
      </c>
      <c r="H55" s="945"/>
      <c r="I55" s="946"/>
      <c r="J55" s="926"/>
      <c r="K55" s="939">
        <v>0.41</v>
      </c>
      <c r="L55" s="938">
        <v>1</v>
      </c>
      <c r="M55" s="938">
        <v>12</v>
      </c>
      <c r="N55" s="940">
        <v>4</v>
      </c>
      <c r="O55" s="938" t="s">
        <v>4273</v>
      </c>
      <c r="P55" s="941" t="s">
        <v>4370</v>
      </c>
      <c r="Q55" s="942">
        <f t="shared" si="0"/>
        <v>-1</v>
      </c>
      <c r="R55" s="980">
        <f t="shared" si="0"/>
        <v>-0.41</v>
      </c>
      <c r="S55" s="942">
        <f t="shared" si="1"/>
        <v>-1</v>
      </c>
      <c r="T55" s="980">
        <f t="shared" si="2"/>
        <v>-0.41</v>
      </c>
      <c r="U55" s="987" t="s">
        <v>578</v>
      </c>
      <c r="V55" s="943" t="s">
        <v>578</v>
      </c>
      <c r="W55" s="943" t="s">
        <v>578</v>
      </c>
      <c r="X55" s="985" t="s">
        <v>578</v>
      </c>
      <c r="Y55" s="983"/>
    </row>
    <row r="56" spans="1:25" ht="14.4" customHeight="1" x14ac:dyDescent="0.3">
      <c r="A56" s="947" t="s">
        <v>4371</v>
      </c>
      <c r="B56" s="928">
        <v>3</v>
      </c>
      <c r="C56" s="929">
        <v>2.13</v>
      </c>
      <c r="D56" s="930">
        <v>4.3</v>
      </c>
      <c r="E56" s="932">
        <v>2</v>
      </c>
      <c r="F56" s="915">
        <v>1.42</v>
      </c>
      <c r="G56" s="916">
        <v>3.5</v>
      </c>
      <c r="H56" s="911">
        <v>3</v>
      </c>
      <c r="I56" s="912">
        <v>2.13</v>
      </c>
      <c r="J56" s="913">
        <v>3.3</v>
      </c>
      <c r="K56" s="917">
        <v>0.71</v>
      </c>
      <c r="L56" s="914">
        <v>1</v>
      </c>
      <c r="M56" s="914">
        <v>12</v>
      </c>
      <c r="N56" s="918">
        <v>4</v>
      </c>
      <c r="O56" s="914" t="s">
        <v>4273</v>
      </c>
      <c r="P56" s="931" t="s">
        <v>4372</v>
      </c>
      <c r="Q56" s="919">
        <f t="shared" si="0"/>
        <v>0</v>
      </c>
      <c r="R56" s="979">
        <f t="shared" si="0"/>
        <v>0</v>
      </c>
      <c r="S56" s="919">
        <f t="shared" si="1"/>
        <v>1</v>
      </c>
      <c r="T56" s="979">
        <f t="shared" si="2"/>
        <v>0.71</v>
      </c>
      <c r="U56" s="986">
        <v>12</v>
      </c>
      <c r="V56" s="928">
        <v>9.8999999999999986</v>
      </c>
      <c r="W56" s="928">
        <v>-2.1000000000000014</v>
      </c>
      <c r="X56" s="984">
        <v>0.82499999999999984</v>
      </c>
      <c r="Y56" s="982"/>
    </row>
    <row r="57" spans="1:25" ht="14.4" customHeight="1" x14ac:dyDescent="0.3">
      <c r="A57" s="948" t="s">
        <v>4373</v>
      </c>
      <c r="B57" s="943">
        <v>1</v>
      </c>
      <c r="C57" s="944">
        <v>1.04</v>
      </c>
      <c r="D57" s="933">
        <v>4</v>
      </c>
      <c r="E57" s="936">
        <v>1</v>
      </c>
      <c r="F57" s="937">
        <v>1.04</v>
      </c>
      <c r="G57" s="925">
        <v>4</v>
      </c>
      <c r="H57" s="945">
        <v>1</v>
      </c>
      <c r="I57" s="946">
        <v>1.04</v>
      </c>
      <c r="J57" s="926">
        <v>4</v>
      </c>
      <c r="K57" s="939">
        <v>1.04</v>
      </c>
      <c r="L57" s="938">
        <v>2</v>
      </c>
      <c r="M57" s="938">
        <v>21</v>
      </c>
      <c r="N57" s="940">
        <v>7</v>
      </c>
      <c r="O57" s="938" t="s">
        <v>4273</v>
      </c>
      <c r="P57" s="941" t="s">
        <v>4374</v>
      </c>
      <c r="Q57" s="942">
        <f t="shared" si="0"/>
        <v>0</v>
      </c>
      <c r="R57" s="980">
        <f t="shared" si="0"/>
        <v>0</v>
      </c>
      <c r="S57" s="942">
        <f t="shared" si="1"/>
        <v>0</v>
      </c>
      <c r="T57" s="980">
        <f t="shared" si="2"/>
        <v>0</v>
      </c>
      <c r="U57" s="987">
        <v>7</v>
      </c>
      <c r="V57" s="943">
        <v>4</v>
      </c>
      <c r="W57" s="943">
        <v>-3</v>
      </c>
      <c r="X57" s="985">
        <v>0.5714285714285714</v>
      </c>
      <c r="Y57" s="983"/>
    </row>
    <row r="58" spans="1:25" ht="14.4" customHeight="1" x14ac:dyDescent="0.3">
      <c r="A58" s="948" t="s">
        <v>4375</v>
      </c>
      <c r="B58" s="943"/>
      <c r="C58" s="944"/>
      <c r="D58" s="933"/>
      <c r="E58" s="936">
        <v>1</v>
      </c>
      <c r="F58" s="937">
        <v>2.0499999999999998</v>
      </c>
      <c r="G58" s="925">
        <v>6</v>
      </c>
      <c r="H58" s="945"/>
      <c r="I58" s="946"/>
      <c r="J58" s="926"/>
      <c r="K58" s="939">
        <v>2.0499999999999998</v>
      </c>
      <c r="L58" s="938">
        <v>3</v>
      </c>
      <c r="M58" s="938">
        <v>27</v>
      </c>
      <c r="N58" s="940">
        <v>9</v>
      </c>
      <c r="O58" s="938" t="s">
        <v>4273</v>
      </c>
      <c r="P58" s="941" t="s">
        <v>4376</v>
      </c>
      <c r="Q58" s="942">
        <f t="shared" si="0"/>
        <v>0</v>
      </c>
      <c r="R58" s="980">
        <f t="shared" si="0"/>
        <v>0</v>
      </c>
      <c r="S58" s="942">
        <f t="shared" si="1"/>
        <v>-1</v>
      </c>
      <c r="T58" s="980">
        <f t="shared" si="2"/>
        <v>-2.0499999999999998</v>
      </c>
      <c r="U58" s="987" t="s">
        <v>578</v>
      </c>
      <c r="V58" s="943" t="s">
        <v>578</v>
      </c>
      <c r="W58" s="943" t="s">
        <v>578</v>
      </c>
      <c r="X58" s="985" t="s">
        <v>578</v>
      </c>
      <c r="Y58" s="983"/>
    </row>
    <row r="59" spans="1:25" ht="14.4" customHeight="1" x14ac:dyDescent="0.3">
      <c r="A59" s="947" t="s">
        <v>4377</v>
      </c>
      <c r="B59" s="928">
        <v>3</v>
      </c>
      <c r="C59" s="929">
        <v>1.06</v>
      </c>
      <c r="D59" s="930">
        <v>3</v>
      </c>
      <c r="E59" s="932">
        <v>4</v>
      </c>
      <c r="F59" s="915">
        <v>1.87</v>
      </c>
      <c r="G59" s="916">
        <v>7.3</v>
      </c>
      <c r="H59" s="911">
        <v>8</v>
      </c>
      <c r="I59" s="912">
        <v>2.5299999999999998</v>
      </c>
      <c r="J59" s="920">
        <v>3.6</v>
      </c>
      <c r="K59" s="917">
        <v>0.32</v>
      </c>
      <c r="L59" s="914">
        <v>1</v>
      </c>
      <c r="M59" s="914">
        <v>9</v>
      </c>
      <c r="N59" s="918">
        <v>3</v>
      </c>
      <c r="O59" s="914" t="s">
        <v>4273</v>
      </c>
      <c r="P59" s="931" t="s">
        <v>4378</v>
      </c>
      <c r="Q59" s="919">
        <f t="shared" si="0"/>
        <v>5</v>
      </c>
      <c r="R59" s="979">
        <f t="shared" si="0"/>
        <v>1.4699999999999998</v>
      </c>
      <c r="S59" s="919">
        <f t="shared" si="1"/>
        <v>4</v>
      </c>
      <c r="T59" s="979">
        <f t="shared" si="2"/>
        <v>0.6599999999999997</v>
      </c>
      <c r="U59" s="986">
        <v>24</v>
      </c>
      <c r="V59" s="928">
        <v>28.8</v>
      </c>
      <c r="W59" s="928">
        <v>4.8000000000000007</v>
      </c>
      <c r="X59" s="984">
        <v>1.2</v>
      </c>
      <c r="Y59" s="982">
        <v>9</v>
      </c>
    </row>
    <row r="60" spans="1:25" ht="14.4" customHeight="1" x14ac:dyDescent="0.3">
      <c r="A60" s="948" t="s">
        <v>4379</v>
      </c>
      <c r="B60" s="943">
        <v>2</v>
      </c>
      <c r="C60" s="944">
        <v>1.06</v>
      </c>
      <c r="D60" s="933">
        <v>5.5</v>
      </c>
      <c r="E60" s="936">
        <v>1</v>
      </c>
      <c r="F60" s="937">
        <v>0.53</v>
      </c>
      <c r="G60" s="925">
        <v>6</v>
      </c>
      <c r="H60" s="945">
        <v>1</v>
      </c>
      <c r="I60" s="946">
        <v>0.53</v>
      </c>
      <c r="J60" s="927">
        <v>8</v>
      </c>
      <c r="K60" s="939">
        <v>0.53</v>
      </c>
      <c r="L60" s="938">
        <v>2</v>
      </c>
      <c r="M60" s="938">
        <v>18</v>
      </c>
      <c r="N60" s="940">
        <v>6</v>
      </c>
      <c r="O60" s="938" t="s">
        <v>4273</v>
      </c>
      <c r="P60" s="941" t="s">
        <v>4380</v>
      </c>
      <c r="Q60" s="942">
        <f t="shared" si="0"/>
        <v>-1</v>
      </c>
      <c r="R60" s="980">
        <f t="shared" si="0"/>
        <v>-0.53</v>
      </c>
      <c r="S60" s="942">
        <f t="shared" si="1"/>
        <v>0</v>
      </c>
      <c r="T60" s="980">
        <f t="shared" si="2"/>
        <v>0</v>
      </c>
      <c r="U60" s="987">
        <v>6</v>
      </c>
      <c r="V60" s="943">
        <v>8</v>
      </c>
      <c r="W60" s="943">
        <v>2</v>
      </c>
      <c r="X60" s="985">
        <v>1.3333333333333333</v>
      </c>
      <c r="Y60" s="983">
        <v>2</v>
      </c>
    </row>
    <row r="61" spans="1:25" ht="14.4" customHeight="1" x14ac:dyDescent="0.3">
      <c r="A61" s="948" t="s">
        <v>4381</v>
      </c>
      <c r="B61" s="943">
        <v>1</v>
      </c>
      <c r="C61" s="944">
        <v>0.69</v>
      </c>
      <c r="D61" s="933">
        <v>5</v>
      </c>
      <c r="E61" s="936"/>
      <c r="F61" s="937"/>
      <c r="G61" s="925"/>
      <c r="H61" s="945"/>
      <c r="I61" s="946"/>
      <c r="J61" s="926"/>
      <c r="K61" s="939">
        <v>0.69</v>
      </c>
      <c r="L61" s="938">
        <v>3</v>
      </c>
      <c r="M61" s="938">
        <v>24</v>
      </c>
      <c r="N61" s="940">
        <v>8</v>
      </c>
      <c r="O61" s="938" t="s">
        <v>4273</v>
      </c>
      <c r="P61" s="941" t="s">
        <v>4382</v>
      </c>
      <c r="Q61" s="942">
        <f t="shared" si="0"/>
        <v>-1</v>
      </c>
      <c r="R61" s="980">
        <f t="shared" si="0"/>
        <v>-0.69</v>
      </c>
      <c r="S61" s="942">
        <f t="shared" si="1"/>
        <v>0</v>
      </c>
      <c r="T61" s="980">
        <f t="shared" si="2"/>
        <v>0</v>
      </c>
      <c r="U61" s="987" t="s">
        <v>578</v>
      </c>
      <c r="V61" s="943" t="s">
        <v>578</v>
      </c>
      <c r="W61" s="943" t="s">
        <v>578</v>
      </c>
      <c r="X61" s="985" t="s">
        <v>578</v>
      </c>
      <c r="Y61" s="983"/>
    </row>
    <row r="62" spans="1:25" ht="14.4" customHeight="1" x14ac:dyDescent="0.3">
      <c r="A62" s="947" t="s">
        <v>4383</v>
      </c>
      <c r="B62" s="921">
        <v>10</v>
      </c>
      <c r="C62" s="922">
        <v>2.58</v>
      </c>
      <c r="D62" s="923">
        <v>3</v>
      </c>
      <c r="E62" s="932">
        <v>7</v>
      </c>
      <c r="F62" s="915">
        <v>1.88</v>
      </c>
      <c r="G62" s="916">
        <v>4.7</v>
      </c>
      <c r="H62" s="914">
        <v>10</v>
      </c>
      <c r="I62" s="915">
        <v>2.59</v>
      </c>
      <c r="J62" s="920">
        <v>4.4000000000000004</v>
      </c>
      <c r="K62" s="917">
        <v>0.26</v>
      </c>
      <c r="L62" s="914">
        <v>1</v>
      </c>
      <c r="M62" s="914">
        <v>9</v>
      </c>
      <c r="N62" s="918">
        <v>3</v>
      </c>
      <c r="O62" s="914" t="s">
        <v>4273</v>
      </c>
      <c r="P62" s="931" t="s">
        <v>4384</v>
      </c>
      <c r="Q62" s="919">
        <f t="shared" si="0"/>
        <v>0</v>
      </c>
      <c r="R62" s="979">
        <f t="shared" si="0"/>
        <v>9.9999999999997868E-3</v>
      </c>
      <c r="S62" s="919">
        <f t="shared" si="1"/>
        <v>3</v>
      </c>
      <c r="T62" s="979">
        <f t="shared" si="2"/>
        <v>0.71</v>
      </c>
      <c r="U62" s="986">
        <v>30</v>
      </c>
      <c r="V62" s="928">
        <v>44</v>
      </c>
      <c r="W62" s="928">
        <v>14</v>
      </c>
      <c r="X62" s="984">
        <v>1.4666666666666666</v>
      </c>
      <c r="Y62" s="982">
        <v>17</v>
      </c>
    </row>
    <row r="63" spans="1:25" ht="14.4" customHeight="1" x14ac:dyDescent="0.3">
      <c r="A63" s="948" t="s">
        <v>4385</v>
      </c>
      <c r="B63" s="934">
        <v>4</v>
      </c>
      <c r="C63" s="935">
        <v>1.43</v>
      </c>
      <c r="D63" s="924">
        <v>5.8</v>
      </c>
      <c r="E63" s="936">
        <v>4</v>
      </c>
      <c r="F63" s="937">
        <v>1.43</v>
      </c>
      <c r="G63" s="925">
        <v>3.8</v>
      </c>
      <c r="H63" s="938">
        <v>2</v>
      </c>
      <c r="I63" s="937">
        <v>0.87</v>
      </c>
      <c r="J63" s="927">
        <v>13.5</v>
      </c>
      <c r="K63" s="939">
        <v>0.36</v>
      </c>
      <c r="L63" s="938">
        <v>1</v>
      </c>
      <c r="M63" s="938">
        <v>12</v>
      </c>
      <c r="N63" s="940">
        <v>4</v>
      </c>
      <c r="O63" s="938" t="s">
        <v>4273</v>
      </c>
      <c r="P63" s="941" t="s">
        <v>4384</v>
      </c>
      <c r="Q63" s="942">
        <f t="shared" si="0"/>
        <v>-2</v>
      </c>
      <c r="R63" s="980">
        <f t="shared" si="0"/>
        <v>-0.55999999999999994</v>
      </c>
      <c r="S63" s="942">
        <f t="shared" si="1"/>
        <v>-2</v>
      </c>
      <c r="T63" s="980">
        <f t="shared" si="2"/>
        <v>-0.55999999999999994</v>
      </c>
      <c r="U63" s="987">
        <v>8</v>
      </c>
      <c r="V63" s="943">
        <v>27</v>
      </c>
      <c r="W63" s="943">
        <v>19</v>
      </c>
      <c r="X63" s="985">
        <v>3.375</v>
      </c>
      <c r="Y63" s="983">
        <v>19</v>
      </c>
    </row>
    <row r="64" spans="1:25" ht="14.4" customHeight="1" x14ac:dyDescent="0.3">
      <c r="A64" s="948" t="s">
        <v>4386</v>
      </c>
      <c r="B64" s="934">
        <v>3</v>
      </c>
      <c r="C64" s="935">
        <v>1.58</v>
      </c>
      <c r="D64" s="924">
        <v>9</v>
      </c>
      <c r="E64" s="936">
        <v>1</v>
      </c>
      <c r="F64" s="937">
        <v>3.03</v>
      </c>
      <c r="G64" s="925">
        <v>7</v>
      </c>
      <c r="H64" s="938">
        <v>3</v>
      </c>
      <c r="I64" s="937">
        <v>1.58</v>
      </c>
      <c r="J64" s="927">
        <v>6.3</v>
      </c>
      <c r="K64" s="939">
        <v>0.53</v>
      </c>
      <c r="L64" s="938">
        <v>2</v>
      </c>
      <c r="M64" s="938">
        <v>18</v>
      </c>
      <c r="N64" s="940">
        <v>6</v>
      </c>
      <c r="O64" s="938" t="s">
        <v>4273</v>
      </c>
      <c r="P64" s="941" t="s">
        <v>4384</v>
      </c>
      <c r="Q64" s="942">
        <f t="shared" si="0"/>
        <v>0</v>
      </c>
      <c r="R64" s="980">
        <f t="shared" si="0"/>
        <v>0</v>
      </c>
      <c r="S64" s="942">
        <f t="shared" si="1"/>
        <v>2</v>
      </c>
      <c r="T64" s="980">
        <f t="shared" si="2"/>
        <v>-1.4499999999999997</v>
      </c>
      <c r="U64" s="987">
        <v>18</v>
      </c>
      <c r="V64" s="943">
        <v>18.899999999999999</v>
      </c>
      <c r="W64" s="943">
        <v>0.89999999999999858</v>
      </c>
      <c r="X64" s="985">
        <v>1.0499999999999998</v>
      </c>
      <c r="Y64" s="983">
        <v>3</v>
      </c>
    </row>
    <row r="65" spans="1:25" ht="14.4" customHeight="1" x14ac:dyDescent="0.3">
      <c r="A65" s="947" t="s">
        <v>4387</v>
      </c>
      <c r="B65" s="928">
        <v>1</v>
      </c>
      <c r="C65" s="929">
        <v>0.85</v>
      </c>
      <c r="D65" s="930">
        <v>9</v>
      </c>
      <c r="E65" s="932">
        <v>1</v>
      </c>
      <c r="F65" s="915">
        <v>0.85</v>
      </c>
      <c r="G65" s="916">
        <v>5</v>
      </c>
      <c r="H65" s="911">
        <v>1</v>
      </c>
      <c r="I65" s="912">
        <v>1.42</v>
      </c>
      <c r="J65" s="920">
        <v>7</v>
      </c>
      <c r="K65" s="917">
        <v>0.85</v>
      </c>
      <c r="L65" s="914">
        <v>1</v>
      </c>
      <c r="M65" s="914">
        <v>12</v>
      </c>
      <c r="N65" s="918">
        <v>4</v>
      </c>
      <c r="O65" s="914" t="s">
        <v>4273</v>
      </c>
      <c r="P65" s="931" t="s">
        <v>4388</v>
      </c>
      <c r="Q65" s="919">
        <f t="shared" si="0"/>
        <v>0</v>
      </c>
      <c r="R65" s="979">
        <f t="shared" si="0"/>
        <v>0.56999999999999995</v>
      </c>
      <c r="S65" s="919">
        <f t="shared" si="1"/>
        <v>0</v>
      </c>
      <c r="T65" s="979">
        <f t="shared" si="2"/>
        <v>0.56999999999999995</v>
      </c>
      <c r="U65" s="986">
        <v>4</v>
      </c>
      <c r="V65" s="928">
        <v>7</v>
      </c>
      <c r="W65" s="928">
        <v>3</v>
      </c>
      <c r="X65" s="984">
        <v>1.75</v>
      </c>
      <c r="Y65" s="982">
        <v>3</v>
      </c>
    </row>
    <row r="66" spans="1:25" ht="14.4" customHeight="1" x14ac:dyDescent="0.3">
      <c r="A66" s="947" t="s">
        <v>4389</v>
      </c>
      <c r="B66" s="921">
        <v>1</v>
      </c>
      <c r="C66" s="922">
        <v>1.03</v>
      </c>
      <c r="D66" s="923">
        <v>5</v>
      </c>
      <c r="E66" s="932"/>
      <c r="F66" s="915"/>
      <c r="G66" s="916"/>
      <c r="H66" s="914"/>
      <c r="I66" s="915"/>
      <c r="J66" s="916"/>
      <c r="K66" s="917">
        <v>1.03</v>
      </c>
      <c r="L66" s="914">
        <v>2</v>
      </c>
      <c r="M66" s="914">
        <v>18</v>
      </c>
      <c r="N66" s="918">
        <v>6</v>
      </c>
      <c r="O66" s="914" t="s">
        <v>4273</v>
      </c>
      <c r="P66" s="931" t="s">
        <v>4390</v>
      </c>
      <c r="Q66" s="919">
        <f t="shared" si="0"/>
        <v>-1</v>
      </c>
      <c r="R66" s="979">
        <f t="shared" si="0"/>
        <v>-1.03</v>
      </c>
      <c r="S66" s="919">
        <f t="shared" si="1"/>
        <v>0</v>
      </c>
      <c r="T66" s="979">
        <f t="shared" si="2"/>
        <v>0</v>
      </c>
      <c r="U66" s="986" t="s">
        <v>578</v>
      </c>
      <c r="V66" s="928" t="s">
        <v>578</v>
      </c>
      <c r="W66" s="928" t="s">
        <v>578</v>
      </c>
      <c r="X66" s="984" t="s">
        <v>578</v>
      </c>
      <c r="Y66" s="982"/>
    </row>
    <row r="67" spans="1:25" ht="14.4" customHeight="1" x14ac:dyDescent="0.3">
      <c r="A67" s="947" t="s">
        <v>4391</v>
      </c>
      <c r="B67" s="921">
        <v>1</v>
      </c>
      <c r="C67" s="922">
        <v>0.54</v>
      </c>
      <c r="D67" s="923">
        <v>7</v>
      </c>
      <c r="E67" s="932"/>
      <c r="F67" s="915"/>
      <c r="G67" s="916"/>
      <c r="H67" s="914"/>
      <c r="I67" s="915"/>
      <c r="J67" s="916"/>
      <c r="K67" s="917">
        <v>0.54</v>
      </c>
      <c r="L67" s="914">
        <v>2</v>
      </c>
      <c r="M67" s="914">
        <v>15</v>
      </c>
      <c r="N67" s="918">
        <v>5</v>
      </c>
      <c r="O67" s="914" t="s">
        <v>4273</v>
      </c>
      <c r="P67" s="931" t="s">
        <v>4392</v>
      </c>
      <c r="Q67" s="919">
        <f t="shared" si="0"/>
        <v>-1</v>
      </c>
      <c r="R67" s="979">
        <f t="shared" si="0"/>
        <v>-0.54</v>
      </c>
      <c r="S67" s="919">
        <f t="shared" si="1"/>
        <v>0</v>
      </c>
      <c r="T67" s="979">
        <f t="shared" si="2"/>
        <v>0</v>
      </c>
      <c r="U67" s="986" t="s">
        <v>578</v>
      </c>
      <c r="V67" s="928" t="s">
        <v>578</v>
      </c>
      <c r="W67" s="928" t="s">
        <v>578</v>
      </c>
      <c r="X67" s="984" t="s">
        <v>578</v>
      </c>
      <c r="Y67" s="982"/>
    </row>
    <row r="68" spans="1:25" ht="14.4" customHeight="1" x14ac:dyDescent="0.3">
      <c r="A68" s="947" t="s">
        <v>4393</v>
      </c>
      <c r="B68" s="928"/>
      <c r="C68" s="929"/>
      <c r="D68" s="930"/>
      <c r="E68" s="911">
        <v>1</v>
      </c>
      <c r="F68" s="912">
        <v>1.1100000000000001</v>
      </c>
      <c r="G68" s="913">
        <v>13</v>
      </c>
      <c r="H68" s="914"/>
      <c r="I68" s="915"/>
      <c r="J68" s="916"/>
      <c r="K68" s="917">
        <v>1.1100000000000001</v>
      </c>
      <c r="L68" s="914">
        <v>4</v>
      </c>
      <c r="M68" s="914">
        <v>33</v>
      </c>
      <c r="N68" s="918">
        <v>11</v>
      </c>
      <c r="O68" s="914" t="s">
        <v>4273</v>
      </c>
      <c r="P68" s="931" t="s">
        <v>4394</v>
      </c>
      <c r="Q68" s="919">
        <f t="shared" si="0"/>
        <v>0</v>
      </c>
      <c r="R68" s="979">
        <f t="shared" si="0"/>
        <v>0</v>
      </c>
      <c r="S68" s="919">
        <f t="shared" si="1"/>
        <v>-1</v>
      </c>
      <c r="T68" s="979">
        <f t="shared" si="2"/>
        <v>-1.1100000000000001</v>
      </c>
      <c r="U68" s="986" t="s">
        <v>578</v>
      </c>
      <c r="V68" s="928" t="s">
        <v>578</v>
      </c>
      <c r="W68" s="928" t="s">
        <v>578</v>
      </c>
      <c r="X68" s="984" t="s">
        <v>578</v>
      </c>
      <c r="Y68" s="982"/>
    </row>
    <row r="69" spans="1:25" ht="14.4" customHeight="1" x14ac:dyDescent="0.3">
      <c r="A69" s="947" t="s">
        <v>4395</v>
      </c>
      <c r="B69" s="928"/>
      <c r="C69" s="929"/>
      <c r="D69" s="930"/>
      <c r="E69" s="932"/>
      <c r="F69" s="915"/>
      <c r="G69" s="916"/>
      <c r="H69" s="911">
        <v>1</v>
      </c>
      <c r="I69" s="912">
        <v>1.03</v>
      </c>
      <c r="J69" s="913">
        <v>2</v>
      </c>
      <c r="K69" s="917">
        <v>1.51</v>
      </c>
      <c r="L69" s="914">
        <v>3</v>
      </c>
      <c r="M69" s="914">
        <v>27</v>
      </c>
      <c r="N69" s="918">
        <v>9</v>
      </c>
      <c r="O69" s="914" t="s">
        <v>4273</v>
      </c>
      <c r="P69" s="931" t="s">
        <v>4396</v>
      </c>
      <c r="Q69" s="919">
        <f t="shared" si="0"/>
        <v>1</v>
      </c>
      <c r="R69" s="979">
        <f t="shared" si="0"/>
        <v>1.03</v>
      </c>
      <c r="S69" s="919">
        <f t="shared" si="1"/>
        <v>1</v>
      </c>
      <c r="T69" s="979">
        <f t="shared" si="2"/>
        <v>1.03</v>
      </c>
      <c r="U69" s="986">
        <v>9</v>
      </c>
      <c r="V69" s="928">
        <v>2</v>
      </c>
      <c r="W69" s="928">
        <v>-7</v>
      </c>
      <c r="X69" s="984">
        <v>0.22222222222222221</v>
      </c>
      <c r="Y69" s="982"/>
    </row>
    <row r="70" spans="1:25" ht="14.4" customHeight="1" x14ac:dyDescent="0.3">
      <c r="A70" s="947" t="s">
        <v>4397</v>
      </c>
      <c r="B70" s="928"/>
      <c r="C70" s="929"/>
      <c r="D70" s="930"/>
      <c r="E70" s="911">
        <v>1</v>
      </c>
      <c r="F70" s="912">
        <v>0.64</v>
      </c>
      <c r="G70" s="913">
        <v>5</v>
      </c>
      <c r="H70" s="914"/>
      <c r="I70" s="915"/>
      <c r="J70" s="916"/>
      <c r="K70" s="917">
        <v>0.64</v>
      </c>
      <c r="L70" s="914">
        <v>1</v>
      </c>
      <c r="M70" s="914">
        <v>12</v>
      </c>
      <c r="N70" s="918">
        <v>4</v>
      </c>
      <c r="O70" s="914" t="s">
        <v>4273</v>
      </c>
      <c r="P70" s="931" t="s">
        <v>4398</v>
      </c>
      <c r="Q70" s="919">
        <f t="shared" ref="Q70:R77" si="3">H70-B70</f>
        <v>0</v>
      </c>
      <c r="R70" s="979">
        <f t="shared" si="3"/>
        <v>0</v>
      </c>
      <c r="S70" s="919">
        <f t="shared" ref="S70:S77" si="4">H70-E70</f>
        <v>-1</v>
      </c>
      <c r="T70" s="979">
        <f t="shared" ref="T70:T77" si="5">I70-F70</f>
        <v>-0.64</v>
      </c>
      <c r="U70" s="986" t="s">
        <v>578</v>
      </c>
      <c r="V70" s="928" t="s">
        <v>578</v>
      </c>
      <c r="W70" s="928" t="s">
        <v>578</v>
      </c>
      <c r="X70" s="984" t="s">
        <v>578</v>
      </c>
      <c r="Y70" s="982"/>
    </row>
    <row r="71" spans="1:25" ht="14.4" customHeight="1" x14ac:dyDescent="0.3">
      <c r="A71" s="948" t="s">
        <v>4399</v>
      </c>
      <c r="B71" s="943"/>
      <c r="C71" s="944"/>
      <c r="D71" s="933"/>
      <c r="E71" s="945">
        <v>1</v>
      </c>
      <c r="F71" s="946">
        <v>2.17</v>
      </c>
      <c r="G71" s="926">
        <v>27</v>
      </c>
      <c r="H71" s="938"/>
      <c r="I71" s="937"/>
      <c r="J71" s="925"/>
      <c r="K71" s="939">
        <v>0.88</v>
      </c>
      <c r="L71" s="938">
        <v>2</v>
      </c>
      <c r="M71" s="938">
        <v>18</v>
      </c>
      <c r="N71" s="940">
        <v>6</v>
      </c>
      <c r="O71" s="938" t="s">
        <v>4273</v>
      </c>
      <c r="P71" s="941" t="s">
        <v>4398</v>
      </c>
      <c r="Q71" s="942">
        <f t="shared" si="3"/>
        <v>0</v>
      </c>
      <c r="R71" s="980">
        <f t="shared" si="3"/>
        <v>0</v>
      </c>
      <c r="S71" s="942">
        <f t="shared" si="4"/>
        <v>-1</v>
      </c>
      <c r="T71" s="980">
        <f t="shared" si="5"/>
        <v>-2.17</v>
      </c>
      <c r="U71" s="987" t="s">
        <v>578</v>
      </c>
      <c r="V71" s="943" t="s">
        <v>578</v>
      </c>
      <c r="W71" s="943" t="s">
        <v>578</v>
      </c>
      <c r="X71" s="985" t="s">
        <v>578</v>
      </c>
      <c r="Y71" s="983"/>
    </row>
    <row r="72" spans="1:25" ht="14.4" customHeight="1" x14ac:dyDescent="0.3">
      <c r="A72" s="947" t="s">
        <v>4400</v>
      </c>
      <c r="B72" s="928">
        <v>3</v>
      </c>
      <c r="C72" s="929">
        <v>3.17</v>
      </c>
      <c r="D72" s="930">
        <v>7.7</v>
      </c>
      <c r="E72" s="932">
        <v>2</v>
      </c>
      <c r="F72" s="915">
        <v>2.0099999999999998</v>
      </c>
      <c r="G72" s="916">
        <v>7.5</v>
      </c>
      <c r="H72" s="911">
        <v>3</v>
      </c>
      <c r="I72" s="912">
        <v>3.01</v>
      </c>
      <c r="J72" s="920">
        <v>8</v>
      </c>
      <c r="K72" s="917">
        <v>1</v>
      </c>
      <c r="L72" s="914">
        <v>2</v>
      </c>
      <c r="M72" s="914">
        <v>18</v>
      </c>
      <c r="N72" s="918">
        <v>6</v>
      </c>
      <c r="O72" s="914" t="s">
        <v>4273</v>
      </c>
      <c r="P72" s="931" t="s">
        <v>4401</v>
      </c>
      <c r="Q72" s="919">
        <f t="shared" si="3"/>
        <v>0</v>
      </c>
      <c r="R72" s="979">
        <f t="shared" si="3"/>
        <v>-0.16000000000000014</v>
      </c>
      <c r="S72" s="919">
        <f t="shared" si="4"/>
        <v>1</v>
      </c>
      <c r="T72" s="979">
        <f t="shared" si="5"/>
        <v>1</v>
      </c>
      <c r="U72" s="986">
        <v>18</v>
      </c>
      <c r="V72" s="928">
        <v>24</v>
      </c>
      <c r="W72" s="928">
        <v>6</v>
      </c>
      <c r="X72" s="984">
        <v>1.3333333333333333</v>
      </c>
      <c r="Y72" s="982">
        <v>10</v>
      </c>
    </row>
    <row r="73" spans="1:25" ht="14.4" customHeight="1" x14ac:dyDescent="0.3">
      <c r="A73" s="948" t="s">
        <v>4402</v>
      </c>
      <c r="B73" s="943"/>
      <c r="C73" s="944"/>
      <c r="D73" s="933"/>
      <c r="E73" s="936"/>
      <c r="F73" s="937"/>
      <c r="G73" s="925"/>
      <c r="H73" s="945">
        <v>1</v>
      </c>
      <c r="I73" s="946">
        <v>2.2599999999999998</v>
      </c>
      <c r="J73" s="926">
        <v>9</v>
      </c>
      <c r="K73" s="939">
        <v>2.2599999999999998</v>
      </c>
      <c r="L73" s="938">
        <v>4</v>
      </c>
      <c r="M73" s="938">
        <v>39</v>
      </c>
      <c r="N73" s="940">
        <v>13</v>
      </c>
      <c r="O73" s="938" t="s">
        <v>4273</v>
      </c>
      <c r="P73" s="941" t="s">
        <v>4403</v>
      </c>
      <c r="Q73" s="942">
        <f t="shared" si="3"/>
        <v>1</v>
      </c>
      <c r="R73" s="980">
        <f t="shared" si="3"/>
        <v>2.2599999999999998</v>
      </c>
      <c r="S73" s="942">
        <f t="shared" si="4"/>
        <v>1</v>
      </c>
      <c r="T73" s="980">
        <f t="shared" si="5"/>
        <v>2.2599999999999998</v>
      </c>
      <c r="U73" s="987">
        <v>13</v>
      </c>
      <c r="V73" s="943">
        <v>9</v>
      </c>
      <c r="W73" s="943">
        <v>-4</v>
      </c>
      <c r="X73" s="985">
        <v>0.69230769230769229</v>
      </c>
      <c r="Y73" s="983"/>
    </row>
    <row r="74" spans="1:25" ht="14.4" customHeight="1" x14ac:dyDescent="0.3">
      <c r="A74" s="948" t="s">
        <v>4404</v>
      </c>
      <c r="B74" s="943">
        <v>1</v>
      </c>
      <c r="C74" s="944">
        <v>4.42</v>
      </c>
      <c r="D74" s="933">
        <v>12</v>
      </c>
      <c r="E74" s="936">
        <v>1</v>
      </c>
      <c r="F74" s="937">
        <v>4.42</v>
      </c>
      <c r="G74" s="925">
        <v>17</v>
      </c>
      <c r="H74" s="945"/>
      <c r="I74" s="946"/>
      <c r="J74" s="926"/>
      <c r="K74" s="939">
        <v>4.42</v>
      </c>
      <c r="L74" s="938">
        <v>6</v>
      </c>
      <c r="M74" s="938">
        <v>57</v>
      </c>
      <c r="N74" s="940">
        <v>19</v>
      </c>
      <c r="O74" s="938" t="s">
        <v>4273</v>
      </c>
      <c r="P74" s="941" t="s">
        <v>4405</v>
      </c>
      <c r="Q74" s="942">
        <f t="shared" si="3"/>
        <v>-1</v>
      </c>
      <c r="R74" s="980">
        <f t="shared" si="3"/>
        <v>-4.42</v>
      </c>
      <c r="S74" s="942">
        <f t="shared" si="4"/>
        <v>-1</v>
      </c>
      <c r="T74" s="980">
        <f t="shared" si="5"/>
        <v>-4.42</v>
      </c>
      <c r="U74" s="987" t="s">
        <v>578</v>
      </c>
      <c r="V74" s="943" t="s">
        <v>578</v>
      </c>
      <c r="W74" s="943" t="s">
        <v>578</v>
      </c>
      <c r="X74" s="985" t="s">
        <v>578</v>
      </c>
      <c r="Y74" s="983"/>
    </row>
    <row r="75" spans="1:25" ht="14.4" customHeight="1" x14ac:dyDescent="0.3">
      <c r="A75" s="947" t="s">
        <v>4406</v>
      </c>
      <c r="B75" s="928"/>
      <c r="C75" s="929"/>
      <c r="D75" s="930"/>
      <c r="E75" s="932"/>
      <c r="F75" s="915"/>
      <c r="G75" s="916"/>
      <c r="H75" s="911">
        <v>1</v>
      </c>
      <c r="I75" s="912">
        <v>1.7</v>
      </c>
      <c r="J75" s="913">
        <v>5</v>
      </c>
      <c r="K75" s="917">
        <v>1.7</v>
      </c>
      <c r="L75" s="914">
        <v>4</v>
      </c>
      <c r="M75" s="914">
        <v>33</v>
      </c>
      <c r="N75" s="918">
        <v>11</v>
      </c>
      <c r="O75" s="914" t="s">
        <v>4273</v>
      </c>
      <c r="P75" s="931" t="s">
        <v>4407</v>
      </c>
      <c r="Q75" s="919">
        <f t="shared" si="3"/>
        <v>1</v>
      </c>
      <c r="R75" s="979">
        <f t="shared" si="3"/>
        <v>1.7</v>
      </c>
      <c r="S75" s="919">
        <f t="shared" si="4"/>
        <v>1</v>
      </c>
      <c r="T75" s="979">
        <f t="shared" si="5"/>
        <v>1.7</v>
      </c>
      <c r="U75" s="986">
        <v>11</v>
      </c>
      <c r="V75" s="928">
        <v>5</v>
      </c>
      <c r="W75" s="928">
        <v>-6</v>
      </c>
      <c r="X75" s="984">
        <v>0.45454545454545453</v>
      </c>
      <c r="Y75" s="982"/>
    </row>
    <row r="76" spans="1:25" ht="14.4" customHeight="1" x14ac:dyDescent="0.3">
      <c r="A76" s="947" t="s">
        <v>4408</v>
      </c>
      <c r="B76" s="928"/>
      <c r="C76" s="929"/>
      <c r="D76" s="930"/>
      <c r="E76" s="932"/>
      <c r="F76" s="915"/>
      <c r="G76" s="916"/>
      <c r="H76" s="911">
        <v>3</v>
      </c>
      <c r="I76" s="912">
        <v>2.16</v>
      </c>
      <c r="J76" s="913">
        <v>2.7</v>
      </c>
      <c r="K76" s="917">
        <v>0.68</v>
      </c>
      <c r="L76" s="914">
        <v>2</v>
      </c>
      <c r="M76" s="914">
        <v>15</v>
      </c>
      <c r="N76" s="918">
        <v>5</v>
      </c>
      <c r="O76" s="914" t="s">
        <v>4273</v>
      </c>
      <c r="P76" s="931" t="s">
        <v>4409</v>
      </c>
      <c r="Q76" s="919">
        <f t="shared" si="3"/>
        <v>3</v>
      </c>
      <c r="R76" s="979">
        <f t="shared" si="3"/>
        <v>2.16</v>
      </c>
      <c r="S76" s="919">
        <f t="shared" si="4"/>
        <v>3</v>
      </c>
      <c r="T76" s="979">
        <f t="shared" si="5"/>
        <v>2.16</v>
      </c>
      <c r="U76" s="986">
        <v>15</v>
      </c>
      <c r="V76" s="928">
        <v>8.1000000000000014</v>
      </c>
      <c r="W76" s="928">
        <v>-6.8999999999999986</v>
      </c>
      <c r="X76" s="984">
        <v>0.54000000000000015</v>
      </c>
      <c r="Y76" s="982"/>
    </row>
    <row r="77" spans="1:25" ht="14.4" customHeight="1" thickBot="1" x14ac:dyDescent="0.35">
      <c r="A77" s="963" t="s">
        <v>4410</v>
      </c>
      <c r="B77" s="964"/>
      <c r="C77" s="965"/>
      <c r="D77" s="966"/>
      <c r="E77" s="967"/>
      <c r="F77" s="968"/>
      <c r="G77" s="969"/>
      <c r="H77" s="970">
        <v>1</v>
      </c>
      <c r="I77" s="971">
        <v>1.1499999999999999</v>
      </c>
      <c r="J77" s="972">
        <v>7</v>
      </c>
      <c r="K77" s="973">
        <v>1.1499999999999999</v>
      </c>
      <c r="L77" s="974">
        <v>3</v>
      </c>
      <c r="M77" s="974">
        <v>27</v>
      </c>
      <c r="N77" s="975">
        <v>9</v>
      </c>
      <c r="O77" s="974" t="s">
        <v>4273</v>
      </c>
      <c r="P77" s="976" t="s">
        <v>4411</v>
      </c>
      <c r="Q77" s="977">
        <f t="shared" si="3"/>
        <v>1</v>
      </c>
      <c r="R77" s="981">
        <f t="shared" si="3"/>
        <v>1.1499999999999999</v>
      </c>
      <c r="S77" s="977">
        <f t="shared" si="4"/>
        <v>1</v>
      </c>
      <c r="T77" s="981">
        <f t="shared" si="5"/>
        <v>1.1499999999999999</v>
      </c>
      <c r="U77" s="991">
        <v>9</v>
      </c>
      <c r="V77" s="964">
        <v>7</v>
      </c>
      <c r="W77" s="964">
        <v>-2</v>
      </c>
      <c r="X77" s="992">
        <v>0.77777777777777779</v>
      </c>
      <c r="Y77" s="993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78:Q1048576">
    <cfRule type="cellIs" dxfId="14" priority="11" stopIfTrue="1" operator="lessThan">
      <formula>0</formula>
    </cfRule>
  </conditionalFormatting>
  <conditionalFormatting sqref="W78:W1048576">
    <cfRule type="cellIs" dxfId="13" priority="10" stopIfTrue="1" operator="greaterThan">
      <formula>0</formula>
    </cfRule>
  </conditionalFormatting>
  <conditionalFormatting sqref="X78:X1048576">
    <cfRule type="cellIs" dxfId="12" priority="9" stopIfTrue="1" operator="greaterThan">
      <formula>1</formula>
    </cfRule>
  </conditionalFormatting>
  <conditionalFormatting sqref="X78:X1048576">
    <cfRule type="cellIs" dxfId="11" priority="6" stopIfTrue="1" operator="greaterThan">
      <formula>1</formula>
    </cfRule>
  </conditionalFormatting>
  <conditionalFormatting sqref="W78:W1048576">
    <cfRule type="cellIs" dxfId="10" priority="7" stopIfTrue="1" operator="greaterThan">
      <formula>0</formula>
    </cfRule>
  </conditionalFormatting>
  <conditionalFormatting sqref="Q78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77">
    <cfRule type="cellIs" dxfId="7" priority="4" stopIfTrue="1" operator="lessThan">
      <formula>0</formula>
    </cfRule>
  </conditionalFormatting>
  <conditionalFormatting sqref="X5:X77">
    <cfRule type="cellIs" dxfId="6" priority="2" stopIfTrue="1" operator="greaterThan">
      <formula>1</formula>
    </cfRule>
  </conditionalFormatting>
  <conditionalFormatting sqref="W5:W77">
    <cfRule type="cellIs" dxfId="5" priority="3" stopIfTrue="1" operator="greaterThan">
      <formula>0</formula>
    </cfRule>
  </conditionalFormatting>
  <conditionalFormatting sqref="S5:S77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3244696</v>
      </c>
      <c r="C3" s="344">
        <f t="shared" ref="C3:L3" si="0">SUBTOTAL(9,C6:C1048576)</f>
        <v>18.70034084979229</v>
      </c>
      <c r="D3" s="344">
        <f t="shared" si="0"/>
        <v>3178018</v>
      </c>
      <c r="E3" s="344">
        <f t="shared" si="0"/>
        <v>9</v>
      </c>
      <c r="F3" s="344">
        <f t="shared" si="0"/>
        <v>3331227</v>
      </c>
      <c r="G3" s="347">
        <f>IF(D3&lt;&gt;0,F3/D3,"")</f>
        <v>1.0482089780485824</v>
      </c>
      <c r="H3" s="343">
        <f t="shared" si="0"/>
        <v>111281.34999999999</v>
      </c>
      <c r="I3" s="344">
        <f t="shared" si="0"/>
        <v>2.5893764516391076</v>
      </c>
      <c r="J3" s="344">
        <f t="shared" si="0"/>
        <v>86896.310000000027</v>
      </c>
      <c r="K3" s="344">
        <f t="shared" si="0"/>
        <v>2</v>
      </c>
      <c r="L3" s="344">
        <f t="shared" si="0"/>
        <v>267073.93</v>
      </c>
      <c r="M3" s="345">
        <f>IF(J3&lt;&gt;0,L3/J3,"")</f>
        <v>3.0734783790013629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4"/>
      <c r="B5" s="995">
        <v>2015</v>
      </c>
      <c r="C5" s="996"/>
      <c r="D5" s="996">
        <v>2017</v>
      </c>
      <c r="E5" s="996"/>
      <c r="F5" s="996">
        <v>2018</v>
      </c>
      <c r="G5" s="905" t="s">
        <v>2</v>
      </c>
      <c r="H5" s="995">
        <v>2015</v>
      </c>
      <c r="I5" s="996"/>
      <c r="J5" s="996">
        <v>2017</v>
      </c>
      <c r="K5" s="996"/>
      <c r="L5" s="996">
        <v>2018</v>
      </c>
      <c r="M5" s="905" t="s">
        <v>2</v>
      </c>
    </row>
    <row r="6" spans="1:13" ht="14.4" customHeight="1" x14ac:dyDescent="0.3">
      <c r="A6" s="856" t="s">
        <v>1358</v>
      </c>
      <c r="B6" s="887">
        <v>122968</v>
      </c>
      <c r="C6" s="825">
        <v>1.4551909399666283</v>
      </c>
      <c r="D6" s="887">
        <v>84503</v>
      </c>
      <c r="E6" s="825">
        <v>1</v>
      </c>
      <c r="F6" s="887">
        <v>74117</v>
      </c>
      <c r="G6" s="830">
        <v>0.8770931209542856</v>
      </c>
      <c r="H6" s="887"/>
      <c r="I6" s="825"/>
      <c r="J6" s="887"/>
      <c r="K6" s="825"/>
      <c r="L6" s="887"/>
      <c r="M6" s="231"/>
    </row>
    <row r="7" spans="1:13" ht="14.4" customHeight="1" x14ac:dyDescent="0.3">
      <c r="A7" s="857" t="s">
        <v>3806</v>
      </c>
      <c r="B7" s="889">
        <v>47647</v>
      </c>
      <c r="C7" s="832">
        <v>0.79274257952881677</v>
      </c>
      <c r="D7" s="889">
        <v>60104</v>
      </c>
      <c r="E7" s="832">
        <v>1</v>
      </c>
      <c r="F7" s="889">
        <v>9990</v>
      </c>
      <c r="G7" s="837">
        <v>0.16621189937441769</v>
      </c>
      <c r="H7" s="889">
        <v>52504.12</v>
      </c>
      <c r="I7" s="832">
        <v>1.3982850115076484</v>
      </c>
      <c r="J7" s="889">
        <v>37548.94</v>
      </c>
      <c r="K7" s="832">
        <v>1</v>
      </c>
      <c r="L7" s="889">
        <v>5981.25</v>
      </c>
      <c r="M7" s="838">
        <v>0.15929211317283523</v>
      </c>
    </row>
    <row r="8" spans="1:13" ht="14.4" customHeight="1" x14ac:dyDescent="0.3">
      <c r="A8" s="857" t="s">
        <v>3810</v>
      </c>
      <c r="B8" s="889">
        <v>28608</v>
      </c>
      <c r="C8" s="832">
        <v>0.63798755603131063</v>
      </c>
      <c r="D8" s="889">
        <v>44841</v>
      </c>
      <c r="E8" s="832">
        <v>1</v>
      </c>
      <c r="F8" s="889">
        <v>30587</v>
      </c>
      <c r="G8" s="837">
        <v>0.68212127294217351</v>
      </c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4413</v>
      </c>
      <c r="B9" s="889">
        <v>166682</v>
      </c>
      <c r="C9" s="832">
        <v>0.67821975553783309</v>
      </c>
      <c r="D9" s="889">
        <v>245764</v>
      </c>
      <c r="E9" s="832">
        <v>1</v>
      </c>
      <c r="F9" s="889">
        <v>236183</v>
      </c>
      <c r="G9" s="837">
        <v>0.96101544571214659</v>
      </c>
      <c r="H9" s="889"/>
      <c r="I9" s="832"/>
      <c r="J9" s="889"/>
      <c r="K9" s="832"/>
      <c r="L9" s="889"/>
      <c r="M9" s="838"/>
    </row>
    <row r="10" spans="1:13" ht="14.4" customHeight="1" x14ac:dyDescent="0.3">
      <c r="A10" s="857" t="s">
        <v>4414</v>
      </c>
      <c r="B10" s="889">
        <v>329842</v>
      </c>
      <c r="C10" s="832">
        <v>0.83768971332209108</v>
      </c>
      <c r="D10" s="889">
        <v>393752</v>
      </c>
      <c r="E10" s="832">
        <v>1</v>
      </c>
      <c r="F10" s="889">
        <v>483901</v>
      </c>
      <c r="G10" s="837">
        <v>1.2289486783559194</v>
      </c>
      <c r="H10" s="889">
        <v>58777.229999999989</v>
      </c>
      <c r="I10" s="832">
        <v>1.1910914401314592</v>
      </c>
      <c r="J10" s="889">
        <v>49347.370000000017</v>
      </c>
      <c r="K10" s="832">
        <v>1</v>
      </c>
      <c r="L10" s="889">
        <v>261092.68</v>
      </c>
      <c r="M10" s="838">
        <v>5.2909137812207598</v>
      </c>
    </row>
    <row r="11" spans="1:13" ht="14.4" customHeight="1" x14ac:dyDescent="0.3">
      <c r="A11" s="857" t="s">
        <v>4415</v>
      </c>
      <c r="B11" s="889">
        <v>143470</v>
      </c>
      <c r="C11" s="832">
        <v>0.73856908995438963</v>
      </c>
      <c r="D11" s="889">
        <v>194254</v>
      </c>
      <c r="E11" s="832">
        <v>1</v>
      </c>
      <c r="F11" s="889">
        <v>266295</v>
      </c>
      <c r="G11" s="837">
        <v>1.3708598021147569</v>
      </c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4416</v>
      </c>
      <c r="B12" s="889">
        <v>2310560</v>
      </c>
      <c r="C12" s="832">
        <v>1.10141108523237</v>
      </c>
      <c r="D12" s="889">
        <v>2097818</v>
      </c>
      <c r="E12" s="832">
        <v>1</v>
      </c>
      <c r="F12" s="889">
        <v>2144629</v>
      </c>
      <c r="G12" s="837">
        <v>1.0223141378327385</v>
      </c>
      <c r="H12" s="889"/>
      <c r="I12" s="832"/>
      <c r="J12" s="889"/>
      <c r="K12" s="832"/>
      <c r="L12" s="889"/>
      <c r="M12" s="838"/>
    </row>
    <row r="13" spans="1:13" ht="14.4" customHeight="1" x14ac:dyDescent="0.3">
      <c r="A13" s="857" t="s">
        <v>4417</v>
      </c>
      <c r="B13" s="889">
        <v>66910</v>
      </c>
      <c r="C13" s="832">
        <v>1.2279768022316842</v>
      </c>
      <c r="D13" s="889">
        <v>54488</v>
      </c>
      <c r="E13" s="832">
        <v>1</v>
      </c>
      <c r="F13" s="889">
        <v>85525</v>
      </c>
      <c r="G13" s="837">
        <v>1.5696116576126853</v>
      </c>
      <c r="H13" s="889"/>
      <c r="I13" s="832"/>
      <c r="J13" s="889"/>
      <c r="K13" s="832"/>
      <c r="L13" s="889"/>
      <c r="M13" s="838"/>
    </row>
    <row r="14" spans="1:13" ht="14.4" customHeight="1" thickBot="1" x14ac:dyDescent="0.35">
      <c r="A14" s="893" t="s">
        <v>4418</v>
      </c>
      <c r="B14" s="891">
        <v>28009</v>
      </c>
      <c r="C14" s="840">
        <v>11.230553327987169</v>
      </c>
      <c r="D14" s="891">
        <v>2494</v>
      </c>
      <c r="E14" s="840">
        <v>1</v>
      </c>
      <c r="F14" s="891"/>
      <c r="G14" s="845"/>
      <c r="H14" s="891"/>
      <c r="I14" s="840"/>
      <c r="J14" s="891"/>
      <c r="K14" s="840"/>
      <c r="L14" s="891"/>
      <c r="M14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30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4978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19751.059999999998</v>
      </c>
      <c r="G3" s="211">
        <f t="shared" si="0"/>
        <v>3355977.35</v>
      </c>
      <c r="H3" s="212"/>
      <c r="I3" s="212"/>
      <c r="J3" s="207">
        <f t="shared" si="0"/>
        <v>19146.669999999998</v>
      </c>
      <c r="K3" s="211">
        <f t="shared" si="0"/>
        <v>3264914.31</v>
      </c>
      <c r="L3" s="212"/>
      <c r="M3" s="212"/>
      <c r="N3" s="207">
        <f t="shared" si="0"/>
        <v>17812.099999999999</v>
      </c>
      <c r="O3" s="211">
        <f t="shared" si="0"/>
        <v>3598300.93</v>
      </c>
      <c r="P3" s="177">
        <f>IF(K3=0,"",O3/K3)</f>
        <v>1.1021119050441481</v>
      </c>
      <c r="Q3" s="209">
        <f>IF(N3=0,"",O3/N3)</f>
        <v>202.01441323594636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576</v>
      </c>
      <c r="B6" s="825" t="s">
        <v>3766</v>
      </c>
      <c r="C6" s="825" t="s">
        <v>3550</v>
      </c>
      <c r="D6" s="825" t="s">
        <v>4247</v>
      </c>
      <c r="E6" s="825" t="s">
        <v>4248</v>
      </c>
      <c r="F6" s="225">
        <v>1</v>
      </c>
      <c r="G6" s="225">
        <v>213</v>
      </c>
      <c r="H6" s="225"/>
      <c r="I6" s="225">
        <v>213</v>
      </c>
      <c r="J6" s="225"/>
      <c r="K6" s="225"/>
      <c r="L6" s="225"/>
      <c r="M6" s="225"/>
      <c r="N6" s="225"/>
      <c r="O6" s="225"/>
      <c r="P6" s="830"/>
      <c r="Q6" s="848"/>
    </row>
    <row r="7" spans="1:17" ht="14.4" customHeight="1" x14ac:dyDescent="0.3">
      <c r="A7" s="831" t="s">
        <v>576</v>
      </c>
      <c r="B7" s="832" t="s">
        <v>3766</v>
      </c>
      <c r="C7" s="832" t="s">
        <v>3550</v>
      </c>
      <c r="D7" s="832" t="s">
        <v>4249</v>
      </c>
      <c r="E7" s="832" t="s">
        <v>4250</v>
      </c>
      <c r="F7" s="849"/>
      <c r="G7" s="849"/>
      <c r="H7" s="849"/>
      <c r="I7" s="849"/>
      <c r="J7" s="849"/>
      <c r="K7" s="849"/>
      <c r="L7" s="849"/>
      <c r="M7" s="849"/>
      <c r="N7" s="849">
        <v>1</v>
      </c>
      <c r="O7" s="849">
        <v>354</v>
      </c>
      <c r="P7" s="837"/>
      <c r="Q7" s="850">
        <v>354</v>
      </c>
    </row>
    <row r="8" spans="1:17" ht="14.4" customHeight="1" x14ac:dyDescent="0.3">
      <c r="A8" s="831" t="s">
        <v>576</v>
      </c>
      <c r="B8" s="832" t="s">
        <v>3766</v>
      </c>
      <c r="C8" s="832" t="s">
        <v>3550</v>
      </c>
      <c r="D8" s="832" t="s">
        <v>3767</v>
      </c>
      <c r="E8" s="832" t="s">
        <v>3768</v>
      </c>
      <c r="F8" s="849">
        <v>1</v>
      </c>
      <c r="G8" s="849">
        <v>225</v>
      </c>
      <c r="H8" s="849">
        <v>1</v>
      </c>
      <c r="I8" s="849">
        <v>225</v>
      </c>
      <c r="J8" s="849">
        <v>1</v>
      </c>
      <c r="K8" s="849">
        <v>225</v>
      </c>
      <c r="L8" s="849">
        <v>1</v>
      </c>
      <c r="M8" s="849">
        <v>225</v>
      </c>
      <c r="N8" s="849"/>
      <c r="O8" s="849"/>
      <c r="P8" s="837"/>
      <c r="Q8" s="850"/>
    </row>
    <row r="9" spans="1:17" ht="14.4" customHeight="1" x14ac:dyDescent="0.3">
      <c r="A9" s="831" t="s">
        <v>576</v>
      </c>
      <c r="B9" s="832" t="s">
        <v>3766</v>
      </c>
      <c r="C9" s="832" t="s">
        <v>3550</v>
      </c>
      <c r="D9" s="832" t="s">
        <v>3773</v>
      </c>
      <c r="E9" s="832" t="s">
        <v>3774</v>
      </c>
      <c r="F9" s="849">
        <v>31</v>
      </c>
      <c r="G9" s="849">
        <v>35216</v>
      </c>
      <c r="H9" s="849">
        <v>0.96875</v>
      </c>
      <c r="I9" s="849">
        <v>1136</v>
      </c>
      <c r="J9" s="849">
        <v>32</v>
      </c>
      <c r="K9" s="849">
        <v>36352</v>
      </c>
      <c r="L9" s="849">
        <v>1</v>
      </c>
      <c r="M9" s="849">
        <v>1136</v>
      </c>
      <c r="N9" s="849">
        <v>23</v>
      </c>
      <c r="O9" s="849">
        <v>26150</v>
      </c>
      <c r="P9" s="837">
        <v>0.71935519366197187</v>
      </c>
      <c r="Q9" s="850">
        <v>1136.9565217391305</v>
      </c>
    </row>
    <row r="10" spans="1:17" ht="14.4" customHeight="1" x14ac:dyDescent="0.3">
      <c r="A10" s="831" t="s">
        <v>576</v>
      </c>
      <c r="B10" s="832" t="s">
        <v>3766</v>
      </c>
      <c r="C10" s="832" t="s">
        <v>3550</v>
      </c>
      <c r="D10" s="832" t="s">
        <v>3775</v>
      </c>
      <c r="E10" s="832" t="s">
        <v>3776</v>
      </c>
      <c r="F10" s="849">
        <v>27</v>
      </c>
      <c r="G10" s="849">
        <v>7155</v>
      </c>
      <c r="H10" s="849">
        <v>3.375</v>
      </c>
      <c r="I10" s="849">
        <v>265</v>
      </c>
      <c r="J10" s="849">
        <v>8</v>
      </c>
      <c r="K10" s="849">
        <v>2120</v>
      </c>
      <c r="L10" s="849">
        <v>1</v>
      </c>
      <c r="M10" s="849">
        <v>265</v>
      </c>
      <c r="N10" s="849">
        <v>44</v>
      </c>
      <c r="O10" s="849">
        <v>11703</v>
      </c>
      <c r="P10" s="837">
        <v>5.5202830188679242</v>
      </c>
      <c r="Q10" s="850">
        <v>265.97727272727275</v>
      </c>
    </row>
    <row r="11" spans="1:17" ht="14.4" customHeight="1" x14ac:dyDescent="0.3">
      <c r="A11" s="831" t="s">
        <v>576</v>
      </c>
      <c r="B11" s="832" t="s">
        <v>3766</v>
      </c>
      <c r="C11" s="832" t="s">
        <v>3550</v>
      </c>
      <c r="D11" s="832" t="s">
        <v>4251</v>
      </c>
      <c r="E11" s="832" t="s">
        <v>4252</v>
      </c>
      <c r="F11" s="849"/>
      <c r="G11" s="849"/>
      <c r="H11" s="849"/>
      <c r="I11" s="849"/>
      <c r="J11" s="849">
        <v>1</v>
      </c>
      <c r="K11" s="849">
        <v>350</v>
      </c>
      <c r="L11" s="849">
        <v>1</v>
      </c>
      <c r="M11" s="849">
        <v>350</v>
      </c>
      <c r="N11" s="849">
        <v>2</v>
      </c>
      <c r="O11" s="849">
        <v>700</v>
      </c>
      <c r="P11" s="837">
        <v>2</v>
      </c>
      <c r="Q11" s="850">
        <v>350</v>
      </c>
    </row>
    <row r="12" spans="1:17" ht="14.4" customHeight="1" x14ac:dyDescent="0.3">
      <c r="A12" s="831" t="s">
        <v>576</v>
      </c>
      <c r="B12" s="832" t="s">
        <v>3766</v>
      </c>
      <c r="C12" s="832" t="s">
        <v>3550</v>
      </c>
      <c r="D12" s="832" t="s">
        <v>4253</v>
      </c>
      <c r="E12" s="832" t="s">
        <v>4254</v>
      </c>
      <c r="F12" s="849">
        <v>8</v>
      </c>
      <c r="G12" s="849">
        <v>2264</v>
      </c>
      <c r="H12" s="849">
        <v>1.3333333333333333</v>
      </c>
      <c r="I12" s="849">
        <v>283</v>
      </c>
      <c r="J12" s="849">
        <v>6</v>
      </c>
      <c r="K12" s="849">
        <v>1698</v>
      </c>
      <c r="L12" s="849">
        <v>1</v>
      </c>
      <c r="M12" s="849">
        <v>283</v>
      </c>
      <c r="N12" s="849">
        <v>2</v>
      </c>
      <c r="O12" s="849">
        <v>566</v>
      </c>
      <c r="P12" s="837">
        <v>0.33333333333333331</v>
      </c>
      <c r="Q12" s="850">
        <v>283</v>
      </c>
    </row>
    <row r="13" spans="1:17" ht="14.4" customHeight="1" x14ac:dyDescent="0.3">
      <c r="A13" s="831" t="s">
        <v>576</v>
      </c>
      <c r="B13" s="832" t="s">
        <v>3766</v>
      </c>
      <c r="C13" s="832" t="s">
        <v>3550</v>
      </c>
      <c r="D13" s="832" t="s">
        <v>3777</v>
      </c>
      <c r="E13" s="832" t="s">
        <v>3778</v>
      </c>
      <c r="F13" s="849">
        <v>10</v>
      </c>
      <c r="G13" s="849">
        <v>8000</v>
      </c>
      <c r="H13" s="849">
        <v>0.62421972534332082</v>
      </c>
      <c r="I13" s="849">
        <v>800</v>
      </c>
      <c r="J13" s="849">
        <v>16</v>
      </c>
      <c r="K13" s="849">
        <v>12816</v>
      </c>
      <c r="L13" s="849">
        <v>1</v>
      </c>
      <c r="M13" s="849">
        <v>801</v>
      </c>
      <c r="N13" s="849">
        <v>18</v>
      </c>
      <c r="O13" s="849">
        <v>14436</v>
      </c>
      <c r="P13" s="837">
        <v>1.1264044943820224</v>
      </c>
      <c r="Q13" s="850">
        <v>802</v>
      </c>
    </row>
    <row r="14" spans="1:17" ht="14.4" customHeight="1" x14ac:dyDescent="0.3">
      <c r="A14" s="831" t="s">
        <v>576</v>
      </c>
      <c r="B14" s="832" t="s">
        <v>3766</v>
      </c>
      <c r="C14" s="832" t="s">
        <v>3550</v>
      </c>
      <c r="D14" s="832" t="s">
        <v>3779</v>
      </c>
      <c r="E14" s="832" t="s">
        <v>3780</v>
      </c>
      <c r="F14" s="849">
        <v>1</v>
      </c>
      <c r="G14" s="849">
        <v>568</v>
      </c>
      <c r="H14" s="849">
        <v>0.24956063268892795</v>
      </c>
      <c r="I14" s="849">
        <v>568</v>
      </c>
      <c r="J14" s="849">
        <v>4</v>
      </c>
      <c r="K14" s="849">
        <v>2276</v>
      </c>
      <c r="L14" s="849">
        <v>1</v>
      </c>
      <c r="M14" s="849">
        <v>569</v>
      </c>
      <c r="N14" s="849"/>
      <c r="O14" s="849"/>
      <c r="P14" s="837"/>
      <c r="Q14" s="850"/>
    </row>
    <row r="15" spans="1:17" ht="14.4" customHeight="1" x14ac:dyDescent="0.3">
      <c r="A15" s="831" t="s">
        <v>576</v>
      </c>
      <c r="B15" s="832" t="s">
        <v>3766</v>
      </c>
      <c r="C15" s="832" t="s">
        <v>3550</v>
      </c>
      <c r="D15" s="832" t="s">
        <v>3781</v>
      </c>
      <c r="E15" s="832" t="s">
        <v>3782</v>
      </c>
      <c r="F15" s="849">
        <v>9</v>
      </c>
      <c r="G15" s="849">
        <v>50373</v>
      </c>
      <c r="H15" s="849">
        <v>4.4991961414791</v>
      </c>
      <c r="I15" s="849">
        <v>5597</v>
      </c>
      <c r="J15" s="849">
        <v>2</v>
      </c>
      <c r="K15" s="849">
        <v>11196</v>
      </c>
      <c r="L15" s="849">
        <v>1</v>
      </c>
      <c r="M15" s="849">
        <v>5598</v>
      </c>
      <c r="N15" s="849">
        <v>1</v>
      </c>
      <c r="O15" s="849">
        <v>5599</v>
      </c>
      <c r="P15" s="837">
        <v>0.50008931761343334</v>
      </c>
      <c r="Q15" s="850">
        <v>5599</v>
      </c>
    </row>
    <row r="16" spans="1:17" ht="14.4" customHeight="1" x14ac:dyDescent="0.3">
      <c r="A16" s="831" t="s">
        <v>576</v>
      </c>
      <c r="B16" s="832" t="s">
        <v>3766</v>
      </c>
      <c r="C16" s="832" t="s">
        <v>3550</v>
      </c>
      <c r="D16" s="832" t="s">
        <v>3783</v>
      </c>
      <c r="E16" s="832" t="s">
        <v>3784</v>
      </c>
      <c r="F16" s="849">
        <v>39</v>
      </c>
      <c r="G16" s="849">
        <v>18954</v>
      </c>
      <c r="H16" s="849">
        <v>1.1142857142857143</v>
      </c>
      <c r="I16" s="849">
        <v>486</v>
      </c>
      <c r="J16" s="849">
        <v>35</v>
      </c>
      <c r="K16" s="849">
        <v>17010</v>
      </c>
      <c r="L16" s="849">
        <v>1</v>
      </c>
      <c r="M16" s="849">
        <v>486</v>
      </c>
      <c r="N16" s="849">
        <v>30</v>
      </c>
      <c r="O16" s="849">
        <v>14609</v>
      </c>
      <c r="P16" s="837">
        <v>0.85884773662551439</v>
      </c>
      <c r="Q16" s="850">
        <v>486.96666666666664</v>
      </c>
    </row>
    <row r="17" spans="1:17" ht="14.4" customHeight="1" x14ac:dyDescent="0.3">
      <c r="A17" s="831" t="s">
        <v>576</v>
      </c>
      <c r="B17" s="832" t="s">
        <v>3766</v>
      </c>
      <c r="C17" s="832" t="s">
        <v>3550</v>
      </c>
      <c r="D17" s="832" t="s">
        <v>4255</v>
      </c>
      <c r="E17" s="832" t="s">
        <v>4256</v>
      </c>
      <c r="F17" s="849"/>
      <c r="G17" s="849"/>
      <c r="H17" s="849"/>
      <c r="I17" s="849"/>
      <c r="J17" s="849">
        <v>1</v>
      </c>
      <c r="K17" s="849">
        <v>460</v>
      </c>
      <c r="L17" s="849">
        <v>1</v>
      </c>
      <c r="M17" s="849">
        <v>460</v>
      </c>
      <c r="N17" s="849"/>
      <c r="O17" s="849"/>
      <c r="P17" s="837"/>
      <c r="Q17" s="850"/>
    </row>
    <row r="18" spans="1:17" ht="14.4" customHeight="1" x14ac:dyDescent="0.3">
      <c r="A18" s="831" t="s">
        <v>4264</v>
      </c>
      <c r="B18" s="832" t="s">
        <v>4419</v>
      </c>
      <c r="C18" s="832" t="s">
        <v>3567</v>
      </c>
      <c r="D18" s="832" t="s">
        <v>4420</v>
      </c>
      <c r="E18" s="832" t="s">
        <v>1352</v>
      </c>
      <c r="F18" s="849">
        <v>1.1000000000000001</v>
      </c>
      <c r="G18" s="849">
        <v>1947.88</v>
      </c>
      <c r="H18" s="849">
        <v>0.79320440931543224</v>
      </c>
      <c r="I18" s="849">
        <v>1770.8</v>
      </c>
      <c r="J18" s="849">
        <v>1.35</v>
      </c>
      <c r="K18" s="849">
        <v>2455.71</v>
      </c>
      <c r="L18" s="849">
        <v>1</v>
      </c>
      <c r="M18" s="849">
        <v>1819.0444444444443</v>
      </c>
      <c r="N18" s="849"/>
      <c r="O18" s="849"/>
      <c r="P18" s="837"/>
      <c r="Q18" s="850"/>
    </row>
    <row r="19" spans="1:17" ht="14.4" customHeight="1" x14ac:dyDescent="0.3">
      <c r="A19" s="831" t="s">
        <v>4264</v>
      </c>
      <c r="B19" s="832" t="s">
        <v>4419</v>
      </c>
      <c r="C19" s="832" t="s">
        <v>3567</v>
      </c>
      <c r="D19" s="832" t="s">
        <v>4421</v>
      </c>
      <c r="E19" s="832" t="s">
        <v>4422</v>
      </c>
      <c r="F19" s="849">
        <v>0.1</v>
      </c>
      <c r="G19" s="849">
        <v>90.38</v>
      </c>
      <c r="H19" s="849">
        <v>1</v>
      </c>
      <c r="I19" s="849">
        <v>903.8</v>
      </c>
      <c r="J19" s="849">
        <v>0.1</v>
      </c>
      <c r="K19" s="849">
        <v>90.38</v>
      </c>
      <c r="L19" s="849">
        <v>1</v>
      </c>
      <c r="M19" s="849">
        <v>903.8</v>
      </c>
      <c r="N19" s="849"/>
      <c r="O19" s="849"/>
      <c r="P19" s="837"/>
      <c r="Q19" s="850"/>
    </row>
    <row r="20" spans="1:17" ht="14.4" customHeight="1" x14ac:dyDescent="0.3">
      <c r="A20" s="831" t="s">
        <v>4264</v>
      </c>
      <c r="B20" s="832" t="s">
        <v>4419</v>
      </c>
      <c r="C20" s="832" t="s">
        <v>3970</v>
      </c>
      <c r="D20" s="832" t="s">
        <v>4423</v>
      </c>
      <c r="E20" s="832" t="s">
        <v>4424</v>
      </c>
      <c r="F20" s="849">
        <v>180</v>
      </c>
      <c r="G20" s="849">
        <v>1638</v>
      </c>
      <c r="H20" s="849">
        <v>0.66374908825674683</v>
      </c>
      <c r="I20" s="849">
        <v>9.1</v>
      </c>
      <c r="J20" s="849">
        <v>270</v>
      </c>
      <c r="K20" s="849">
        <v>2467.8000000000002</v>
      </c>
      <c r="L20" s="849">
        <v>1</v>
      </c>
      <c r="M20" s="849">
        <v>9.14</v>
      </c>
      <c r="N20" s="849"/>
      <c r="O20" s="849"/>
      <c r="P20" s="837"/>
      <c r="Q20" s="850"/>
    </row>
    <row r="21" spans="1:17" ht="14.4" customHeight="1" x14ac:dyDescent="0.3">
      <c r="A21" s="831" t="s">
        <v>4264</v>
      </c>
      <c r="B21" s="832" t="s">
        <v>4419</v>
      </c>
      <c r="C21" s="832" t="s">
        <v>3970</v>
      </c>
      <c r="D21" s="832" t="s">
        <v>4425</v>
      </c>
      <c r="E21" s="832" t="s">
        <v>4426</v>
      </c>
      <c r="F21" s="849">
        <v>140</v>
      </c>
      <c r="G21" s="849">
        <v>1433.6</v>
      </c>
      <c r="H21" s="849">
        <v>0.84931425693889029</v>
      </c>
      <c r="I21" s="849">
        <v>10.24</v>
      </c>
      <c r="J21" s="849">
        <v>165</v>
      </c>
      <c r="K21" s="849">
        <v>1687.95</v>
      </c>
      <c r="L21" s="849">
        <v>1</v>
      </c>
      <c r="M21" s="849">
        <v>10.23</v>
      </c>
      <c r="N21" s="849"/>
      <c r="O21" s="849"/>
      <c r="P21" s="837"/>
      <c r="Q21" s="850"/>
    </row>
    <row r="22" spans="1:17" ht="14.4" customHeight="1" x14ac:dyDescent="0.3">
      <c r="A22" s="831" t="s">
        <v>4264</v>
      </c>
      <c r="B22" s="832" t="s">
        <v>4419</v>
      </c>
      <c r="C22" s="832" t="s">
        <v>3970</v>
      </c>
      <c r="D22" s="832" t="s">
        <v>4427</v>
      </c>
      <c r="E22" s="832" t="s">
        <v>4428</v>
      </c>
      <c r="F22" s="849">
        <v>600</v>
      </c>
      <c r="G22" s="849">
        <v>12228</v>
      </c>
      <c r="H22" s="849"/>
      <c r="I22" s="849">
        <v>20.38</v>
      </c>
      <c r="J22" s="849"/>
      <c r="K22" s="849"/>
      <c r="L22" s="849"/>
      <c r="M22" s="849"/>
      <c r="N22" s="849"/>
      <c r="O22" s="849"/>
      <c r="P22" s="837"/>
      <c r="Q22" s="850"/>
    </row>
    <row r="23" spans="1:17" ht="14.4" customHeight="1" x14ac:dyDescent="0.3">
      <c r="A23" s="831" t="s">
        <v>4264</v>
      </c>
      <c r="B23" s="832" t="s">
        <v>4419</v>
      </c>
      <c r="C23" s="832" t="s">
        <v>3970</v>
      </c>
      <c r="D23" s="832" t="s">
        <v>4429</v>
      </c>
      <c r="E23" s="832" t="s">
        <v>4430</v>
      </c>
      <c r="F23" s="849">
        <v>2433</v>
      </c>
      <c r="G23" s="849">
        <v>9484.48</v>
      </c>
      <c r="H23" s="849">
        <v>1.6551165712690215</v>
      </c>
      <c r="I23" s="849">
        <v>3.8982655158240851</v>
      </c>
      <c r="J23" s="849">
        <v>1520</v>
      </c>
      <c r="K23" s="849">
        <v>5730.4</v>
      </c>
      <c r="L23" s="849">
        <v>1</v>
      </c>
      <c r="M23" s="849">
        <v>3.7699999999999996</v>
      </c>
      <c r="N23" s="849">
        <v>1595</v>
      </c>
      <c r="O23" s="849">
        <v>5981.25</v>
      </c>
      <c r="P23" s="837">
        <v>1.0437753036437247</v>
      </c>
      <c r="Q23" s="850">
        <v>3.75</v>
      </c>
    </row>
    <row r="24" spans="1:17" ht="14.4" customHeight="1" x14ac:dyDescent="0.3">
      <c r="A24" s="831" t="s">
        <v>4264</v>
      </c>
      <c r="B24" s="832" t="s">
        <v>4419</v>
      </c>
      <c r="C24" s="832" t="s">
        <v>3970</v>
      </c>
      <c r="D24" s="832" t="s">
        <v>4431</v>
      </c>
      <c r="E24" s="832" t="s">
        <v>4432</v>
      </c>
      <c r="F24" s="849">
        <v>778</v>
      </c>
      <c r="G24" s="849">
        <v>25681.78</v>
      </c>
      <c r="H24" s="849">
        <v>1.0224981785027492</v>
      </c>
      <c r="I24" s="849">
        <v>33.01</v>
      </c>
      <c r="J24" s="849">
        <v>742</v>
      </c>
      <c r="K24" s="849">
        <v>25116.699999999997</v>
      </c>
      <c r="L24" s="849">
        <v>1</v>
      </c>
      <c r="M24" s="849">
        <v>33.849999999999994</v>
      </c>
      <c r="N24" s="849"/>
      <c r="O24" s="849"/>
      <c r="P24" s="837"/>
      <c r="Q24" s="850"/>
    </row>
    <row r="25" spans="1:17" ht="14.4" customHeight="1" x14ac:dyDescent="0.3">
      <c r="A25" s="831" t="s">
        <v>4264</v>
      </c>
      <c r="B25" s="832" t="s">
        <v>4419</v>
      </c>
      <c r="C25" s="832" t="s">
        <v>3550</v>
      </c>
      <c r="D25" s="832" t="s">
        <v>4433</v>
      </c>
      <c r="E25" s="832" t="s">
        <v>4434</v>
      </c>
      <c r="F25" s="849"/>
      <c r="G25" s="849"/>
      <c r="H25" s="849"/>
      <c r="I25" s="849"/>
      <c r="J25" s="849">
        <v>2</v>
      </c>
      <c r="K25" s="849">
        <v>2862</v>
      </c>
      <c r="L25" s="849">
        <v>1</v>
      </c>
      <c r="M25" s="849">
        <v>1431</v>
      </c>
      <c r="N25" s="849"/>
      <c r="O25" s="849"/>
      <c r="P25" s="837"/>
      <c r="Q25" s="850"/>
    </row>
    <row r="26" spans="1:17" ht="14.4" customHeight="1" x14ac:dyDescent="0.3">
      <c r="A26" s="831" t="s">
        <v>4264</v>
      </c>
      <c r="B26" s="832" t="s">
        <v>4419</v>
      </c>
      <c r="C26" s="832" t="s">
        <v>3550</v>
      </c>
      <c r="D26" s="832" t="s">
        <v>4435</v>
      </c>
      <c r="E26" s="832" t="s">
        <v>4436</v>
      </c>
      <c r="F26" s="849">
        <v>1</v>
      </c>
      <c r="G26" s="849">
        <v>1912</v>
      </c>
      <c r="H26" s="849">
        <v>1</v>
      </c>
      <c r="I26" s="849">
        <v>1912</v>
      </c>
      <c r="J26" s="849">
        <v>1</v>
      </c>
      <c r="K26" s="849">
        <v>1912</v>
      </c>
      <c r="L26" s="849">
        <v>1</v>
      </c>
      <c r="M26" s="849">
        <v>1912</v>
      </c>
      <c r="N26" s="849"/>
      <c r="O26" s="849"/>
      <c r="P26" s="837"/>
      <c r="Q26" s="850"/>
    </row>
    <row r="27" spans="1:17" ht="14.4" customHeight="1" x14ac:dyDescent="0.3">
      <c r="A27" s="831" t="s">
        <v>4264</v>
      </c>
      <c r="B27" s="832" t="s">
        <v>4419</v>
      </c>
      <c r="C27" s="832" t="s">
        <v>3550</v>
      </c>
      <c r="D27" s="832" t="s">
        <v>4437</v>
      </c>
      <c r="E27" s="832" t="s">
        <v>4438</v>
      </c>
      <c r="F27" s="849">
        <v>5</v>
      </c>
      <c r="G27" s="849">
        <v>9125</v>
      </c>
      <c r="H27" s="849">
        <v>1</v>
      </c>
      <c r="I27" s="849">
        <v>1825</v>
      </c>
      <c r="J27" s="849">
        <v>5</v>
      </c>
      <c r="K27" s="849">
        <v>9125</v>
      </c>
      <c r="L27" s="849">
        <v>1</v>
      </c>
      <c r="M27" s="849">
        <v>1825</v>
      </c>
      <c r="N27" s="849">
        <v>4</v>
      </c>
      <c r="O27" s="849">
        <v>7304</v>
      </c>
      <c r="P27" s="837">
        <v>0.80043835616438352</v>
      </c>
      <c r="Q27" s="850">
        <v>1826</v>
      </c>
    </row>
    <row r="28" spans="1:17" ht="14.4" customHeight="1" x14ac:dyDescent="0.3">
      <c r="A28" s="831" t="s">
        <v>4264</v>
      </c>
      <c r="B28" s="832" t="s">
        <v>4419</v>
      </c>
      <c r="C28" s="832" t="s">
        <v>3550</v>
      </c>
      <c r="D28" s="832" t="s">
        <v>4439</v>
      </c>
      <c r="E28" s="832" t="s">
        <v>4440</v>
      </c>
      <c r="F28" s="849">
        <v>2</v>
      </c>
      <c r="G28" s="849">
        <v>29012</v>
      </c>
      <c r="H28" s="849">
        <v>0.66662071184026106</v>
      </c>
      <c r="I28" s="849">
        <v>14506</v>
      </c>
      <c r="J28" s="849">
        <v>3</v>
      </c>
      <c r="K28" s="849">
        <v>43521</v>
      </c>
      <c r="L28" s="849">
        <v>1</v>
      </c>
      <c r="M28" s="849">
        <v>14507</v>
      </c>
      <c r="N28" s="849"/>
      <c r="O28" s="849"/>
      <c r="P28" s="837"/>
      <c r="Q28" s="850"/>
    </row>
    <row r="29" spans="1:17" ht="14.4" customHeight="1" x14ac:dyDescent="0.3">
      <c r="A29" s="831" t="s">
        <v>4264</v>
      </c>
      <c r="B29" s="832" t="s">
        <v>4419</v>
      </c>
      <c r="C29" s="832" t="s">
        <v>3550</v>
      </c>
      <c r="D29" s="832" t="s">
        <v>4441</v>
      </c>
      <c r="E29" s="832" t="s">
        <v>4442</v>
      </c>
      <c r="F29" s="849">
        <v>3</v>
      </c>
      <c r="G29" s="849">
        <v>4026</v>
      </c>
      <c r="H29" s="849">
        <v>1.5</v>
      </c>
      <c r="I29" s="849">
        <v>1342</v>
      </c>
      <c r="J29" s="849">
        <v>2</v>
      </c>
      <c r="K29" s="849">
        <v>2684</v>
      </c>
      <c r="L29" s="849">
        <v>1</v>
      </c>
      <c r="M29" s="849">
        <v>1342</v>
      </c>
      <c r="N29" s="849">
        <v>2</v>
      </c>
      <c r="O29" s="849">
        <v>2686</v>
      </c>
      <c r="P29" s="837">
        <v>1.0007451564828613</v>
      </c>
      <c r="Q29" s="850">
        <v>1343</v>
      </c>
    </row>
    <row r="30" spans="1:17" ht="14.4" customHeight="1" x14ac:dyDescent="0.3">
      <c r="A30" s="831" t="s">
        <v>4264</v>
      </c>
      <c r="B30" s="832" t="s">
        <v>4419</v>
      </c>
      <c r="C30" s="832" t="s">
        <v>3550</v>
      </c>
      <c r="D30" s="832" t="s">
        <v>4443</v>
      </c>
      <c r="E30" s="832" t="s">
        <v>4444</v>
      </c>
      <c r="F30" s="849">
        <v>1</v>
      </c>
      <c r="G30" s="849">
        <v>2329</v>
      </c>
      <c r="H30" s="849"/>
      <c r="I30" s="849">
        <v>2329</v>
      </c>
      <c r="J30" s="849"/>
      <c r="K30" s="849"/>
      <c r="L30" s="849"/>
      <c r="M30" s="849"/>
      <c r="N30" s="849"/>
      <c r="O30" s="849"/>
      <c r="P30" s="837"/>
      <c r="Q30" s="850"/>
    </row>
    <row r="31" spans="1:17" ht="14.4" customHeight="1" x14ac:dyDescent="0.3">
      <c r="A31" s="831" t="s">
        <v>4264</v>
      </c>
      <c r="B31" s="832" t="s">
        <v>4419</v>
      </c>
      <c r="C31" s="832" t="s">
        <v>3550</v>
      </c>
      <c r="D31" s="832" t="s">
        <v>4445</v>
      </c>
      <c r="E31" s="832" t="s">
        <v>4446</v>
      </c>
      <c r="F31" s="849">
        <v>1</v>
      </c>
      <c r="G31" s="849">
        <v>525</v>
      </c>
      <c r="H31" s="849"/>
      <c r="I31" s="849">
        <v>525</v>
      </c>
      <c r="J31" s="849"/>
      <c r="K31" s="849"/>
      <c r="L31" s="849"/>
      <c r="M31" s="849"/>
      <c r="N31" s="849"/>
      <c r="O31" s="849"/>
      <c r="P31" s="837"/>
      <c r="Q31" s="850"/>
    </row>
    <row r="32" spans="1:17" ht="14.4" customHeight="1" x14ac:dyDescent="0.3">
      <c r="A32" s="831" t="s">
        <v>4264</v>
      </c>
      <c r="B32" s="832" t="s">
        <v>4419</v>
      </c>
      <c r="C32" s="832" t="s">
        <v>3550</v>
      </c>
      <c r="D32" s="832" t="s">
        <v>4447</v>
      </c>
      <c r="E32" s="832" t="s">
        <v>4448</v>
      </c>
      <c r="F32" s="849">
        <v>1</v>
      </c>
      <c r="G32" s="849">
        <v>718</v>
      </c>
      <c r="H32" s="849"/>
      <c r="I32" s="849">
        <v>718</v>
      </c>
      <c r="J32" s="849"/>
      <c r="K32" s="849"/>
      <c r="L32" s="849"/>
      <c r="M32" s="849"/>
      <c r="N32" s="849"/>
      <c r="O32" s="849"/>
      <c r="P32" s="837"/>
      <c r="Q32" s="850"/>
    </row>
    <row r="33" spans="1:17" ht="14.4" customHeight="1" x14ac:dyDescent="0.3">
      <c r="A33" s="831" t="s">
        <v>4268</v>
      </c>
      <c r="B33" s="832" t="s">
        <v>4449</v>
      </c>
      <c r="C33" s="832" t="s">
        <v>3550</v>
      </c>
      <c r="D33" s="832" t="s">
        <v>4450</v>
      </c>
      <c r="E33" s="832" t="s">
        <v>4451</v>
      </c>
      <c r="F33" s="849">
        <v>1</v>
      </c>
      <c r="G33" s="849">
        <v>354</v>
      </c>
      <c r="H33" s="849">
        <v>0.5</v>
      </c>
      <c r="I33" s="849">
        <v>354</v>
      </c>
      <c r="J33" s="849">
        <v>2</v>
      </c>
      <c r="K33" s="849">
        <v>708</v>
      </c>
      <c r="L33" s="849">
        <v>1</v>
      </c>
      <c r="M33" s="849">
        <v>354</v>
      </c>
      <c r="N33" s="849">
        <v>7</v>
      </c>
      <c r="O33" s="849">
        <v>2478</v>
      </c>
      <c r="P33" s="837">
        <v>3.5</v>
      </c>
      <c r="Q33" s="850">
        <v>354</v>
      </c>
    </row>
    <row r="34" spans="1:17" ht="14.4" customHeight="1" x14ac:dyDescent="0.3">
      <c r="A34" s="831" t="s">
        <v>4268</v>
      </c>
      <c r="B34" s="832" t="s">
        <v>4449</v>
      </c>
      <c r="C34" s="832" t="s">
        <v>3550</v>
      </c>
      <c r="D34" s="832" t="s">
        <v>4452</v>
      </c>
      <c r="E34" s="832" t="s">
        <v>4453</v>
      </c>
      <c r="F34" s="849">
        <v>65</v>
      </c>
      <c r="G34" s="849">
        <v>4225</v>
      </c>
      <c r="H34" s="849">
        <v>0.48507462686567165</v>
      </c>
      <c r="I34" s="849">
        <v>65</v>
      </c>
      <c r="J34" s="849">
        <v>134</v>
      </c>
      <c r="K34" s="849">
        <v>8710</v>
      </c>
      <c r="L34" s="849">
        <v>1</v>
      </c>
      <c r="M34" s="849">
        <v>65</v>
      </c>
      <c r="N34" s="849">
        <v>92</v>
      </c>
      <c r="O34" s="849">
        <v>5980</v>
      </c>
      <c r="P34" s="837">
        <v>0.68656716417910446</v>
      </c>
      <c r="Q34" s="850">
        <v>65</v>
      </c>
    </row>
    <row r="35" spans="1:17" ht="14.4" customHeight="1" x14ac:dyDescent="0.3">
      <c r="A35" s="831" t="s">
        <v>4268</v>
      </c>
      <c r="B35" s="832" t="s">
        <v>4449</v>
      </c>
      <c r="C35" s="832" t="s">
        <v>3550</v>
      </c>
      <c r="D35" s="832" t="s">
        <v>4454</v>
      </c>
      <c r="E35" s="832" t="s">
        <v>4455</v>
      </c>
      <c r="F35" s="849">
        <v>8</v>
      </c>
      <c r="G35" s="849">
        <v>4736</v>
      </c>
      <c r="H35" s="849">
        <v>0.5</v>
      </c>
      <c r="I35" s="849">
        <v>592</v>
      </c>
      <c r="J35" s="849">
        <v>16</v>
      </c>
      <c r="K35" s="849">
        <v>9472</v>
      </c>
      <c r="L35" s="849">
        <v>1</v>
      </c>
      <c r="M35" s="849">
        <v>592</v>
      </c>
      <c r="N35" s="849"/>
      <c r="O35" s="849"/>
      <c r="P35" s="837"/>
      <c r="Q35" s="850"/>
    </row>
    <row r="36" spans="1:17" ht="14.4" customHeight="1" x14ac:dyDescent="0.3">
      <c r="A36" s="831" t="s">
        <v>4268</v>
      </c>
      <c r="B36" s="832" t="s">
        <v>4449</v>
      </c>
      <c r="C36" s="832" t="s">
        <v>3550</v>
      </c>
      <c r="D36" s="832" t="s">
        <v>4456</v>
      </c>
      <c r="E36" s="832" t="s">
        <v>4457</v>
      </c>
      <c r="F36" s="849">
        <v>1</v>
      </c>
      <c r="G36" s="849">
        <v>24</v>
      </c>
      <c r="H36" s="849">
        <v>0.2</v>
      </c>
      <c r="I36" s="849">
        <v>24</v>
      </c>
      <c r="J36" s="849">
        <v>5</v>
      </c>
      <c r="K36" s="849">
        <v>120</v>
      </c>
      <c r="L36" s="849">
        <v>1</v>
      </c>
      <c r="M36" s="849">
        <v>24</v>
      </c>
      <c r="N36" s="849">
        <v>7</v>
      </c>
      <c r="O36" s="849">
        <v>168</v>
      </c>
      <c r="P36" s="837">
        <v>1.4</v>
      </c>
      <c r="Q36" s="850">
        <v>24</v>
      </c>
    </row>
    <row r="37" spans="1:17" ht="14.4" customHeight="1" x14ac:dyDescent="0.3">
      <c r="A37" s="831" t="s">
        <v>4268</v>
      </c>
      <c r="B37" s="832" t="s">
        <v>4449</v>
      </c>
      <c r="C37" s="832" t="s">
        <v>3550</v>
      </c>
      <c r="D37" s="832" t="s">
        <v>4458</v>
      </c>
      <c r="E37" s="832" t="s">
        <v>4459</v>
      </c>
      <c r="F37" s="849">
        <v>8</v>
      </c>
      <c r="G37" s="849">
        <v>440</v>
      </c>
      <c r="H37" s="849">
        <v>2</v>
      </c>
      <c r="I37" s="849">
        <v>55</v>
      </c>
      <c r="J37" s="849">
        <v>4</v>
      </c>
      <c r="K37" s="849">
        <v>220</v>
      </c>
      <c r="L37" s="849">
        <v>1</v>
      </c>
      <c r="M37" s="849">
        <v>55</v>
      </c>
      <c r="N37" s="849">
        <v>1</v>
      </c>
      <c r="O37" s="849">
        <v>55</v>
      </c>
      <c r="P37" s="837">
        <v>0.25</v>
      </c>
      <c r="Q37" s="850">
        <v>55</v>
      </c>
    </row>
    <row r="38" spans="1:17" ht="14.4" customHeight="1" x14ac:dyDescent="0.3">
      <c r="A38" s="831" t="s">
        <v>4268</v>
      </c>
      <c r="B38" s="832" t="s">
        <v>4449</v>
      </c>
      <c r="C38" s="832" t="s">
        <v>3550</v>
      </c>
      <c r="D38" s="832" t="s">
        <v>4460</v>
      </c>
      <c r="E38" s="832" t="s">
        <v>4461</v>
      </c>
      <c r="F38" s="849">
        <v>148</v>
      </c>
      <c r="G38" s="849">
        <v>11396</v>
      </c>
      <c r="H38" s="849">
        <v>0.54612546125461259</v>
      </c>
      <c r="I38" s="849">
        <v>77</v>
      </c>
      <c r="J38" s="849">
        <v>271</v>
      </c>
      <c r="K38" s="849">
        <v>20867</v>
      </c>
      <c r="L38" s="849">
        <v>1</v>
      </c>
      <c r="M38" s="849">
        <v>77</v>
      </c>
      <c r="N38" s="849">
        <v>235</v>
      </c>
      <c r="O38" s="849">
        <v>18095</v>
      </c>
      <c r="P38" s="837">
        <v>0.86715867158671589</v>
      </c>
      <c r="Q38" s="850">
        <v>77</v>
      </c>
    </row>
    <row r="39" spans="1:17" ht="14.4" customHeight="1" x14ac:dyDescent="0.3">
      <c r="A39" s="831" t="s">
        <v>4268</v>
      </c>
      <c r="B39" s="832" t="s">
        <v>4449</v>
      </c>
      <c r="C39" s="832" t="s">
        <v>3550</v>
      </c>
      <c r="D39" s="832" t="s">
        <v>4462</v>
      </c>
      <c r="E39" s="832" t="s">
        <v>4463</v>
      </c>
      <c r="F39" s="849">
        <v>15</v>
      </c>
      <c r="G39" s="849">
        <v>360</v>
      </c>
      <c r="H39" s="849">
        <v>1.1538461538461537</v>
      </c>
      <c r="I39" s="849">
        <v>24</v>
      </c>
      <c r="J39" s="849">
        <v>13</v>
      </c>
      <c r="K39" s="849">
        <v>312</v>
      </c>
      <c r="L39" s="849">
        <v>1</v>
      </c>
      <c r="M39" s="849">
        <v>24</v>
      </c>
      <c r="N39" s="849">
        <v>18</v>
      </c>
      <c r="O39" s="849">
        <v>432</v>
      </c>
      <c r="P39" s="837">
        <v>1.3846153846153846</v>
      </c>
      <c r="Q39" s="850">
        <v>24</v>
      </c>
    </row>
    <row r="40" spans="1:17" ht="14.4" customHeight="1" x14ac:dyDescent="0.3">
      <c r="A40" s="831" t="s">
        <v>4268</v>
      </c>
      <c r="B40" s="832" t="s">
        <v>4449</v>
      </c>
      <c r="C40" s="832" t="s">
        <v>3550</v>
      </c>
      <c r="D40" s="832" t="s">
        <v>4464</v>
      </c>
      <c r="E40" s="832" t="s">
        <v>4465</v>
      </c>
      <c r="F40" s="849">
        <v>9</v>
      </c>
      <c r="G40" s="849">
        <v>594</v>
      </c>
      <c r="H40" s="849">
        <v>9</v>
      </c>
      <c r="I40" s="849">
        <v>66</v>
      </c>
      <c r="J40" s="849">
        <v>1</v>
      </c>
      <c r="K40" s="849">
        <v>66</v>
      </c>
      <c r="L40" s="849">
        <v>1</v>
      </c>
      <c r="M40" s="849">
        <v>66</v>
      </c>
      <c r="N40" s="849">
        <v>4</v>
      </c>
      <c r="O40" s="849">
        <v>264</v>
      </c>
      <c r="P40" s="837">
        <v>4</v>
      </c>
      <c r="Q40" s="850">
        <v>66</v>
      </c>
    </row>
    <row r="41" spans="1:17" ht="14.4" customHeight="1" x14ac:dyDescent="0.3">
      <c r="A41" s="831" t="s">
        <v>4268</v>
      </c>
      <c r="B41" s="832" t="s">
        <v>4449</v>
      </c>
      <c r="C41" s="832" t="s">
        <v>3550</v>
      </c>
      <c r="D41" s="832" t="s">
        <v>4466</v>
      </c>
      <c r="E41" s="832" t="s">
        <v>4467</v>
      </c>
      <c r="F41" s="849">
        <v>9</v>
      </c>
      <c r="G41" s="849">
        <v>225</v>
      </c>
      <c r="H41" s="849">
        <v>1.2857142857142858</v>
      </c>
      <c r="I41" s="849">
        <v>25</v>
      </c>
      <c r="J41" s="849">
        <v>7</v>
      </c>
      <c r="K41" s="849">
        <v>175</v>
      </c>
      <c r="L41" s="849">
        <v>1</v>
      </c>
      <c r="M41" s="849">
        <v>25</v>
      </c>
      <c r="N41" s="849">
        <v>11</v>
      </c>
      <c r="O41" s="849">
        <v>275</v>
      </c>
      <c r="P41" s="837">
        <v>1.5714285714285714</v>
      </c>
      <c r="Q41" s="850">
        <v>25</v>
      </c>
    </row>
    <row r="42" spans="1:17" ht="14.4" customHeight="1" x14ac:dyDescent="0.3">
      <c r="A42" s="831" t="s">
        <v>4268</v>
      </c>
      <c r="B42" s="832" t="s">
        <v>4449</v>
      </c>
      <c r="C42" s="832" t="s">
        <v>3550</v>
      </c>
      <c r="D42" s="832" t="s">
        <v>4468</v>
      </c>
      <c r="E42" s="832" t="s">
        <v>4469</v>
      </c>
      <c r="F42" s="849">
        <v>3</v>
      </c>
      <c r="G42" s="849">
        <v>543</v>
      </c>
      <c r="H42" s="849">
        <v>0.75</v>
      </c>
      <c r="I42" s="849">
        <v>181</v>
      </c>
      <c r="J42" s="849">
        <v>4</v>
      </c>
      <c r="K42" s="849">
        <v>724</v>
      </c>
      <c r="L42" s="849">
        <v>1</v>
      </c>
      <c r="M42" s="849">
        <v>181</v>
      </c>
      <c r="N42" s="849">
        <v>1</v>
      </c>
      <c r="O42" s="849">
        <v>181</v>
      </c>
      <c r="P42" s="837">
        <v>0.25</v>
      </c>
      <c r="Q42" s="850">
        <v>181</v>
      </c>
    </row>
    <row r="43" spans="1:17" ht="14.4" customHeight="1" x14ac:dyDescent="0.3">
      <c r="A43" s="831" t="s">
        <v>4268</v>
      </c>
      <c r="B43" s="832" t="s">
        <v>4449</v>
      </c>
      <c r="C43" s="832" t="s">
        <v>3550</v>
      </c>
      <c r="D43" s="832" t="s">
        <v>4470</v>
      </c>
      <c r="E43" s="832" t="s">
        <v>4471</v>
      </c>
      <c r="F43" s="849">
        <v>11</v>
      </c>
      <c r="G43" s="849">
        <v>2794</v>
      </c>
      <c r="H43" s="849">
        <v>1.5714285714285714</v>
      </c>
      <c r="I43" s="849">
        <v>254</v>
      </c>
      <c r="J43" s="849">
        <v>7</v>
      </c>
      <c r="K43" s="849">
        <v>1778</v>
      </c>
      <c r="L43" s="849">
        <v>1</v>
      </c>
      <c r="M43" s="849">
        <v>254</v>
      </c>
      <c r="N43" s="849">
        <v>6</v>
      </c>
      <c r="O43" s="849">
        <v>1524</v>
      </c>
      <c r="P43" s="837">
        <v>0.8571428571428571</v>
      </c>
      <c r="Q43" s="850">
        <v>254</v>
      </c>
    </row>
    <row r="44" spans="1:17" ht="14.4" customHeight="1" x14ac:dyDescent="0.3">
      <c r="A44" s="831" t="s">
        <v>4268</v>
      </c>
      <c r="B44" s="832" t="s">
        <v>4449</v>
      </c>
      <c r="C44" s="832" t="s">
        <v>3550</v>
      </c>
      <c r="D44" s="832" t="s">
        <v>4472</v>
      </c>
      <c r="E44" s="832" t="s">
        <v>4473</v>
      </c>
      <c r="F44" s="849">
        <v>7</v>
      </c>
      <c r="G44" s="849">
        <v>1519</v>
      </c>
      <c r="H44" s="849">
        <v>1.1666666666666667</v>
      </c>
      <c r="I44" s="849">
        <v>217</v>
      </c>
      <c r="J44" s="849">
        <v>6</v>
      </c>
      <c r="K44" s="849">
        <v>1302</v>
      </c>
      <c r="L44" s="849">
        <v>1</v>
      </c>
      <c r="M44" s="849">
        <v>217</v>
      </c>
      <c r="N44" s="849">
        <v>5</v>
      </c>
      <c r="O44" s="849">
        <v>1085</v>
      </c>
      <c r="P44" s="837">
        <v>0.83333333333333337</v>
      </c>
      <c r="Q44" s="850">
        <v>217</v>
      </c>
    </row>
    <row r="45" spans="1:17" ht="14.4" customHeight="1" x14ac:dyDescent="0.3">
      <c r="A45" s="831" t="s">
        <v>4268</v>
      </c>
      <c r="B45" s="832" t="s">
        <v>4449</v>
      </c>
      <c r="C45" s="832" t="s">
        <v>3550</v>
      </c>
      <c r="D45" s="832" t="s">
        <v>4474</v>
      </c>
      <c r="E45" s="832" t="s">
        <v>4475</v>
      </c>
      <c r="F45" s="849">
        <v>4</v>
      </c>
      <c r="G45" s="849">
        <v>148</v>
      </c>
      <c r="H45" s="849"/>
      <c r="I45" s="849">
        <v>37</v>
      </c>
      <c r="J45" s="849"/>
      <c r="K45" s="849"/>
      <c r="L45" s="849"/>
      <c r="M45" s="849"/>
      <c r="N45" s="849"/>
      <c r="O45" s="849"/>
      <c r="P45" s="837"/>
      <c r="Q45" s="850"/>
    </row>
    <row r="46" spans="1:17" ht="14.4" customHeight="1" x14ac:dyDescent="0.3">
      <c r="A46" s="831" t="s">
        <v>4268</v>
      </c>
      <c r="B46" s="832" t="s">
        <v>4449</v>
      </c>
      <c r="C46" s="832" t="s">
        <v>3550</v>
      </c>
      <c r="D46" s="832" t="s">
        <v>4476</v>
      </c>
      <c r="E46" s="832" t="s">
        <v>4477</v>
      </c>
      <c r="F46" s="849">
        <v>5</v>
      </c>
      <c r="G46" s="849">
        <v>250</v>
      </c>
      <c r="H46" s="849"/>
      <c r="I46" s="849">
        <v>50</v>
      </c>
      <c r="J46" s="849"/>
      <c r="K46" s="849"/>
      <c r="L46" s="849"/>
      <c r="M46" s="849"/>
      <c r="N46" s="849">
        <v>1</v>
      </c>
      <c r="O46" s="849">
        <v>50</v>
      </c>
      <c r="P46" s="837"/>
      <c r="Q46" s="850">
        <v>50</v>
      </c>
    </row>
    <row r="47" spans="1:17" ht="14.4" customHeight="1" x14ac:dyDescent="0.3">
      <c r="A47" s="831" t="s">
        <v>4268</v>
      </c>
      <c r="B47" s="832" t="s">
        <v>4449</v>
      </c>
      <c r="C47" s="832" t="s">
        <v>3550</v>
      </c>
      <c r="D47" s="832" t="s">
        <v>4478</v>
      </c>
      <c r="E47" s="832" t="s">
        <v>4479</v>
      </c>
      <c r="F47" s="849">
        <v>1</v>
      </c>
      <c r="G47" s="849">
        <v>410</v>
      </c>
      <c r="H47" s="849"/>
      <c r="I47" s="849">
        <v>410</v>
      </c>
      <c r="J47" s="849"/>
      <c r="K47" s="849"/>
      <c r="L47" s="849"/>
      <c r="M47" s="849"/>
      <c r="N47" s="849"/>
      <c r="O47" s="849"/>
      <c r="P47" s="837"/>
      <c r="Q47" s="850"/>
    </row>
    <row r="48" spans="1:17" ht="14.4" customHeight="1" x14ac:dyDescent="0.3">
      <c r="A48" s="831" t="s">
        <v>4268</v>
      </c>
      <c r="B48" s="832" t="s">
        <v>4449</v>
      </c>
      <c r="C48" s="832" t="s">
        <v>3550</v>
      </c>
      <c r="D48" s="832" t="s">
        <v>4480</v>
      </c>
      <c r="E48" s="832" t="s">
        <v>4481</v>
      </c>
      <c r="F48" s="849">
        <v>1</v>
      </c>
      <c r="G48" s="849">
        <v>590</v>
      </c>
      <c r="H48" s="849"/>
      <c r="I48" s="849">
        <v>590</v>
      </c>
      <c r="J48" s="849"/>
      <c r="K48" s="849"/>
      <c r="L48" s="849"/>
      <c r="M48" s="849"/>
      <c r="N48" s="849"/>
      <c r="O48" s="849"/>
      <c r="P48" s="837"/>
      <c r="Q48" s="850"/>
    </row>
    <row r="49" spans="1:17" ht="14.4" customHeight="1" x14ac:dyDescent="0.3">
      <c r="A49" s="831" t="s">
        <v>4268</v>
      </c>
      <c r="B49" s="832" t="s">
        <v>4449</v>
      </c>
      <c r="C49" s="832" t="s">
        <v>3550</v>
      </c>
      <c r="D49" s="832" t="s">
        <v>4482</v>
      </c>
      <c r="E49" s="832" t="s">
        <v>4483</v>
      </c>
      <c r="F49" s="849"/>
      <c r="G49" s="849"/>
      <c r="H49" s="849"/>
      <c r="I49" s="849"/>
      <c r="J49" s="849">
        <v>1</v>
      </c>
      <c r="K49" s="849">
        <v>387</v>
      </c>
      <c r="L49" s="849">
        <v>1</v>
      </c>
      <c r="M49" s="849">
        <v>387</v>
      </c>
      <c r="N49" s="849"/>
      <c r="O49" s="849"/>
      <c r="P49" s="837"/>
      <c r="Q49" s="850"/>
    </row>
    <row r="50" spans="1:17" ht="14.4" customHeight="1" x14ac:dyDescent="0.3">
      <c r="A50" s="831" t="s">
        <v>4484</v>
      </c>
      <c r="B50" s="832" t="s">
        <v>4485</v>
      </c>
      <c r="C50" s="832" t="s">
        <v>3550</v>
      </c>
      <c r="D50" s="832" t="s">
        <v>4486</v>
      </c>
      <c r="E50" s="832" t="s">
        <v>4487</v>
      </c>
      <c r="F50" s="849">
        <v>73</v>
      </c>
      <c r="G50" s="849">
        <v>1971</v>
      </c>
      <c r="H50" s="849">
        <v>0.53284671532846717</v>
      </c>
      <c r="I50" s="849">
        <v>27</v>
      </c>
      <c r="J50" s="849">
        <v>137</v>
      </c>
      <c r="K50" s="849">
        <v>3699</v>
      </c>
      <c r="L50" s="849">
        <v>1</v>
      </c>
      <c r="M50" s="849">
        <v>27</v>
      </c>
      <c r="N50" s="849">
        <v>99</v>
      </c>
      <c r="O50" s="849">
        <v>2673</v>
      </c>
      <c r="P50" s="837">
        <v>0.72262773722627738</v>
      </c>
      <c r="Q50" s="850">
        <v>27</v>
      </c>
    </row>
    <row r="51" spans="1:17" ht="14.4" customHeight="1" x14ac:dyDescent="0.3">
      <c r="A51" s="831" t="s">
        <v>4484</v>
      </c>
      <c r="B51" s="832" t="s">
        <v>4485</v>
      </c>
      <c r="C51" s="832" t="s">
        <v>3550</v>
      </c>
      <c r="D51" s="832" t="s">
        <v>4488</v>
      </c>
      <c r="E51" s="832" t="s">
        <v>4489</v>
      </c>
      <c r="F51" s="849">
        <v>22</v>
      </c>
      <c r="G51" s="849">
        <v>1188</v>
      </c>
      <c r="H51" s="849">
        <v>0.47826086956521741</v>
      </c>
      <c r="I51" s="849">
        <v>54</v>
      </c>
      <c r="J51" s="849">
        <v>46</v>
      </c>
      <c r="K51" s="849">
        <v>2484</v>
      </c>
      <c r="L51" s="849">
        <v>1</v>
      </c>
      <c r="M51" s="849">
        <v>54</v>
      </c>
      <c r="N51" s="849">
        <v>41</v>
      </c>
      <c r="O51" s="849">
        <v>2214</v>
      </c>
      <c r="P51" s="837">
        <v>0.89130434782608692</v>
      </c>
      <c r="Q51" s="850">
        <v>54</v>
      </c>
    </row>
    <row r="52" spans="1:17" ht="14.4" customHeight="1" x14ac:dyDescent="0.3">
      <c r="A52" s="831" t="s">
        <v>4484</v>
      </c>
      <c r="B52" s="832" t="s">
        <v>4485</v>
      </c>
      <c r="C52" s="832" t="s">
        <v>3550</v>
      </c>
      <c r="D52" s="832" t="s">
        <v>4490</v>
      </c>
      <c r="E52" s="832" t="s">
        <v>4491</v>
      </c>
      <c r="F52" s="849">
        <v>67</v>
      </c>
      <c r="G52" s="849">
        <v>1608</v>
      </c>
      <c r="H52" s="849">
        <v>0.54918032786885251</v>
      </c>
      <c r="I52" s="849">
        <v>24</v>
      </c>
      <c r="J52" s="849">
        <v>122</v>
      </c>
      <c r="K52" s="849">
        <v>2928</v>
      </c>
      <c r="L52" s="849">
        <v>1</v>
      </c>
      <c r="M52" s="849">
        <v>24</v>
      </c>
      <c r="N52" s="849">
        <v>88</v>
      </c>
      <c r="O52" s="849">
        <v>2112</v>
      </c>
      <c r="P52" s="837">
        <v>0.72131147540983609</v>
      </c>
      <c r="Q52" s="850">
        <v>24</v>
      </c>
    </row>
    <row r="53" spans="1:17" ht="14.4" customHeight="1" x14ac:dyDescent="0.3">
      <c r="A53" s="831" t="s">
        <v>4484</v>
      </c>
      <c r="B53" s="832" t="s">
        <v>4485</v>
      </c>
      <c r="C53" s="832" t="s">
        <v>3550</v>
      </c>
      <c r="D53" s="832" t="s">
        <v>4492</v>
      </c>
      <c r="E53" s="832" t="s">
        <v>4493</v>
      </c>
      <c r="F53" s="849">
        <v>262</v>
      </c>
      <c r="G53" s="849">
        <v>7074</v>
      </c>
      <c r="H53" s="849">
        <v>0.61214953271028039</v>
      </c>
      <c r="I53" s="849">
        <v>27</v>
      </c>
      <c r="J53" s="849">
        <v>428</v>
      </c>
      <c r="K53" s="849">
        <v>11556</v>
      </c>
      <c r="L53" s="849">
        <v>1</v>
      </c>
      <c r="M53" s="849">
        <v>27</v>
      </c>
      <c r="N53" s="849">
        <v>364</v>
      </c>
      <c r="O53" s="849">
        <v>9828</v>
      </c>
      <c r="P53" s="837">
        <v>0.85046728971962615</v>
      </c>
      <c r="Q53" s="850">
        <v>27</v>
      </c>
    </row>
    <row r="54" spans="1:17" ht="14.4" customHeight="1" x14ac:dyDescent="0.3">
      <c r="A54" s="831" t="s">
        <v>4484</v>
      </c>
      <c r="B54" s="832" t="s">
        <v>4485</v>
      </c>
      <c r="C54" s="832" t="s">
        <v>3550</v>
      </c>
      <c r="D54" s="832" t="s">
        <v>4494</v>
      </c>
      <c r="E54" s="832" t="s">
        <v>4495</v>
      </c>
      <c r="F54" s="849">
        <v>55</v>
      </c>
      <c r="G54" s="849">
        <v>1485</v>
      </c>
      <c r="H54" s="849">
        <v>0.53398058252427183</v>
      </c>
      <c r="I54" s="849">
        <v>27</v>
      </c>
      <c r="J54" s="849">
        <v>103</v>
      </c>
      <c r="K54" s="849">
        <v>2781</v>
      </c>
      <c r="L54" s="849">
        <v>1</v>
      </c>
      <c r="M54" s="849">
        <v>27</v>
      </c>
      <c r="N54" s="849">
        <v>76</v>
      </c>
      <c r="O54" s="849">
        <v>2052</v>
      </c>
      <c r="P54" s="837">
        <v>0.73786407766990292</v>
      </c>
      <c r="Q54" s="850">
        <v>27</v>
      </c>
    </row>
    <row r="55" spans="1:17" ht="14.4" customHeight="1" x14ac:dyDescent="0.3">
      <c r="A55" s="831" t="s">
        <v>4484</v>
      </c>
      <c r="B55" s="832" t="s">
        <v>4485</v>
      </c>
      <c r="C55" s="832" t="s">
        <v>3550</v>
      </c>
      <c r="D55" s="832" t="s">
        <v>4496</v>
      </c>
      <c r="E55" s="832" t="s">
        <v>4497</v>
      </c>
      <c r="F55" s="849">
        <v>275</v>
      </c>
      <c r="G55" s="849">
        <v>6050</v>
      </c>
      <c r="H55" s="849">
        <v>0.6138392857142857</v>
      </c>
      <c r="I55" s="849">
        <v>22</v>
      </c>
      <c r="J55" s="849">
        <v>448</v>
      </c>
      <c r="K55" s="849">
        <v>9856</v>
      </c>
      <c r="L55" s="849">
        <v>1</v>
      </c>
      <c r="M55" s="849">
        <v>22</v>
      </c>
      <c r="N55" s="849">
        <v>373</v>
      </c>
      <c r="O55" s="849">
        <v>8206</v>
      </c>
      <c r="P55" s="837">
        <v>0.8325892857142857</v>
      </c>
      <c r="Q55" s="850">
        <v>22</v>
      </c>
    </row>
    <row r="56" spans="1:17" ht="14.4" customHeight="1" x14ac:dyDescent="0.3">
      <c r="A56" s="831" t="s">
        <v>4484</v>
      </c>
      <c r="B56" s="832" t="s">
        <v>4485</v>
      </c>
      <c r="C56" s="832" t="s">
        <v>3550</v>
      </c>
      <c r="D56" s="832" t="s">
        <v>4498</v>
      </c>
      <c r="E56" s="832" t="s">
        <v>4499</v>
      </c>
      <c r="F56" s="849">
        <v>5</v>
      </c>
      <c r="G56" s="849">
        <v>340</v>
      </c>
      <c r="H56" s="849">
        <v>5</v>
      </c>
      <c r="I56" s="849">
        <v>68</v>
      </c>
      <c r="J56" s="849">
        <v>1</v>
      </c>
      <c r="K56" s="849">
        <v>68</v>
      </c>
      <c r="L56" s="849">
        <v>1</v>
      </c>
      <c r="M56" s="849">
        <v>68</v>
      </c>
      <c r="N56" s="849">
        <v>1</v>
      </c>
      <c r="O56" s="849">
        <v>68</v>
      </c>
      <c r="P56" s="837">
        <v>1</v>
      </c>
      <c r="Q56" s="850">
        <v>68</v>
      </c>
    </row>
    <row r="57" spans="1:17" ht="14.4" customHeight="1" x14ac:dyDescent="0.3">
      <c r="A57" s="831" t="s">
        <v>4484</v>
      </c>
      <c r="B57" s="832" t="s">
        <v>4485</v>
      </c>
      <c r="C57" s="832" t="s">
        <v>3550</v>
      </c>
      <c r="D57" s="832" t="s">
        <v>4500</v>
      </c>
      <c r="E57" s="832" t="s">
        <v>4501</v>
      </c>
      <c r="F57" s="849">
        <v>12</v>
      </c>
      <c r="G57" s="849">
        <v>744</v>
      </c>
      <c r="H57" s="849">
        <v>0.63157894736842102</v>
      </c>
      <c r="I57" s="849">
        <v>62</v>
      </c>
      <c r="J57" s="849">
        <v>19</v>
      </c>
      <c r="K57" s="849">
        <v>1178</v>
      </c>
      <c r="L57" s="849">
        <v>1</v>
      </c>
      <c r="M57" s="849">
        <v>62</v>
      </c>
      <c r="N57" s="849">
        <v>10</v>
      </c>
      <c r="O57" s="849">
        <v>620</v>
      </c>
      <c r="P57" s="837">
        <v>0.52631578947368418</v>
      </c>
      <c r="Q57" s="850">
        <v>62</v>
      </c>
    </row>
    <row r="58" spans="1:17" ht="14.4" customHeight="1" x14ac:dyDescent="0.3">
      <c r="A58" s="831" t="s">
        <v>4484</v>
      </c>
      <c r="B58" s="832" t="s">
        <v>4485</v>
      </c>
      <c r="C58" s="832" t="s">
        <v>3550</v>
      </c>
      <c r="D58" s="832" t="s">
        <v>4502</v>
      </c>
      <c r="E58" s="832" t="s">
        <v>4503</v>
      </c>
      <c r="F58" s="849">
        <v>17</v>
      </c>
      <c r="G58" s="849">
        <v>6698</v>
      </c>
      <c r="H58" s="849">
        <v>0.80952380952380953</v>
      </c>
      <c r="I58" s="849">
        <v>394</v>
      </c>
      <c r="J58" s="849">
        <v>21</v>
      </c>
      <c r="K58" s="849">
        <v>8274</v>
      </c>
      <c r="L58" s="849">
        <v>1</v>
      </c>
      <c r="M58" s="849">
        <v>394</v>
      </c>
      <c r="N58" s="849">
        <v>32</v>
      </c>
      <c r="O58" s="849">
        <v>12608</v>
      </c>
      <c r="P58" s="837">
        <v>1.5238095238095237</v>
      </c>
      <c r="Q58" s="850">
        <v>394</v>
      </c>
    </row>
    <row r="59" spans="1:17" ht="14.4" customHeight="1" x14ac:dyDescent="0.3">
      <c r="A59" s="831" t="s">
        <v>4484</v>
      </c>
      <c r="B59" s="832" t="s">
        <v>4485</v>
      </c>
      <c r="C59" s="832" t="s">
        <v>3550</v>
      </c>
      <c r="D59" s="832" t="s">
        <v>4504</v>
      </c>
      <c r="E59" s="832" t="s">
        <v>4505</v>
      </c>
      <c r="F59" s="849">
        <v>10</v>
      </c>
      <c r="G59" s="849">
        <v>9880</v>
      </c>
      <c r="H59" s="849">
        <v>1.1111111111111112</v>
      </c>
      <c r="I59" s="849">
        <v>988</v>
      </c>
      <c r="J59" s="849">
        <v>9</v>
      </c>
      <c r="K59" s="849">
        <v>8892</v>
      </c>
      <c r="L59" s="849">
        <v>1</v>
      </c>
      <c r="M59" s="849">
        <v>988</v>
      </c>
      <c r="N59" s="849">
        <v>7</v>
      </c>
      <c r="O59" s="849">
        <v>6916</v>
      </c>
      <c r="P59" s="837">
        <v>0.77777777777777779</v>
      </c>
      <c r="Q59" s="850">
        <v>988</v>
      </c>
    </row>
    <row r="60" spans="1:17" ht="14.4" customHeight="1" x14ac:dyDescent="0.3">
      <c r="A60" s="831" t="s">
        <v>4484</v>
      </c>
      <c r="B60" s="832" t="s">
        <v>4485</v>
      </c>
      <c r="C60" s="832" t="s">
        <v>3550</v>
      </c>
      <c r="D60" s="832" t="s">
        <v>4506</v>
      </c>
      <c r="E60" s="832" t="s">
        <v>4507</v>
      </c>
      <c r="F60" s="849"/>
      <c r="G60" s="849"/>
      <c r="H60" s="849"/>
      <c r="I60" s="849"/>
      <c r="J60" s="849"/>
      <c r="K60" s="849"/>
      <c r="L60" s="849"/>
      <c r="M60" s="849"/>
      <c r="N60" s="849">
        <v>1</v>
      </c>
      <c r="O60" s="849">
        <v>82</v>
      </c>
      <c r="P60" s="837"/>
      <c r="Q60" s="850">
        <v>82</v>
      </c>
    </row>
    <row r="61" spans="1:17" ht="14.4" customHeight="1" x14ac:dyDescent="0.3">
      <c r="A61" s="831" t="s">
        <v>4484</v>
      </c>
      <c r="B61" s="832" t="s">
        <v>4485</v>
      </c>
      <c r="C61" s="832" t="s">
        <v>3550</v>
      </c>
      <c r="D61" s="832" t="s">
        <v>4508</v>
      </c>
      <c r="E61" s="832" t="s">
        <v>4509</v>
      </c>
      <c r="F61" s="849">
        <v>1</v>
      </c>
      <c r="G61" s="849">
        <v>63</v>
      </c>
      <c r="H61" s="849"/>
      <c r="I61" s="849">
        <v>63</v>
      </c>
      <c r="J61" s="849"/>
      <c r="K61" s="849"/>
      <c r="L61" s="849"/>
      <c r="M61" s="849"/>
      <c r="N61" s="849">
        <v>1</v>
      </c>
      <c r="O61" s="849">
        <v>63</v>
      </c>
      <c r="P61" s="837"/>
      <c r="Q61" s="850">
        <v>63</v>
      </c>
    </row>
    <row r="62" spans="1:17" ht="14.4" customHeight="1" x14ac:dyDescent="0.3">
      <c r="A62" s="831" t="s">
        <v>4484</v>
      </c>
      <c r="B62" s="832" t="s">
        <v>4485</v>
      </c>
      <c r="C62" s="832" t="s">
        <v>3550</v>
      </c>
      <c r="D62" s="832" t="s">
        <v>4510</v>
      </c>
      <c r="E62" s="832" t="s">
        <v>4511</v>
      </c>
      <c r="F62" s="849">
        <v>3</v>
      </c>
      <c r="G62" s="849">
        <v>51</v>
      </c>
      <c r="H62" s="849">
        <v>0.15</v>
      </c>
      <c r="I62" s="849">
        <v>17</v>
      </c>
      <c r="J62" s="849">
        <v>20</v>
      </c>
      <c r="K62" s="849">
        <v>340</v>
      </c>
      <c r="L62" s="849">
        <v>1</v>
      </c>
      <c r="M62" s="849">
        <v>17</v>
      </c>
      <c r="N62" s="849">
        <v>19</v>
      </c>
      <c r="O62" s="849">
        <v>323</v>
      </c>
      <c r="P62" s="837">
        <v>0.95</v>
      </c>
      <c r="Q62" s="850">
        <v>17</v>
      </c>
    </row>
    <row r="63" spans="1:17" ht="14.4" customHeight="1" x14ac:dyDescent="0.3">
      <c r="A63" s="831" t="s">
        <v>4484</v>
      </c>
      <c r="B63" s="832" t="s">
        <v>4485</v>
      </c>
      <c r="C63" s="832" t="s">
        <v>3550</v>
      </c>
      <c r="D63" s="832" t="s">
        <v>4512</v>
      </c>
      <c r="E63" s="832" t="s">
        <v>4513</v>
      </c>
      <c r="F63" s="849">
        <v>1</v>
      </c>
      <c r="G63" s="849">
        <v>64</v>
      </c>
      <c r="H63" s="849"/>
      <c r="I63" s="849">
        <v>64</v>
      </c>
      <c r="J63" s="849"/>
      <c r="K63" s="849"/>
      <c r="L63" s="849"/>
      <c r="M63" s="849"/>
      <c r="N63" s="849"/>
      <c r="O63" s="849"/>
      <c r="P63" s="837"/>
      <c r="Q63" s="850"/>
    </row>
    <row r="64" spans="1:17" ht="14.4" customHeight="1" x14ac:dyDescent="0.3">
      <c r="A64" s="831" t="s">
        <v>4484</v>
      </c>
      <c r="B64" s="832" t="s">
        <v>4485</v>
      </c>
      <c r="C64" s="832" t="s">
        <v>3550</v>
      </c>
      <c r="D64" s="832" t="s">
        <v>4514</v>
      </c>
      <c r="E64" s="832" t="s">
        <v>4515</v>
      </c>
      <c r="F64" s="849">
        <v>1</v>
      </c>
      <c r="G64" s="849">
        <v>47</v>
      </c>
      <c r="H64" s="849"/>
      <c r="I64" s="849">
        <v>47</v>
      </c>
      <c r="J64" s="849"/>
      <c r="K64" s="849"/>
      <c r="L64" s="849"/>
      <c r="M64" s="849"/>
      <c r="N64" s="849"/>
      <c r="O64" s="849"/>
      <c r="P64" s="837"/>
      <c r="Q64" s="850"/>
    </row>
    <row r="65" spans="1:17" ht="14.4" customHeight="1" x14ac:dyDescent="0.3">
      <c r="A65" s="831" t="s">
        <v>4484</v>
      </c>
      <c r="B65" s="832" t="s">
        <v>4485</v>
      </c>
      <c r="C65" s="832" t="s">
        <v>3550</v>
      </c>
      <c r="D65" s="832" t="s">
        <v>4516</v>
      </c>
      <c r="E65" s="832" t="s">
        <v>4517</v>
      </c>
      <c r="F65" s="849"/>
      <c r="G65" s="849"/>
      <c r="H65" s="849"/>
      <c r="I65" s="849"/>
      <c r="J65" s="849">
        <v>1</v>
      </c>
      <c r="K65" s="849">
        <v>60</v>
      </c>
      <c r="L65" s="849">
        <v>1</v>
      </c>
      <c r="M65" s="849">
        <v>60</v>
      </c>
      <c r="N65" s="849">
        <v>1</v>
      </c>
      <c r="O65" s="849">
        <v>60</v>
      </c>
      <c r="P65" s="837">
        <v>1</v>
      </c>
      <c r="Q65" s="850">
        <v>60</v>
      </c>
    </row>
    <row r="66" spans="1:17" ht="14.4" customHeight="1" x14ac:dyDescent="0.3">
      <c r="A66" s="831" t="s">
        <v>4484</v>
      </c>
      <c r="B66" s="832" t="s">
        <v>4485</v>
      </c>
      <c r="C66" s="832" t="s">
        <v>3550</v>
      </c>
      <c r="D66" s="832" t="s">
        <v>4518</v>
      </c>
      <c r="E66" s="832" t="s">
        <v>4519</v>
      </c>
      <c r="F66" s="849">
        <v>1</v>
      </c>
      <c r="G66" s="849">
        <v>19</v>
      </c>
      <c r="H66" s="849"/>
      <c r="I66" s="849">
        <v>19</v>
      </c>
      <c r="J66" s="849"/>
      <c r="K66" s="849"/>
      <c r="L66" s="849"/>
      <c r="M66" s="849"/>
      <c r="N66" s="849"/>
      <c r="O66" s="849"/>
      <c r="P66" s="837"/>
      <c r="Q66" s="850"/>
    </row>
    <row r="67" spans="1:17" ht="14.4" customHeight="1" x14ac:dyDescent="0.3">
      <c r="A67" s="831" t="s">
        <v>4484</v>
      </c>
      <c r="B67" s="832" t="s">
        <v>4485</v>
      </c>
      <c r="C67" s="832" t="s">
        <v>3550</v>
      </c>
      <c r="D67" s="832" t="s">
        <v>4520</v>
      </c>
      <c r="E67" s="832" t="s">
        <v>4521</v>
      </c>
      <c r="F67" s="849">
        <v>5</v>
      </c>
      <c r="G67" s="849">
        <v>1960</v>
      </c>
      <c r="H67" s="849">
        <v>0.83333333333333337</v>
      </c>
      <c r="I67" s="849">
        <v>392</v>
      </c>
      <c r="J67" s="849">
        <v>6</v>
      </c>
      <c r="K67" s="849">
        <v>2352</v>
      </c>
      <c r="L67" s="849">
        <v>1</v>
      </c>
      <c r="M67" s="849">
        <v>392</v>
      </c>
      <c r="N67" s="849">
        <v>5</v>
      </c>
      <c r="O67" s="849">
        <v>1960</v>
      </c>
      <c r="P67" s="837">
        <v>0.83333333333333337</v>
      </c>
      <c r="Q67" s="850">
        <v>392</v>
      </c>
    </row>
    <row r="68" spans="1:17" ht="14.4" customHeight="1" x14ac:dyDescent="0.3">
      <c r="A68" s="831" t="s">
        <v>4484</v>
      </c>
      <c r="B68" s="832" t="s">
        <v>4485</v>
      </c>
      <c r="C68" s="832" t="s">
        <v>3550</v>
      </c>
      <c r="D68" s="832" t="s">
        <v>4522</v>
      </c>
      <c r="E68" s="832" t="s">
        <v>4523</v>
      </c>
      <c r="F68" s="849">
        <v>7</v>
      </c>
      <c r="G68" s="849">
        <v>5971</v>
      </c>
      <c r="H68" s="849">
        <v>2.3333333333333335</v>
      </c>
      <c r="I68" s="849">
        <v>853</v>
      </c>
      <c r="J68" s="849">
        <v>3</v>
      </c>
      <c r="K68" s="849">
        <v>2559</v>
      </c>
      <c r="L68" s="849">
        <v>1</v>
      </c>
      <c r="M68" s="849">
        <v>853</v>
      </c>
      <c r="N68" s="849">
        <v>6</v>
      </c>
      <c r="O68" s="849">
        <v>5118</v>
      </c>
      <c r="P68" s="837">
        <v>2</v>
      </c>
      <c r="Q68" s="850">
        <v>853</v>
      </c>
    </row>
    <row r="69" spans="1:17" ht="14.4" customHeight="1" x14ac:dyDescent="0.3">
      <c r="A69" s="831" t="s">
        <v>4484</v>
      </c>
      <c r="B69" s="832" t="s">
        <v>4485</v>
      </c>
      <c r="C69" s="832" t="s">
        <v>3550</v>
      </c>
      <c r="D69" s="832" t="s">
        <v>4524</v>
      </c>
      <c r="E69" s="832" t="s">
        <v>4525</v>
      </c>
      <c r="F69" s="849">
        <v>1</v>
      </c>
      <c r="G69" s="849">
        <v>187</v>
      </c>
      <c r="H69" s="849">
        <v>7.6923076923076927E-2</v>
      </c>
      <c r="I69" s="849">
        <v>187</v>
      </c>
      <c r="J69" s="849">
        <v>13</v>
      </c>
      <c r="K69" s="849">
        <v>2431</v>
      </c>
      <c r="L69" s="849">
        <v>1</v>
      </c>
      <c r="M69" s="849">
        <v>187</v>
      </c>
      <c r="N69" s="849">
        <v>5</v>
      </c>
      <c r="O69" s="849">
        <v>935</v>
      </c>
      <c r="P69" s="837">
        <v>0.38461538461538464</v>
      </c>
      <c r="Q69" s="850">
        <v>187</v>
      </c>
    </row>
    <row r="70" spans="1:17" ht="14.4" customHeight="1" x14ac:dyDescent="0.3">
      <c r="A70" s="831" t="s">
        <v>4484</v>
      </c>
      <c r="B70" s="832" t="s">
        <v>4485</v>
      </c>
      <c r="C70" s="832" t="s">
        <v>3550</v>
      </c>
      <c r="D70" s="832" t="s">
        <v>4526</v>
      </c>
      <c r="E70" s="832" t="s">
        <v>4527</v>
      </c>
      <c r="F70" s="849">
        <v>1</v>
      </c>
      <c r="G70" s="849">
        <v>168</v>
      </c>
      <c r="H70" s="849"/>
      <c r="I70" s="849">
        <v>168</v>
      </c>
      <c r="J70" s="849"/>
      <c r="K70" s="849"/>
      <c r="L70" s="849"/>
      <c r="M70" s="849"/>
      <c r="N70" s="849"/>
      <c r="O70" s="849"/>
      <c r="P70" s="837"/>
      <c r="Q70" s="850"/>
    </row>
    <row r="71" spans="1:17" ht="14.4" customHeight="1" x14ac:dyDescent="0.3">
      <c r="A71" s="831" t="s">
        <v>4484</v>
      </c>
      <c r="B71" s="832" t="s">
        <v>4485</v>
      </c>
      <c r="C71" s="832" t="s">
        <v>3550</v>
      </c>
      <c r="D71" s="832" t="s">
        <v>4528</v>
      </c>
      <c r="E71" s="832" t="s">
        <v>4529</v>
      </c>
      <c r="F71" s="849">
        <v>5</v>
      </c>
      <c r="G71" s="849">
        <v>3935</v>
      </c>
      <c r="H71" s="849">
        <v>1.6645516074450084</v>
      </c>
      <c r="I71" s="849">
        <v>787</v>
      </c>
      <c r="J71" s="849">
        <v>3</v>
      </c>
      <c r="K71" s="849">
        <v>2364</v>
      </c>
      <c r="L71" s="849">
        <v>1</v>
      </c>
      <c r="M71" s="849">
        <v>788</v>
      </c>
      <c r="N71" s="849">
        <v>6</v>
      </c>
      <c r="O71" s="849">
        <v>4728</v>
      </c>
      <c r="P71" s="837">
        <v>2</v>
      </c>
      <c r="Q71" s="850">
        <v>788</v>
      </c>
    </row>
    <row r="72" spans="1:17" ht="14.4" customHeight="1" x14ac:dyDescent="0.3">
      <c r="A72" s="831" t="s">
        <v>4484</v>
      </c>
      <c r="B72" s="832" t="s">
        <v>4485</v>
      </c>
      <c r="C72" s="832" t="s">
        <v>3550</v>
      </c>
      <c r="D72" s="832" t="s">
        <v>4530</v>
      </c>
      <c r="E72" s="832" t="s">
        <v>4531</v>
      </c>
      <c r="F72" s="849">
        <v>1</v>
      </c>
      <c r="G72" s="849">
        <v>189</v>
      </c>
      <c r="H72" s="849">
        <v>1</v>
      </c>
      <c r="I72" s="849">
        <v>189</v>
      </c>
      <c r="J72" s="849">
        <v>1</v>
      </c>
      <c r="K72" s="849">
        <v>189</v>
      </c>
      <c r="L72" s="849">
        <v>1</v>
      </c>
      <c r="M72" s="849">
        <v>189</v>
      </c>
      <c r="N72" s="849"/>
      <c r="O72" s="849"/>
      <c r="P72" s="837"/>
      <c r="Q72" s="850"/>
    </row>
    <row r="73" spans="1:17" ht="14.4" customHeight="1" x14ac:dyDescent="0.3">
      <c r="A73" s="831" t="s">
        <v>4484</v>
      </c>
      <c r="B73" s="832" t="s">
        <v>4485</v>
      </c>
      <c r="C73" s="832" t="s">
        <v>3550</v>
      </c>
      <c r="D73" s="832" t="s">
        <v>4532</v>
      </c>
      <c r="E73" s="832" t="s">
        <v>4533</v>
      </c>
      <c r="F73" s="849">
        <v>2</v>
      </c>
      <c r="G73" s="849">
        <v>458</v>
      </c>
      <c r="H73" s="849">
        <v>2</v>
      </c>
      <c r="I73" s="849">
        <v>229</v>
      </c>
      <c r="J73" s="849">
        <v>1</v>
      </c>
      <c r="K73" s="849">
        <v>229</v>
      </c>
      <c r="L73" s="849">
        <v>1</v>
      </c>
      <c r="M73" s="849">
        <v>229</v>
      </c>
      <c r="N73" s="849"/>
      <c r="O73" s="849"/>
      <c r="P73" s="837"/>
      <c r="Q73" s="850"/>
    </row>
    <row r="74" spans="1:17" ht="14.4" customHeight="1" x14ac:dyDescent="0.3">
      <c r="A74" s="831" t="s">
        <v>4484</v>
      </c>
      <c r="B74" s="832" t="s">
        <v>4485</v>
      </c>
      <c r="C74" s="832" t="s">
        <v>3550</v>
      </c>
      <c r="D74" s="832" t="s">
        <v>4534</v>
      </c>
      <c r="E74" s="832" t="s">
        <v>4535</v>
      </c>
      <c r="F74" s="849">
        <v>1</v>
      </c>
      <c r="G74" s="849">
        <v>462</v>
      </c>
      <c r="H74" s="849"/>
      <c r="I74" s="849">
        <v>462</v>
      </c>
      <c r="J74" s="849"/>
      <c r="K74" s="849"/>
      <c r="L74" s="849"/>
      <c r="M74" s="849"/>
      <c r="N74" s="849">
        <v>1</v>
      </c>
      <c r="O74" s="849">
        <v>462</v>
      </c>
      <c r="P74" s="837"/>
      <c r="Q74" s="850">
        <v>462</v>
      </c>
    </row>
    <row r="75" spans="1:17" ht="14.4" customHeight="1" x14ac:dyDescent="0.3">
      <c r="A75" s="831" t="s">
        <v>4484</v>
      </c>
      <c r="B75" s="832" t="s">
        <v>4485</v>
      </c>
      <c r="C75" s="832" t="s">
        <v>3550</v>
      </c>
      <c r="D75" s="832" t="s">
        <v>4536</v>
      </c>
      <c r="E75" s="832" t="s">
        <v>4537</v>
      </c>
      <c r="F75" s="849">
        <v>1</v>
      </c>
      <c r="G75" s="849">
        <v>562</v>
      </c>
      <c r="H75" s="849"/>
      <c r="I75" s="849">
        <v>562</v>
      </c>
      <c r="J75" s="849"/>
      <c r="K75" s="849"/>
      <c r="L75" s="849"/>
      <c r="M75" s="849"/>
      <c r="N75" s="849"/>
      <c r="O75" s="849"/>
      <c r="P75" s="837"/>
      <c r="Q75" s="850"/>
    </row>
    <row r="76" spans="1:17" ht="14.4" customHeight="1" x14ac:dyDescent="0.3">
      <c r="A76" s="831" t="s">
        <v>4484</v>
      </c>
      <c r="B76" s="832" t="s">
        <v>4485</v>
      </c>
      <c r="C76" s="832" t="s">
        <v>3550</v>
      </c>
      <c r="D76" s="832" t="s">
        <v>4538</v>
      </c>
      <c r="E76" s="832" t="s">
        <v>4539</v>
      </c>
      <c r="F76" s="849">
        <v>3</v>
      </c>
      <c r="G76" s="849">
        <v>537</v>
      </c>
      <c r="H76" s="849">
        <v>1.5</v>
      </c>
      <c r="I76" s="849">
        <v>179</v>
      </c>
      <c r="J76" s="849">
        <v>2</v>
      </c>
      <c r="K76" s="849">
        <v>358</v>
      </c>
      <c r="L76" s="849">
        <v>1</v>
      </c>
      <c r="M76" s="849">
        <v>179</v>
      </c>
      <c r="N76" s="849">
        <v>6</v>
      </c>
      <c r="O76" s="849">
        <v>1074</v>
      </c>
      <c r="P76" s="837">
        <v>3</v>
      </c>
      <c r="Q76" s="850">
        <v>179</v>
      </c>
    </row>
    <row r="77" spans="1:17" ht="14.4" customHeight="1" x14ac:dyDescent="0.3">
      <c r="A77" s="831" t="s">
        <v>4484</v>
      </c>
      <c r="B77" s="832" t="s">
        <v>4485</v>
      </c>
      <c r="C77" s="832" t="s">
        <v>3550</v>
      </c>
      <c r="D77" s="832" t="s">
        <v>4540</v>
      </c>
      <c r="E77" s="832" t="s">
        <v>4541</v>
      </c>
      <c r="F77" s="849"/>
      <c r="G77" s="849"/>
      <c r="H77" s="849"/>
      <c r="I77" s="849"/>
      <c r="J77" s="849">
        <v>1</v>
      </c>
      <c r="K77" s="849">
        <v>414</v>
      </c>
      <c r="L77" s="849">
        <v>1</v>
      </c>
      <c r="M77" s="849">
        <v>414</v>
      </c>
      <c r="N77" s="849"/>
      <c r="O77" s="849"/>
      <c r="P77" s="837"/>
      <c r="Q77" s="850"/>
    </row>
    <row r="78" spans="1:17" ht="14.4" customHeight="1" x14ac:dyDescent="0.3">
      <c r="A78" s="831" t="s">
        <v>4484</v>
      </c>
      <c r="B78" s="832" t="s">
        <v>4485</v>
      </c>
      <c r="C78" s="832" t="s">
        <v>3550</v>
      </c>
      <c r="D78" s="832" t="s">
        <v>4542</v>
      </c>
      <c r="E78" s="832" t="s">
        <v>4543</v>
      </c>
      <c r="F78" s="849">
        <v>1</v>
      </c>
      <c r="G78" s="849">
        <v>941</v>
      </c>
      <c r="H78" s="849"/>
      <c r="I78" s="849">
        <v>941</v>
      </c>
      <c r="J78" s="849"/>
      <c r="K78" s="849"/>
      <c r="L78" s="849"/>
      <c r="M78" s="849"/>
      <c r="N78" s="849"/>
      <c r="O78" s="849"/>
      <c r="P78" s="837"/>
      <c r="Q78" s="850"/>
    </row>
    <row r="79" spans="1:17" ht="14.4" customHeight="1" x14ac:dyDescent="0.3">
      <c r="A79" s="831" t="s">
        <v>4484</v>
      </c>
      <c r="B79" s="832" t="s">
        <v>4485</v>
      </c>
      <c r="C79" s="832" t="s">
        <v>3550</v>
      </c>
      <c r="D79" s="832" t="s">
        <v>4544</v>
      </c>
      <c r="E79" s="832" t="s">
        <v>4545</v>
      </c>
      <c r="F79" s="849">
        <v>1</v>
      </c>
      <c r="G79" s="849">
        <v>311</v>
      </c>
      <c r="H79" s="849">
        <v>1</v>
      </c>
      <c r="I79" s="849">
        <v>311</v>
      </c>
      <c r="J79" s="849">
        <v>1</v>
      </c>
      <c r="K79" s="849">
        <v>311</v>
      </c>
      <c r="L79" s="849">
        <v>1</v>
      </c>
      <c r="M79" s="849">
        <v>311</v>
      </c>
      <c r="N79" s="849">
        <v>2</v>
      </c>
      <c r="O79" s="849">
        <v>622</v>
      </c>
      <c r="P79" s="837">
        <v>2</v>
      </c>
      <c r="Q79" s="850">
        <v>311</v>
      </c>
    </row>
    <row r="80" spans="1:17" ht="14.4" customHeight="1" x14ac:dyDescent="0.3">
      <c r="A80" s="831" t="s">
        <v>4484</v>
      </c>
      <c r="B80" s="832" t="s">
        <v>4485</v>
      </c>
      <c r="C80" s="832" t="s">
        <v>3550</v>
      </c>
      <c r="D80" s="832" t="s">
        <v>4546</v>
      </c>
      <c r="E80" s="832" t="s">
        <v>4547</v>
      </c>
      <c r="F80" s="849">
        <v>275</v>
      </c>
      <c r="G80" s="849">
        <v>8250</v>
      </c>
      <c r="H80" s="849">
        <v>0.61521252796420578</v>
      </c>
      <c r="I80" s="849">
        <v>30</v>
      </c>
      <c r="J80" s="849">
        <v>447</v>
      </c>
      <c r="K80" s="849">
        <v>13410</v>
      </c>
      <c r="L80" s="849">
        <v>1</v>
      </c>
      <c r="M80" s="849">
        <v>30</v>
      </c>
      <c r="N80" s="849">
        <v>375</v>
      </c>
      <c r="O80" s="849">
        <v>11250</v>
      </c>
      <c r="P80" s="837">
        <v>0.83892617449664431</v>
      </c>
      <c r="Q80" s="850">
        <v>30</v>
      </c>
    </row>
    <row r="81" spans="1:17" ht="14.4" customHeight="1" x14ac:dyDescent="0.3">
      <c r="A81" s="831" t="s">
        <v>4484</v>
      </c>
      <c r="B81" s="832" t="s">
        <v>4485</v>
      </c>
      <c r="C81" s="832" t="s">
        <v>3550</v>
      </c>
      <c r="D81" s="832" t="s">
        <v>4548</v>
      </c>
      <c r="E81" s="832" t="s">
        <v>4549</v>
      </c>
      <c r="F81" s="849"/>
      <c r="G81" s="849"/>
      <c r="H81" s="849"/>
      <c r="I81" s="849"/>
      <c r="J81" s="849">
        <v>1</v>
      </c>
      <c r="K81" s="849">
        <v>50</v>
      </c>
      <c r="L81" s="849">
        <v>1</v>
      </c>
      <c r="M81" s="849">
        <v>50</v>
      </c>
      <c r="N81" s="849">
        <v>1</v>
      </c>
      <c r="O81" s="849">
        <v>50</v>
      </c>
      <c r="P81" s="837">
        <v>1</v>
      </c>
      <c r="Q81" s="850">
        <v>50</v>
      </c>
    </row>
    <row r="82" spans="1:17" ht="14.4" customHeight="1" x14ac:dyDescent="0.3">
      <c r="A82" s="831" t="s">
        <v>4484</v>
      </c>
      <c r="B82" s="832" t="s">
        <v>4485</v>
      </c>
      <c r="C82" s="832" t="s">
        <v>3550</v>
      </c>
      <c r="D82" s="832" t="s">
        <v>4550</v>
      </c>
      <c r="E82" s="832" t="s">
        <v>4551</v>
      </c>
      <c r="F82" s="849">
        <v>10</v>
      </c>
      <c r="G82" s="849">
        <v>120</v>
      </c>
      <c r="H82" s="849">
        <v>0.27027027027027029</v>
      </c>
      <c r="I82" s="849">
        <v>12</v>
      </c>
      <c r="J82" s="849">
        <v>37</v>
      </c>
      <c r="K82" s="849">
        <v>444</v>
      </c>
      <c r="L82" s="849">
        <v>1</v>
      </c>
      <c r="M82" s="849">
        <v>12</v>
      </c>
      <c r="N82" s="849">
        <v>29</v>
      </c>
      <c r="O82" s="849">
        <v>348</v>
      </c>
      <c r="P82" s="837">
        <v>0.78378378378378377</v>
      </c>
      <c r="Q82" s="850">
        <v>12</v>
      </c>
    </row>
    <row r="83" spans="1:17" ht="14.4" customHeight="1" x14ac:dyDescent="0.3">
      <c r="A83" s="831" t="s">
        <v>4484</v>
      </c>
      <c r="B83" s="832" t="s">
        <v>4485</v>
      </c>
      <c r="C83" s="832" t="s">
        <v>3550</v>
      </c>
      <c r="D83" s="832" t="s">
        <v>4552</v>
      </c>
      <c r="E83" s="832" t="s">
        <v>4553</v>
      </c>
      <c r="F83" s="849">
        <v>1</v>
      </c>
      <c r="G83" s="849">
        <v>183</v>
      </c>
      <c r="H83" s="849">
        <v>0.33333333333333331</v>
      </c>
      <c r="I83" s="849">
        <v>183</v>
      </c>
      <c r="J83" s="849">
        <v>3</v>
      </c>
      <c r="K83" s="849">
        <v>549</v>
      </c>
      <c r="L83" s="849">
        <v>1</v>
      </c>
      <c r="M83" s="849">
        <v>183</v>
      </c>
      <c r="N83" s="849">
        <v>1</v>
      </c>
      <c r="O83" s="849">
        <v>183</v>
      </c>
      <c r="P83" s="837">
        <v>0.33333333333333331</v>
      </c>
      <c r="Q83" s="850">
        <v>183</v>
      </c>
    </row>
    <row r="84" spans="1:17" ht="14.4" customHeight="1" x14ac:dyDescent="0.3">
      <c r="A84" s="831" t="s">
        <v>4484</v>
      </c>
      <c r="B84" s="832" t="s">
        <v>4485</v>
      </c>
      <c r="C84" s="832" t="s">
        <v>3550</v>
      </c>
      <c r="D84" s="832" t="s">
        <v>4554</v>
      </c>
      <c r="E84" s="832" t="s">
        <v>4555</v>
      </c>
      <c r="F84" s="849">
        <v>24</v>
      </c>
      <c r="G84" s="849">
        <v>1752</v>
      </c>
      <c r="H84" s="849">
        <v>0.63157894736842102</v>
      </c>
      <c r="I84" s="849">
        <v>73</v>
      </c>
      <c r="J84" s="849">
        <v>38</v>
      </c>
      <c r="K84" s="849">
        <v>2774</v>
      </c>
      <c r="L84" s="849">
        <v>1</v>
      </c>
      <c r="M84" s="849">
        <v>73</v>
      </c>
      <c r="N84" s="849">
        <v>47</v>
      </c>
      <c r="O84" s="849">
        <v>3431</v>
      </c>
      <c r="P84" s="837">
        <v>1.236842105263158</v>
      </c>
      <c r="Q84" s="850">
        <v>73</v>
      </c>
    </row>
    <row r="85" spans="1:17" ht="14.4" customHeight="1" x14ac:dyDescent="0.3">
      <c r="A85" s="831" t="s">
        <v>4484</v>
      </c>
      <c r="B85" s="832" t="s">
        <v>4485</v>
      </c>
      <c r="C85" s="832" t="s">
        <v>3550</v>
      </c>
      <c r="D85" s="832" t="s">
        <v>4556</v>
      </c>
      <c r="E85" s="832" t="s">
        <v>4557</v>
      </c>
      <c r="F85" s="849"/>
      <c r="G85" s="849"/>
      <c r="H85" s="849"/>
      <c r="I85" s="849"/>
      <c r="J85" s="849">
        <v>2</v>
      </c>
      <c r="K85" s="849">
        <v>368</v>
      </c>
      <c r="L85" s="849">
        <v>1</v>
      </c>
      <c r="M85" s="849">
        <v>184</v>
      </c>
      <c r="N85" s="849">
        <v>1</v>
      </c>
      <c r="O85" s="849">
        <v>184</v>
      </c>
      <c r="P85" s="837">
        <v>0.5</v>
      </c>
      <c r="Q85" s="850">
        <v>184</v>
      </c>
    </row>
    <row r="86" spans="1:17" ht="14.4" customHeight="1" x14ac:dyDescent="0.3">
      <c r="A86" s="831" t="s">
        <v>4484</v>
      </c>
      <c r="B86" s="832" t="s">
        <v>4485</v>
      </c>
      <c r="C86" s="832" t="s">
        <v>3550</v>
      </c>
      <c r="D86" s="832" t="s">
        <v>4558</v>
      </c>
      <c r="E86" s="832" t="s">
        <v>4559</v>
      </c>
      <c r="F86" s="849">
        <v>336</v>
      </c>
      <c r="G86" s="849">
        <v>50064</v>
      </c>
      <c r="H86" s="849">
        <v>0.54281098546042006</v>
      </c>
      <c r="I86" s="849">
        <v>149</v>
      </c>
      <c r="J86" s="849">
        <v>619</v>
      </c>
      <c r="K86" s="849">
        <v>92231</v>
      </c>
      <c r="L86" s="849">
        <v>1</v>
      </c>
      <c r="M86" s="849">
        <v>149</v>
      </c>
      <c r="N86" s="849">
        <v>602</v>
      </c>
      <c r="O86" s="849">
        <v>89698</v>
      </c>
      <c r="P86" s="837">
        <v>0.97253634894991925</v>
      </c>
      <c r="Q86" s="850">
        <v>149</v>
      </c>
    </row>
    <row r="87" spans="1:17" ht="14.4" customHeight="1" x14ac:dyDescent="0.3">
      <c r="A87" s="831" t="s">
        <v>4484</v>
      </c>
      <c r="B87" s="832" t="s">
        <v>4485</v>
      </c>
      <c r="C87" s="832" t="s">
        <v>3550</v>
      </c>
      <c r="D87" s="832" t="s">
        <v>4560</v>
      </c>
      <c r="E87" s="832" t="s">
        <v>4561</v>
      </c>
      <c r="F87" s="849">
        <v>305</v>
      </c>
      <c r="G87" s="849">
        <v>9150</v>
      </c>
      <c r="H87" s="849">
        <v>0.64618644067796616</v>
      </c>
      <c r="I87" s="849">
        <v>30</v>
      </c>
      <c r="J87" s="849">
        <v>472</v>
      </c>
      <c r="K87" s="849">
        <v>14160</v>
      </c>
      <c r="L87" s="849">
        <v>1</v>
      </c>
      <c r="M87" s="849">
        <v>30</v>
      </c>
      <c r="N87" s="849">
        <v>381</v>
      </c>
      <c r="O87" s="849">
        <v>11430</v>
      </c>
      <c r="P87" s="837">
        <v>0.80720338983050843</v>
      </c>
      <c r="Q87" s="850">
        <v>30</v>
      </c>
    </row>
    <row r="88" spans="1:17" ht="14.4" customHeight="1" x14ac:dyDescent="0.3">
      <c r="A88" s="831" t="s">
        <v>4484</v>
      </c>
      <c r="B88" s="832" t="s">
        <v>4485</v>
      </c>
      <c r="C88" s="832" t="s">
        <v>3550</v>
      </c>
      <c r="D88" s="832" t="s">
        <v>4562</v>
      </c>
      <c r="E88" s="832" t="s">
        <v>4563</v>
      </c>
      <c r="F88" s="849">
        <v>55</v>
      </c>
      <c r="G88" s="849">
        <v>1705</v>
      </c>
      <c r="H88" s="849">
        <v>0.57894736842105265</v>
      </c>
      <c r="I88" s="849">
        <v>31</v>
      </c>
      <c r="J88" s="849">
        <v>95</v>
      </c>
      <c r="K88" s="849">
        <v>2945</v>
      </c>
      <c r="L88" s="849">
        <v>1</v>
      </c>
      <c r="M88" s="849">
        <v>31</v>
      </c>
      <c r="N88" s="849">
        <v>66</v>
      </c>
      <c r="O88" s="849">
        <v>2046</v>
      </c>
      <c r="P88" s="837">
        <v>0.69473684210526321</v>
      </c>
      <c r="Q88" s="850">
        <v>31</v>
      </c>
    </row>
    <row r="89" spans="1:17" ht="14.4" customHeight="1" x14ac:dyDescent="0.3">
      <c r="A89" s="831" t="s">
        <v>4484</v>
      </c>
      <c r="B89" s="832" t="s">
        <v>4485</v>
      </c>
      <c r="C89" s="832" t="s">
        <v>3550</v>
      </c>
      <c r="D89" s="832" t="s">
        <v>4564</v>
      </c>
      <c r="E89" s="832" t="s">
        <v>4565</v>
      </c>
      <c r="F89" s="849">
        <v>73</v>
      </c>
      <c r="G89" s="849">
        <v>1971</v>
      </c>
      <c r="H89" s="849">
        <v>0.52898550724637683</v>
      </c>
      <c r="I89" s="849">
        <v>27</v>
      </c>
      <c r="J89" s="849">
        <v>138</v>
      </c>
      <c r="K89" s="849">
        <v>3726</v>
      </c>
      <c r="L89" s="849">
        <v>1</v>
      </c>
      <c r="M89" s="849">
        <v>27</v>
      </c>
      <c r="N89" s="849">
        <v>99</v>
      </c>
      <c r="O89" s="849">
        <v>2673</v>
      </c>
      <c r="P89" s="837">
        <v>0.71739130434782605</v>
      </c>
      <c r="Q89" s="850">
        <v>27</v>
      </c>
    </row>
    <row r="90" spans="1:17" ht="14.4" customHeight="1" x14ac:dyDescent="0.3">
      <c r="A90" s="831" t="s">
        <v>4484</v>
      </c>
      <c r="B90" s="832" t="s">
        <v>4485</v>
      </c>
      <c r="C90" s="832" t="s">
        <v>3550</v>
      </c>
      <c r="D90" s="832" t="s">
        <v>4566</v>
      </c>
      <c r="E90" s="832" t="s">
        <v>4567</v>
      </c>
      <c r="F90" s="849">
        <v>20</v>
      </c>
      <c r="G90" s="849">
        <v>5120</v>
      </c>
      <c r="H90" s="849">
        <v>0.83333333333333337</v>
      </c>
      <c r="I90" s="849">
        <v>256</v>
      </c>
      <c r="J90" s="849">
        <v>24</v>
      </c>
      <c r="K90" s="849">
        <v>6144</v>
      </c>
      <c r="L90" s="849">
        <v>1</v>
      </c>
      <c r="M90" s="849">
        <v>256</v>
      </c>
      <c r="N90" s="849">
        <v>44</v>
      </c>
      <c r="O90" s="849">
        <v>11264</v>
      </c>
      <c r="P90" s="837">
        <v>1.8333333333333333</v>
      </c>
      <c r="Q90" s="850">
        <v>256</v>
      </c>
    </row>
    <row r="91" spans="1:17" ht="14.4" customHeight="1" x14ac:dyDescent="0.3">
      <c r="A91" s="831" t="s">
        <v>4484</v>
      </c>
      <c r="B91" s="832" t="s">
        <v>4485</v>
      </c>
      <c r="C91" s="832" t="s">
        <v>3550</v>
      </c>
      <c r="D91" s="832" t="s">
        <v>4568</v>
      </c>
      <c r="E91" s="832" t="s">
        <v>4569</v>
      </c>
      <c r="F91" s="849"/>
      <c r="G91" s="849"/>
      <c r="H91" s="849"/>
      <c r="I91" s="849"/>
      <c r="J91" s="849">
        <v>1</v>
      </c>
      <c r="K91" s="849">
        <v>163</v>
      </c>
      <c r="L91" s="849">
        <v>1</v>
      </c>
      <c r="M91" s="849">
        <v>163</v>
      </c>
      <c r="N91" s="849"/>
      <c r="O91" s="849"/>
      <c r="P91" s="837"/>
      <c r="Q91" s="850"/>
    </row>
    <row r="92" spans="1:17" ht="14.4" customHeight="1" x14ac:dyDescent="0.3">
      <c r="A92" s="831" t="s">
        <v>4484</v>
      </c>
      <c r="B92" s="832" t="s">
        <v>4485</v>
      </c>
      <c r="C92" s="832" t="s">
        <v>3550</v>
      </c>
      <c r="D92" s="832" t="s">
        <v>4570</v>
      </c>
      <c r="E92" s="832" t="s">
        <v>4571</v>
      </c>
      <c r="F92" s="849">
        <v>3</v>
      </c>
      <c r="G92" s="849">
        <v>66</v>
      </c>
      <c r="H92" s="849">
        <v>0.75</v>
      </c>
      <c r="I92" s="849">
        <v>22</v>
      </c>
      <c r="J92" s="849">
        <v>4</v>
      </c>
      <c r="K92" s="849">
        <v>88</v>
      </c>
      <c r="L92" s="849">
        <v>1</v>
      </c>
      <c r="M92" s="849">
        <v>22</v>
      </c>
      <c r="N92" s="849">
        <v>1</v>
      </c>
      <c r="O92" s="849">
        <v>22</v>
      </c>
      <c r="P92" s="837">
        <v>0.25</v>
      </c>
      <c r="Q92" s="850">
        <v>22</v>
      </c>
    </row>
    <row r="93" spans="1:17" ht="14.4" customHeight="1" x14ac:dyDescent="0.3">
      <c r="A93" s="831" t="s">
        <v>4484</v>
      </c>
      <c r="B93" s="832" t="s">
        <v>4485</v>
      </c>
      <c r="C93" s="832" t="s">
        <v>3550</v>
      </c>
      <c r="D93" s="832" t="s">
        <v>4572</v>
      </c>
      <c r="E93" s="832" t="s">
        <v>4573</v>
      </c>
      <c r="F93" s="849">
        <v>263</v>
      </c>
      <c r="G93" s="849">
        <v>6575</v>
      </c>
      <c r="H93" s="849">
        <v>0.61448598130841126</v>
      </c>
      <c r="I93" s="849">
        <v>25</v>
      </c>
      <c r="J93" s="849">
        <v>428</v>
      </c>
      <c r="K93" s="849">
        <v>10700</v>
      </c>
      <c r="L93" s="849">
        <v>1</v>
      </c>
      <c r="M93" s="849">
        <v>25</v>
      </c>
      <c r="N93" s="849">
        <v>364</v>
      </c>
      <c r="O93" s="849">
        <v>9100</v>
      </c>
      <c r="P93" s="837">
        <v>0.85046728971962615</v>
      </c>
      <c r="Q93" s="850">
        <v>25</v>
      </c>
    </row>
    <row r="94" spans="1:17" ht="14.4" customHeight="1" x14ac:dyDescent="0.3">
      <c r="A94" s="831" t="s">
        <v>4484</v>
      </c>
      <c r="B94" s="832" t="s">
        <v>4485</v>
      </c>
      <c r="C94" s="832" t="s">
        <v>3550</v>
      </c>
      <c r="D94" s="832" t="s">
        <v>4574</v>
      </c>
      <c r="E94" s="832" t="s">
        <v>4575</v>
      </c>
      <c r="F94" s="849">
        <v>7</v>
      </c>
      <c r="G94" s="849">
        <v>231</v>
      </c>
      <c r="H94" s="849">
        <v>1.1666666666666667</v>
      </c>
      <c r="I94" s="849">
        <v>33</v>
      </c>
      <c r="J94" s="849">
        <v>6</v>
      </c>
      <c r="K94" s="849">
        <v>198</v>
      </c>
      <c r="L94" s="849">
        <v>1</v>
      </c>
      <c r="M94" s="849">
        <v>33</v>
      </c>
      <c r="N94" s="849">
        <v>7</v>
      </c>
      <c r="O94" s="849">
        <v>231</v>
      </c>
      <c r="P94" s="837">
        <v>1.1666666666666667</v>
      </c>
      <c r="Q94" s="850">
        <v>33</v>
      </c>
    </row>
    <row r="95" spans="1:17" ht="14.4" customHeight="1" x14ac:dyDescent="0.3">
      <c r="A95" s="831" t="s">
        <v>4484</v>
      </c>
      <c r="B95" s="832" t="s">
        <v>4485</v>
      </c>
      <c r="C95" s="832" t="s">
        <v>3550</v>
      </c>
      <c r="D95" s="832" t="s">
        <v>4576</v>
      </c>
      <c r="E95" s="832" t="s">
        <v>4577</v>
      </c>
      <c r="F95" s="849"/>
      <c r="G95" s="849"/>
      <c r="H95" s="849"/>
      <c r="I95" s="849"/>
      <c r="J95" s="849"/>
      <c r="K95" s="849"/>
      <c r="L95" s="849"/>
      <c r="M95" s="849"/>
      <c r="N95" s="849">
        <v>1</v>
      </c>
      <c r="O95" s="849">
        <v>30</v>
      </c>
      <c r="P95" s="837"/>
      <c r="Q95" s="850">
        <v>30</v>
      </c>
    </row>
    <row r="96" spans="1:17" ht="14.4" customHeight="1" x14ac:dyDescent="0.3">
      <c r="A96" s="831" t="s">
        <v>4484</v>
      </c>
      <c r="B96" s="832" t="s">
        <v>4485</v>
      </c>
      <c r="C96" s="832" t="s">
        <v>3550</v>
      </c>
      <c r="D96" s="832" t="s">
        <v>4578</v>
      </c>
      <c r="E96" s="832" t="s">
        <v>4579</v>
      </c>
      <c r="F96" s="849">
        <v>1</v>
      </c>
      <c r="G96" s="849">
        <v>205</v>
      </c>
      <c r="H96" s="849">
        <v>1</v>
      </c>
      <c r="I96" s="849">
        <v>205</v>
      </c>
      <c r="J96" s="849">
        <v>1</v>
      </c>
      <c r="K96" s="849">
        <v>205</v>
      </c>
      <c r="L96" s="849">
        <v>1</v>
      </c>
      <c r="M96" s="849">
        <v>205</v>
      </c>
      <c r="N96" s="849"/>
      <c r="O96" s="849"/>
      <c r="P96" s="837"/>
      <c r="Q96" s="850"/>
    </row>
    <row r="97" spans="1:17" ht="14.4" customHeight="1" x14ac:dyDescent="0.3">
      <c r="A97" s="831" t="s">
        <v>4484</v>
      </c>
      <c r="B97" s="832" t="s">
        <v>4485</v>
      </c>
      <c r="C97" s="832" t="s">
        <v>3550</v>
      </c>
      <c r="D97" s="832" t="s">
        <v>4580</v>
      </c>
      <c r="E97" s="832" t="s">
        <v>4581</v>
      </c>
      <c r="F97" s="849">
        <v>1</v>
      </c>
      <c r="G97" s="849">
        <v>26</v>
      </c>
      <c r="H97" s="849">
        <v>0.14285714285714285</v>
      </c>
      <c r="I97" s="849">
        <v>26</v>
      </c>
      <c r="J97" s="849">
        <v>7</v>
      </c>
      <c r="K97" s="849">
        <v>182</v>
      </c>
      <c r="L97" s="849">
        <v>1</v>
      </c>
      <c r="M97" s="849">
        <v>26</v>
      </c>
      <c r="N97" s="849">
        <v>9</v>
      </c>
      <c r="O97" s="849">
        <v>234</v>
      </c>
      <c r="P97" s="837">
        <v>1.2857142857142858</v>
      </c>
      <c r="Q97" s="850">
        <v>26</v>
      </c>
    </row>
    <row r="98" spans="1:17" ht="14.4" customHeight="1" x14ac:dyDescent="0.3">
      <c r="A98" s="831" t="s">
        <v>4484</v>
      </c>
      <c r="B98" s="832" t="s">
        <v>4485</v>
      </c>
      <c r="C98" s="832" t="s">
        <v>3550</v>
      </c>
      <c r="D98" s="832" t="s">
        <v>4582</v>
      </c>
      <c r="E98" s="832" t="s">
        <v>4583</v>
      </c>
      <c r="F98" s="849">
        <v>17</v>
      </c>
      <c r="G98" s="849">
        <v>1428</v>
      </c>
      <c r="H98" s="849">
        <v>0.38636363636363635</v>
      </c>
      <c r="I98" s="849">
        <v>84</v>
      </c>
      <c r="J98" s="849">
        <v>44</v>
      </c>
      <c r="K98" s="849">
        <v>3696</v>
      </c>
      <c r="L98" s="849">
        <v>1</v>
      </c>
      <c r="M98" s="849">
        <v>84</v>
      </c>
      <c r="N98" s="849">
        <v>41</v>
      </c>
      <c r="O98" s="849">
        <v>3444</v>
      </c>
      <c r="P98" s="837">
        <v>0.93181818181818177</v>
      </c>
      <c r="Q98" s="850">
        <v>84</v>
      </c>
    </row>
    <row r="99" spans="1:17" ht="14.4" customHeight="1" x14ac:dyDescent="0.3">
      <c r="A99" s="831" t="s">
        <v>4484</v>
      </c>
      <c r="B99" s="832" t="s">
        <v>4485</v>
      </c>
      <c r="C99" s="832" t="s">
        <v>3550</v>
      </c>
      <c r="D99" s="832" t="s">
        <v>4584</v>
      </c>
      <c r="E99" s="832" t="s">
        <v>4585</v>
      </c>
      <c r="F99" s="849">
        <v>2</v>
      </c>
      <c r="G99" s="849">
        <v>352</v>
      </c>
      <c r="H99" s="849">
        <v>0.5</v>
      </c>
      <c r="I99" s="849">
        <v>176</v>
      </c>
      <c r="J99" s="849">
        <v>4</v>
      </c>
      <c r="K99" s="849">
        <v>704</v>
      </c>
      <c r="L99" s="849">
        <v>1</v>
      </c>
      <c r="M99" s="849">
        <v>176</v>
      </c>
      <c r="N99" s="849">
        <v>1</v>
      </c>
      <c r="O99" s="849">
        <v>176</v>
      </c>
      <c r="P99" s="837">
        <v>0.25</v>
      </c>
      <c r="Q99" s="850">
        <v>176</v>
      </c>
    </row>
    <row r="100" spans="1:17" ht="14.4" customHeight="1" x14ac:dyDescent="0.3">
      <c r="A100" s="831" t="s">
        <v>4484</v>
      </c>
      <c r="B100" s="832" t="s">
        <v>4485</v>
      </c>
      <c r="C100" s="832" t="s">
        <v>3550</v>
      </c>
      <c r="D100" s="832" t="s">
        <v>4586</v>
      </c>
      <c r="E100" s="832" t="s">
        <v>4587</v>
      </c>
      <c r="F100" s="849">
        <v>2</v>
      </c>
      <c r="G100" s="849">
        <v>506</v>
      </c>
      <c r="H100" s="849"/>
      <c r="I100" s="849">
        <v>253</v>
      </c>
      <c r="J100" s="849"/>
      <c r="K100" s="849"/>
      <c r="L100" s="849"/>
      <c r="M100" s="849"/>
      <c r="N100" s="849"/>
      <c r="O100" s="849"/>
      <c r="P100" s="837"/>
      <c r="Q100" s="850"/>
    </row>
    <row r="101" spans="1:17" ht="14.4" customHeight="1" x14ac:dyDescent="0.3">
      <c r="A101" s="831" t="s">
        <v>4484</v>
      </c>
      <c r="B101" s="832" t="s">
        <v>4485</v>
      </c>
      <c r="C101" s="832" t="s">
        <v>3550</v>
      </c>
      <c r="D101" s="832" t="s">
        <v>4588</v>
      </c>
      <c r="E101" s="832" t="s">
        <v>4589</v>
      </c>
      <c r="F101" s="849">
        <v>16</v>
      </c>
      <c r="G101" s="849">
        <v>240</v>
      </c>
      <c r="H101" s="849">
        <v>0.48484848484848486</v>
      </c>
      <c r="I101" s="849">
        <v>15</v>
      </c>
      <c r="J101" s="849">
        <v>33</v>
      </c>
      <c r="K101" s="849">
        <v>495</v>
      </c>
      <c r="L101" s="849">
        <v>1</v>
      </c>
      <c r="M101" s="849">
        <v>15</v>
      </c>
      <c r="N101" s="849">
        <v>30</v>
      </c>
      <c r="O101" s="849">
        <v>450</v>
      </c>
      <c r="P101" s="837">
        <v>0.90909090909090906</v>
      </c>
      <c r="Q101" s="850">
        <v>15</v>
      </c>
    </row>
    <row r="102" spans="1:17" ht="14.4" customHeight="1" x14ac:dyDescent="0.3">
      <c r="A102" s="831" t="s">
        <v>4484</v>
      </c>
      <c r="B102" s="832" t="s">
        <v>4485</v>
      </c>
      <c r="C102" s="832" t="s">
        <v>3550</v>
      </c>
      <c r="D102" s="832" t="s">
        <v>4590</v>
      </c>
      <c r="E102" s="832" t="s">
        <v>4591</v>
      </c>
      <c r="F102" s="849">
        <v>8</v>
      </c>
      <c r="G102" s="849">
        <v>184</v>
      </c>
      <c r="H102" s="849">
        <v>0.53333333333333333</v>
      </c>
      <c r="I102" s="849">
        <v>23</v>
      </c>
      <c r="J102" s="849">
        <v>15</v>
      </c>
      <c r="K102" s="849">
        <v>345</v>
      </c>
      <c r="L102" s="849">
        <v>1</v>
      </c>
      <c r="M102" s="849">
        <v>23</v>
      </c>
      <c r="N102" s="849">
        <v>17</v>
      </c>
      <c r="O102" s="849">
        <v>391</v>
      </c>
      <c r="P102" s="837">
        <v>1.1333333333333333</v>
      </c>
      <c r="Q102" s="850">
        <v>23</v>
      </c>
    </row>
    <row r="103" spans="1:17" ht="14.4" customHeight="1" x14ac:dyDescent="0.3">
      <c r="A103" s="831" t="s">
        <v>4484</v>
      </c>
      <c r="B103" s="832" t="s">
        <v>4485</v>
      </c>
      <c r="C103" s="832" t="s">
        <v>3550</v>
      </c>
      <c r="D103" s="832" t="s">
        <v>4592</v>
      </c>
      <c r="E103" s="832" t="s">
        <v>4593</v>
      </c>
      <c r="F103" s="849">
        <v>2</v>
      </c>
      <c r="G103" s="849">
        <v>504</v>
      </c>
      <c r="H103" s="849"/>
      <c r="I103" s="849">
        <v>252</v>
      </c>
      <c r="J103" s="849"/>
      <c r="K103" s="849"/>
      <c r="L103" s="849"/>
      <c r="M103" s="849"/>
      <c r="N103" s="849"/>
      <c r="O103" s="849"/>
      <c r="P103" s="837"/>
      <c r="Q103" s="850"/>
    </row>
    <row r="104" spans="1:17" ht="14.4" customHeight="1" x14ac:dyDescent="0.3">
      <c r="A104" s="831" t="s">
        <v>4484</v>
      </c>
      <c r="B104" s="832" t="s">
        <v>4485</v>
      </c>
      <c r="C104" s="832" t="s">
        <v>3550</v>
      </c>
      <c r="D104" s="832" t="s">
        <v>4594</v>
      </c>
      <c r="E104" s="832" t="s">
        <v>4595</v>
      </c>
      <c r="F104" s="849">
        <v>2</v>
      </c>
      <c r="G104" s="849">
        <v>74</v>
      </c>
      <c r="H104" s="849">
        <v>0.66666666666666663</v>
      </c>
      <c r="I104" s="849">
        <v>37</v>
      </c>
      <c r="J104" s="849">
        <v>3</v>
      </c>
      <c r="K104" s="849">
        <v>111</v>
      </c>
      <c r="L104" s="849">
        <v>1</v>
      </c>
      <c r="M104" s="849">
        <v>37</v>
      </c>
      <c r="N104" s="849">
        <v>1</v>
      </c>
      <c r="O104" s="849">
        <v>37</v>
      </c>
      <c r="P104" s="837">
        <v>0.33333333333333331</v>
      </c>
      <c r="Q104" s="850">
        <v>37</v>
      </c>
    </row>
    <row r="105" spans="1:17" ht="14.4" customHeight="1" x14ac:dyDescent="0.3">
      <c r="A105" s="831" t="s">
        <v>4484</v>
      </c>
      <c r="B105" s="832" t="s">
        <v>4485</v>
      </c>
      <c r="C105" s="832" t="s">
        <v>3550</v>
      </c>
      <c r="D105" s="832" t="s">
        <v>4596</v>
      </c>
      <c r="E105" s="832" t="s">
        <v>4597</v>
      </c>
      <c r="F105" s="849">
        <v>71</v>
      </c>
      <c r="G105" s="849">
        <v>1633</v>
      </c>
      <c r="H105" s="849">
        <v>0.44374999999999998</v>
      </c>
      <c r="I105" s="849">
        <v>23</v>
      </c>
      <c r="J105" s="849">
        <v>160</v>
      </c>
      <c r="K105" s="849">
        <v>3680</v>
      </c>
      <c r="L105" s="849">
        <v>1</v>
      </c>
      <c r="M105" s="849">
        <v>23</v>
      </c>
      <c r="N105" s="849">
        <v>107</v>
      </c>
      <c r="O105" s="849">
        <v>2461</v>
      </c>
      <c r="P105" s="837">
        <v>0.66874999999999996</v>
      </c>
      <c r="Q105" s="850">
        <v>23</v>
      </c>
    </row>
    <row r="106" spans="1:17" ht="14.4" customHeight="1" x14ac:dyDescent="0.3">
      <c r="A106" s="831" t="s">
        <v>4484</v>
      </c>
      <c r="B106" s="832" t="s">
        <v>4485</v>
      </c>
      <c r="C106" s="832" t="s">
        <v>3550</v>
      </c>
      <c r="D106" s="832" t="s">
        <v>4598</v>
      </c>
      <c r="E106" s="832" t="s">
        <v>4599</v>
      </c>
      <c r="F106" s="849">
        <v>1</v>
      </c>
      <c r="G106" s="849">
        <v>171</v>
      </c>
      <c r="H106" s="849"/>
      <c r="I106" s="849">
        <v>171</v>
      </c>
      <c r="J106" s="849"/>
      <c r="K106" s="849"/>
      <c r="L106" s="849"/>
      <c r="M106" s="849"/>
      <c r="N106" s="849"/>
      <c r="O106" s="849"/>
      <c r="P106" s="837"/>
      <c r="Q106" s="850"/>
    </row>
    <row r="107" spans="1:17" ht="14.4" customHeight="1" x14ac:dyDescent="0.3">
      <c r="A107" s="831" t="s">
        <v>4484</v>
      </c>
      <c r="B107" s="832" t="s">
        <v>4485</v>
      </c>
      <c r="C107" s="832" t="s">
        <v>3550</v>
      </c>
      <c r="D107" s="832" t="s">
        <v>4600</v>
      </c>
      <c r="E107" s="832" t="s">
        <v>4601</v>
      </c>
      <c r="F107" s="849">
        <v>5</v>
      </c>
      <c r="G107" s="849">
        <v>1655</v>
      </c>
      <c r="H107" s="849">
        <v>5</v>
      </c>
      <c r="I107" s="849">
        <v>331</v>
      </c>
      <c r="J107" s="849">
        <v>1</v>
      </c>
      <c r="K107" s="849">
        <v>331</v>
      </c>
      <c r="L107" s="849">
        <v>1</v>
      </c>
      <c r="M107" s="849">
        <v>331</v>
      </c>
      <c r="N107" s="849">
        <v>1</v>
      </c>
      <c r="O107" s="849">
        <v>331</v>
      </c>
      <c r="P107" s="837">
        <v>1</v>
      </c>
      <c r="Q107" s="850">
        <v>331</v>
      </c>
    </row>
    <row r="108" spans="1:17" ht="14.4" customHeight="1" x14ac:dyDescent="0.3">
      <c r="A108" s="831" t="s">
        <v>4484</v>
      </c>
      <c r="B108" s="832" t="s">
        <v>4485</v>
      </c>
      <c r="C108" s="832" t="s">
        <v>3550</v>
      </c>
      <c r="D108" s="832" t="s">
        <v>4602</v>
      </c>
      <c r="E108" s="832" t="s">
        <v>4603</v>
      </c>
      <c r="F108" s="849">
        <v>3</v>
      </c>
      <c r="G108" s="849">
        <v>87</v>
      </c>
      <c r="H108" s="849">
        <v>0.5</v>
      </c>
      <c r="I108" s="849">
        <v>29</v>
      </c>
      <c r="J108" s="849">
        <v>6</v>
      </c>
      <c r="K108" s="849">
        <v>174</v>
      </c>
      <c r="L108" s="849">
        <v>1</v>
      </c>
      <c r="M108" s="849">
        <v>29</v>
      </c>
      <c r="N108" s="849">
        <v>11</v>
      </c>
      <c r="O108" s="849">
        <v>319</v>
      </c>
      <c r="P108" s="837">
        <v>1.8333333333333333</v>
      </c>
      <c r="Q108" s="850">
        <v>29</v>
      </c>
    </row>
    <row r="109" spans="1:17" ht="14.4" customHeight="1" x14ac:dyDescent="0.3">
      <c r="A109" s="831" t="s">
        <v>4484</v>
      </c>
      <c r="B109" s="832" t="s">
        <v>4485</v>
      </c>
      <c r="C109" s="832" t="s">
        <v>3550</v>
      </c>
      <c r="D109" s="832" t="s">
        <v>4604</v>
      </c>
      <c r="E109" s="832" t="s">
        <v>4605</v>
      </c>
      <c r="F109" s="849">
        <v>4</v>
      </c>
      <c r="G109" s="849">
        <v>712</v>
      </c>
      <c r="H109" s="849">
        <v>0.25</v>
      </c>
      <c r="I109" s="849">
        <v>178</v>
      </c>
      <c r="J109" s="849">
        <v>16</v>
      </c>
      <c r="K109" s="849">
        <v>2848</v>
      </c>
      <c r="L109" s="849">
        <v>1</v>
      </c>
      <c r="M109" s="849">
        <v>178</v>
      </c>
      <c r="N109" s="849">
        <v>7</v>
      </c>
      <c r="O109" s="849">
        <v>1246</v>
      </c>
      <c r="P109" s="837">
        <v>0.4375</v>
      </c>
      <c r="Q109" s="850">
        <v>178</v>
      </c>
    </row>
    <row r="110" spans="1:17" ht="14.4" customHeight="1" x14ac:dyDescent="0.3">
      <c r="A110" s="831" t="s">
        <v>4484</v>
      </c>
      <c r="B110" s="832" t="s">
        <v>4485</v>
      </c>
      <c r="C110" s="832" t="s">
        <v>3550</v>
      </c>
      <c r="D110" s="832" t="s">
        <v>4606</v>
      </c>
      <c r="E110" s="832" t="s">
        <v>4607</v>
      </c>
      <c r="F110" s="849"/>
      <c r="G110" s="849"/>
      <c r="H110" s="849"/>
      <c r="I110" s="849"/>
      <c r="J110" s="849">
        <v>1</v>
      </c>
      <c r="K110" s="849">
        <v>15</v>
      </c>
      <c r="L110" s="849">
        <v>1</v>
      </c>
      <c r="M110" s="849">
        <v>15</v>
      </c>
      <c r="N110" s="849">
        <v>1</v>
      </c>
      <c r="O110" s="849">
        <v>15</v>
      </c>
      <c r="P110" s="837">
        <v>1</v>
      </c>
      <c r="Q110" s="850">
        <v>15</v>
      </c>
    </row>
    <row r="111" spans="1:17" ht="14.4" customHeight="1" x14ac:dyDescent="0.3">
      <c r="A111" s="831" t="s">
        <v>4484</v>
      </c>
      <c r="B111" s="832" t="s">
        <v>4485</v>
      </c>
      <c r="C111" s="832" t="s">
        <v>3550</v>
      </c>
      <c r="D111" s="832" t="s">
        <v>4608</v>
      </c>
      <c r="E111" s="832" t="s">
        <v>4609</v>
      </c>
      <c r="F111" s="849">
        <v>5</v>
      </c>
      <c r="G111" s="849">
        <v>95</v>
      </c>
      <c r="H111" s="849">
        <v>0.55555555555555558</v>
      </c>
      <c r="I111" s="849">
        <v>19</v>
      </c>
      <c r="J111" s="849">
        <v>9</v>
      </c>
      <c r="K111" s="849">
        <v>171</v>
      </c>
      <c r="L111" s="849">
        <v>1</v>
      </c>
      <c r="M111" s="849">
        <v>19</v>
      </c>
      <c r="N111" s="849">
        <v>12</v>
      </c>
      <c r="O111" s="849">
        <v>228</v>
      </c>
      <c r="P111" s="837">
        <v>1.3333333333333333</v>
      </c>
      <c r="Q111" s="850">
        <v>19</v>
      </c>
    </row>
    <row r="112" spans="1:17" ht="14.4" customHeight="1" x14ac:dyDescent="0.3">
      <c r="A112" s="831" t="s">
        <v>4484</v>
      </c>
      <c r="B112" s="832" t="s">
        <v>4485</v>
      </c>
      <c r="C112" s="832" t="s">
        <v>3550</v>
      </c>
      <c r="D112" s="832" t="s">
        <v>4610</v>
      </c>
      <c r="E112" s="832" t="s">
        <v>4611</v>
      </c>
      <c r="F112" s="849">
        <v>7</v>
      </c>
      <c r="G112" s="849">
        <v>140</v>
      </c>
      <c r="H112" s="849">
        <v>0.23333333333333334</v>
      </c>
      <c r="I112" s="849">
        <v>20</v>
      </c>
      <c r="J112" s="849">
        <v>30</v>
      </c>
      <c r="K112" s="849">
        <v>600</v>
      </c>
      <c r="L112" s="849">
        <v>1</v>
      </c>
      <c r="M112" s="849">
        <v>20</v>
      </c>
      <c r="N112" s="849">
        <v>35</v>
      </c>
      <c r="O112" s="849">
        <v>700</v>
      </c>
      <c r="P112" s="837">
        <v>1.1666666666666667</v>
      </c>
      <c r="Q112" s="850">
        <v>20</v>
      </c>
    </row>
    <row r="113" spans="1:17" ht="14.4" customHeight="1" x14ac:dyDescent="0.3">
      <c r="A113" s="831" t="s">
        <v>4484</v>
      </c>
      <c r="B113" s="832" t="s">
        <v>4485</v>
      </c>
      <c r="C113" s="832" t="s">
        <v>3550</v>
      </c>
      <c r="D113" s="832" t="s">
        <v>4612</v>
      </c>
      <c r="E113" s="832" t="s">
        <v>4613</v>
      </c>
      <c r="F113" s="849">
        <v>6</v>
      </c>
      <c r="G113" s="849">
        <v>1116</v>
      </c>
      <c r="H113" s="849">
        <v>1</v>
      </c>
      <c r="I113" s="849">
        <v>186</v>
      </c>
      <c r="J113" s="849">
        <v>6</v>
      </c>
      <c r="K113" s="849">
        <v>1116</v>
      </c>
      <c r="L113" s="849">
        <v>1</v>
      </c>
      <c r="M113" s="849">
        <v>186</v>
      </c>
      <c r="N113" s="849">
        <v>5</v>
      </c>
      <c r="O113" s="849">
        <v>930</v>
      </c>
      <c r="P113" s="837">
        <v>0.83333333333333337</v>
      </c>
      <c r="Q113" s="850">
        <v>186</v>
      </c>
    </row>
    <row r="114" spans="1:17" ht="14.4" customHeight="1" x14ac:dyDescent="0.3">
      <c r="A114" s="831" t="s">
        <v>4484</v>
      </c>
      <c r="B114" s="832" t="s">
        <v>4485</v>
      </c>
      <c r="C114" s="832" t="s">
        <v>3550</v>
      </c>
      <c r="D114" s="832" t="s">
        <v>4614</v>
      </c>
      <c r="E114" s="832" t="s">
        <v>4615</v>
      </c>
      <c r="F114" s="849">
        <v>1</v>
      </c>
      <c r="G114" s="849">
        <v>188</v>
      </c>
      <c r="H114" s="849">
        <v>0.5</v>
      </c>
      <c r="I114" s="849">
        <v>188</v>
      </c>
      <c r="J114" s="849">
        <v>2</v>
      </c>
      <c r="K114" s="849">
        <v>376</v>
      </c>
      <c r="L114" s="849">
        <v>1</v>
      </c>
      <c r="M114" s="849">
        <v>188</v>
      </c>
      <c r="N114" s="849"/>
      <c r="O114" s="849"/>
      <c r="P114" s="837"/>
      <c r="Q114" s="850"/>
    </row>
    <row r="115" spans="1:17" ht="14.4" customHeight="1" x14ac:dyDescent="0.3">
      <c r="A115" s="831" t="s">
        <v>4484</v>
      </c>
      <c r="B115" s="832" t="s">
        <v>4485</v>
      </c>
      <c r="C115" s="832" t="s">
        <v>3550</v>
      </c>
      <c r="D115" s="832" t="s">
        <v>4616</v>
      </c>
      <c r="E115" s="832" t="s">
        <v>4617</v>
      </c>
      <c r="F115" s="849">
        <v>1</v>
      </c>
      <c r="G115" s="849">
        <v>268</v>
      </c>
      <c r="H115" s="849"/>
      <c r="I115" s="849">
        <v>268</v>
      </c>
      <c r="J115" s="849"/>
      <c r="K115" s="849"/>
      <c r="L115" s="849"/>
      <c r="M115" s="849"/>
      <c r="N115" s="849"/>
      <c r="O115" s="849"/>
      <c r="P115" s="837"/>
      <c r="Q115" s="850"/>
    </row>
    <row r="116" spans="1:17" ht="14.4" customHeight="1" x14ac:dyDescent="0.3">
      <c r="A116" s="831" t="s">
        <v>4484</v>
      </c>
      <c r="B116" s="832" t="s">
        <v>4485</v>
      </c>
      <c r="C116" s="832" t="s">
        <v>3550</v>
      </c>
      <c r="D116" s="832" t="s">
        <v>4618</v>
      </c>
      <c r="E116" s="832" t="s">
        <v>4619</v>
      </c>
      <c r="F116" s="849"/>
      <c r="G116" s="849"/>
      <c r="H116" s="849"/>
      <c r="I116" s="849"/>
      <c r="J116" s="849">
        <v>1</v>
      </c>
      <c r="K116" s="849">
        <v>163</v>
      </c>
      <c r="L116" s="849">
        <v>1</v>
      </c>
      <c r="M116" s="849">
        <v>163</v>
      </c>
      <c r="N116" s="849"/>
      <c r="O116" s="849"/>
      <c r="P116" s="837"/>
      <c r="Q116" s="850"/>
    </row>
    <row r="117" spans="1:17" ht="14.4" customHeight="1" x14ac:dyDescent="0.3">
      <c r="A117" s="831" t="s">
        <v>4484</v>
      </c>
      <c r="B117" s="832" t="s">
        <v>4485</v>
      </c>
      <c r="C117" s="832" t="s">
        <v>3550</v>
      </c>
      <c r="D117" s="832" t="s">
        <v>4620</v>
      </c>
      <c r="E117" s="832" t="s">
        <v>4621</v>
      </c>
      <c r="F117" s="849">
        <v>1</v>
      </c>
      <c r="G117" s="849">
        <v>174</v>
      </c>
      <c r="H117" s="849"/>
      <c r="I117" s="849">
        <v>174</v>
      </c>
      <c r="J117" s="849"/>
      <c r="K117" s="849"/>
      <c r="L117" s="849"/>
      <c r="M117" s="849"/>
      <c r="N117" s="849"/>
      <c r="O117" s="849"/>
      <c r="P117" s="837"/>
      <c r="Q117" s="850"/>
    </row>
    <row r="118" spans="1:17" ht="14.4" customHeight="1" x14ac:dyDescent="0.3">
      <c r="A118" s="831" t="s">
        <v>4484</v>
      </c>
      <c r="B118" s="832" t="s">
        <v>4485</v>
      </c>
      <c r="C118" s="832" t="s">
        <v>3550</v>
      </c>
      <c r="D118" s="832" t="s">
        <v>4622</v>
      </c>
      <c r="E118" s="832" t="s">
        <v>4623</v>
      </c>
      <c r="F118" s="849">
        <v>2</v>
      </c>
      <c r="G118" s="849">
        <v>168</v>
      </c>
      <c r="H118" s="849"/>
      <c r="I118" s="849">
        <v>84</v>
      </c>
      <c r="J118" s="849"/>
      <c r="K118" s="849"/>
      <c r="L118" s="849"/>
      <c r="M118" s="849"/>
      <c r="N118" s="849"/>
      <c r="O118" s="849"/>
      <c r="P118" s="837"/>
      <c r="Q118" s="850"/>
    </row>
    <row r="119" spans="1:17" ht="14.4" customHeight="1" x14ac:dyDescent="0.3">
      <c r="A119" s="831" t="s">
        <v>4484</v>
      </c>
      <c r="B119" s="832" t="s">
        <v>4485</v>
      </c>
      <c r="C119" s="832" t="s">
        <v>3550</v>
      </c>
      <c r="D119" s="832" t="s">
        <v>4624</v>
      </c>
      <c r="E119" s="832" t="s">
        <v>4625</v>
      </c>
      <c r="F119" s="849">
        <v>1</v>
      </c>
      <c r="G119" s="849">
        <v>78</v>
      </c>
      <c r="H119" s="849"/>
      <c r="I119" s="849">
        <v>78</v>
      </c>
      <c r="J119" s="849"/>
      <c r="K119" s="849"/>
      <c r="L119" s="849"/>
      <c r="M119" s="849"/>
      <c r="N119" s="849"/>
      <c r="O119" s="849"/>
      <c r="P119" s="837"/>
      <c r="Q119" s="850"/>
    </row>
    <row r="120" spans="1:17" ht="14.4" customHeight="1" x14ac:dyDescent="0.3">
      <c r="A120" s="831" t="s">
        <v>4484</v>
      </c>
      <c r="B120" s="832" t="s">
        <v>4485</v>
      </c>
      <c r="C120" s="832" t="s">
        <v>3550</v>
      </c>
      <c r="D120" s="832" t="s">
        <v>4626</v>
      </c>
      <c r="E120" s="832" t="s">
        <v>4627</v>
      </c>
      <c r="F120" s="849"/>
      <c r="G120" s="849"/>
      <c r="H120" s="849"/>
      <c r="I120" s="849"/>
      <c r="J120" s="849">
        <v>1</v>
      </c>
      <c r="K120" s="849">
        <v>21</v>
      </c>
      <c r="L120" s="849">
        <v>1</v>
      </c>
      <c r="M120" s="849">
        <v>21</v>
      </c>
      <c r="N120" s="849">
        <v>2</v>
      </c>
      <c r="O120" s="849">
        <v>42</v>
      </c>
      <c r="P120" s="837">
        <v>2</v>
      </c>
      <c r="Q120" s="850">
        <v>21</v>
      </c>
    </row>
    <row r="121" spans="1:17" ht="14.4" customHeight="1" x14ac:dyDescent="0.3">
      <c r="A121" s="831" t="s">
        <v>4484</v>
      </c>
      <c r="B121" s="832" t="s">
        <v>4485</v>
      </c>
      <c r="C121" s="832" t="s">
        <v>3550</v>
      </c>
      <c r="D121" s="832" t="s">
        <v>4628</v>
      </c>
      <c r="E121" s="832" t="s">
        <v>4629</v>
      </c>
      <c r="F121" s="849">
        <v>9</v>
      </c>
      <c r="G121" s="849">
        <v>198</v>
      </c>
      <c r="H121" s="849">
        <v>0.45</v>
      </c>
      <c r="I121" s="849">
        <v>22</v>
      </c>
      <c r="J121" s="849">
        <v>20</v>
      </c>
      <c r="K121" s="849">
        <v>440</v>
      </c>
      <c r="L121" s="849">
        <v>1</v>
      </c>
      <c r="M121" s="849">
        <v>22</v>
      </c>
      <c r="N121" s="849">
        <v>21</v>
      </c>
      <c r="O121" s="849">
        <v>462</v>
      </c>
      <c r="P121" s="837">
        <v>1.05</v>
      </c>
      <c r="Q121" s="850">
        <v>22</v>
      </c>
    </row>
    <row r="122" spans="1:17" ht="14.4" customHeight="1" x14ac:dyDescent="0.3">
      <c r="A122" s="831" t="s">
        <v>4484</v>
      </c>
      <c r="B122" s="832" t="s">
        <v>4485</v>
      </c>
      <c r="C122" s="832" t="s">
        <v>3550</v>
      </c>
      <c r="D122" s="832" t="s">
        <v>4630</v>
      </c>
      <c r="E122" s="832" t="s">
        <v>4631</v>
      </c>
      <c r="F122" s="849">
        <v>18</v>
      </c>
      <c r="G122" s="849">
        <v>8910</v>
      </c>
      <c r="H122" s="849"/>
      <c r="I122" s="849">
        <v>495</v>
      </c>
      <c r="J122" s="849"/>
      <c r="K122" s="849"/>
      <c r="L122" s="849"/>
      <c r="M122" s="849"/>
      <c r="N122" s="849"/>
      <c r="O122" s="849"/>
      <c r="P122" s="837"/>
      <c r="Q122" s="850"/>
    </row>
    <row r="123" spans="1:17" ht="14.4" customHeight="1" x14ac:dyDescent="0.3">
      <c r="A123" s="831" t="s">
        <v>4484</v>
      </c>
      <c r="B123" s="832" t="s">
        <v>4485</v>
      </c>
      <c r="C123" s="832" t="s">
        <v>3550</v>
      </c>
      <c r="D123" s="832" t="s">
        <v>4632</v>
      </c>
      <c r="E123" s="832" t="s">
        <v>4633</v>
      </c>
      <c r="F123" s="849">
        <v>1</v>
      </c>
      <c r="G123" s="849">
        <v>168</v>
      </c>
      <c r="H123" s="849"/>
      <c r="I123" s="849">
        <v>168</v>
      </c>
      <c r="J123" s="849"/>
      <c r="K123" s="849"/>
      <c r="L123" s="849"/>
      <c r="M123" s="849"/>
      <c r="N123" s="849"/>
      <c r="O123" s="849"/>
      <c r="P123" s="837"/>
      <c r="Q123" s="850"/>
    </row>
    <row r="124" spans="1:17" ht="14.4" customHeight="1" x14ac:dyDescent="0.3">
      <c r="A124" s="831" t="s">
        <v>4484</v>
      </c>
      <c r="B124" s="832" t="s">
        <v>4485</v>
      </c>
      <c r="C124" s="832" t="s">
        <v>3550</v>
      </c>
      <c r="D124" s="832" t="s">
        <v>4634</v>
      </c>
      <c r="E124" s="832" t="s">
        <v>4635</v>
      </c>
      <c r="F124" s="849">
        <v>1</v>
      </c>
      <c r="G124" s="849">
        <v>265</v>
      </c>
      <c r="H124" s="849"/>
      <c r="I124" s="849">
        <v>265</v>
      </c>
      <c r="J124" s="849"/>
      <c r="K124" s="849"/>
      <c r="L124" s="849"/>
      <c r="M124" s="849"/>
      <c r="N124" s="849">
        <v>1</v>
      </c>
      <c r="O124" s="849">
        <v>266</v>
      </c>
      <c r="P124" s="837"/>
      <c r="Q124" s="850">
        <v>266</v>
      </c>
    </row>
    <row r="125" spans="1:17" ht="14.4" customHeight="1" x14ac:dyDescent="0.3">
      <c r="A125" s="831" t="s">
        <v>4484</v>
      </c>
      <c r="B125" s="832" t="s">
        <v>4485</v>
      </c>
      <c r="C125" s="832" t="s">
        <v>3550</v>
      </c>
      <c r="D125" s="832" t="s">
        <v>4636</v>
      </c>
      <c r="E125" s="832" t="s">
        <v>4637</v>
      </c>
      <c r="F125" s="849">
        <v>1</v>
      </c>
      <c r="G125" s="849">
        <v>23</v>
      </c>
      <c r="H125" s="849">
        <v>0.5</v>
      </c>
      <c r="I125" s="849">
        <v>23</v>
      </c>
      <c r="J125" s="849">
        <v>2</v>
      </c>
      <c r="K125" s="849">
        <v>46</v>
      </c>
      <c r="L125" s="849">
        <v>1</v>
      </c>
      <c r="M125" s="849">
        <v>23</v>
      </c>
      <c r="N125" s="849">
        <v>3</v>
      </c>
      <c r="O125" s="849">
        <v>69</v>
      </c>
      <c r="P125" s="837">
        <v>1.5</v>
      </c>
      <c r="Q125" s="850">
        <v>23</v>
      </c>
    </row>
    <row r="126" spans="1:17" ht="14.4" customHeight="1" x14ac:dyDescent="0.3">
      <c r="A126" s="831" t="s">
        <v>4484</v>
      </c>
      <c r="B126" s="832" t="s">
        <v>4485</v>
      </c>
      <c r="C126" s="832" t="s">
        <v>3550</v>
      </c>
      <c r="D126" s="832" t="s">
        <v>4638</v>
      </c>
      <c r="E126" s="832" t="s">
        <v>4639</v>
      </c>
      <c r="F126" s="849">
        <v>2</v>
      </c>
      <c r="G126" s="849">
        <v>1302</v>
      </c>
      <c r="H126" s="849"/>
      <c r="I126" s="849">
        <v>651</v>
      </c>
      <c r="J126" s="849"/>
      <c r="K126" s="849"/>
      <c r="L126" s="849"/>
      <c r="M126" s="849"/>
      <c r="N126" s="849"/>
      <c r="O126" s="849"/>
      <c r="P126" s="837"/>
      <c r="Q126" s="850"/>
    </row>
    <row r="127" spans="1:17" ht="14.4" customHeight="1" x14ac:dyDescent="0.3">
      <c r="A127" s="831" t="s">
        <v>4484</v>
      </c>
      <c r="B127" s="832" t="s">
        <v>4485</v>
      </c>
      <c r="C127" s="832" t="s">
        <v>3550</v>
      </c>
      <c r="D127" s="832" t="s">
        <v>4640</v>
      </c>
      <c r="E127" s="832" t="s">
        <v>4641</v>
      </c>
      <c r="F127" s="849"/>
      <c r="G127" s="849"/>
      <c r="H127" s="849"/>
      <c r="I127" s="849"/>
      <c r="J127" s="849">
        <v>1</v>
      </c>
      <c r="K127" s="849">
        <v>294</v>
      </c>
      <c r="L127" s="849">
        <v>1</v>
      </c>
      <c r="M127" s="849">
        <v>294</v>
      </c>
      <c r="N127" s="849">
        <v>2</v>
      </c>
      <c r="O127" s="849">
        <v>590</v>
      </c>
      <c r="P127" s="837">
        <v>2.0068027210884352</v>
      </c>
      <c r="Q127" s="850">
        <v>295</v>
      </c>
    </row>
    <row r="128" spans="1:17" ht="14.4" customHeight="1" x14ac:dyDescent="0.3">
      <c r="A128" s="831" t="s">
        <v>4484</v>
      </c>
      <c r="B128" s="832" t="s">
        <v>4485</v>
      </c>
      <c r="C128" s="832" t="s">
        <v>3550</v>
      </c>
      <c r="D128" s="832" t="s">
        <v>4642</v>
      </c>
      <c r="E128" s="832" t="s">
        <v>4643</v>
      </c>
      <c r="F128" s="849"/>
      <c r="G128" s="849"/>
      <c r="H128" s="849"/>
      <c r="I128" s="849"/>
      <c r="J128" s="849">
        <v>1</v>
      </c>
      <c r="K128" s="849">
        <v>45</v>
      </c>
      <c r="L128" s="849">
        <v>1</v>
      </c>
      <c r="M128" s="849">
        <v>45</v>
      </c>
      <c r="N128" s="849"/>
      <c r="O128" s="849"/>
      <c r="P128" s="837"/>
      <c r="Q128" s="850"/>
    </row>
    <row r="129" spans="1:17" ht="14.4" customHeight="1" x14ac:dyDescent="0.3">
      <c r="A129" s="831" t="s">
        <v>4484</v>
      </c>
      <c r="B129" s="832" t="s">
        <v>4485</v>
      </c>
      <c r="C129" s="832" t="s">
        <v>3550</v>
      </c>
      <c r="D129" s="832" t="s">
        <v>4644</v>
      </c>
      <c r="E129" s="832" t="s">
        <v>4645</v>
      </c>
      <c r="F129" s="849"/>
      <c r="G129" s="849"/>
      <c r="H129" s="849"/>
      <c r="I129" s="849"/>
      <c r="J129" s="849"/>
      <c r="K129" s="849"/>
      <c r="L129" s="849"/>
      <c r="M129" s="849"/>
      <c r="N129" s="849">
        <v>1</v>
      </c>
      <c r="O129" s="849">
        <v>528</v>
      </c>
      <c r="P129" s="837"/>
      <c r="Q129" s="850">
        <v>528</v>
      </c>
    </row>
    <row r="130" spans="1:17" ht="14.4" customHeight="1" x14ac:dyDescent="0.3">
      <c r="A130" s="831" t="s">
        <v>4484</v>
      </c>
      <c r="B130" s="832" t="s">
        <v>4485</v>
      </c>
      <c r="C130" s="832" t="s">
        <v>3550</v>
      </c>
      <c r="D130" s="832" t="s">
        <v>4646</v>
      </c>
      <c r="E130" s="832" t="s">
        <v>4647</v>
      </c>
      <c r="F130" s="849">
        <v>1</v>
      </c>
      <c r="G130" s="849">
        <v>31</v>
      </c>
      <c r="H130" s="849">
        <v>0.33333333333333331</v>
      </c>
      <c r="I130" s="849">
        <v>31</v>
      </c>
      <c r="J130" s="849">
        <v>3</v>
      </c>
      <c r="K130" s="849">
        <v>93</v>
      </c>
      <c r="L130" s="849">
        <v>1</v>
      </c>
      <c r="M130" s="849">
        <v>31</v>
      </c>
      <c r="N130" s="849">
        <v>2</v>
      </c>
      <c r="O130" s="849">
        <v>62</v>
      </c>
      <c r="P130" s="837">
        <v>0.66666666666666663</v>
      </c>
      <c r="Q130" s="850">
        <v>31</v>
      </c>
    </row>
    <row r="131" spans="1:17" ht="14.4" customHeight="1" x14ac:dyDescent="0.3">
      <c r="A131" s="831" t="s">
        <v>4484</v>
      </c>
      <c r="B131" s="832" t="s">
        <v>4485</v>
      </c>
      <c r="C131" s="832" t="s">
        <v>3550</v>
      </c>
      <c r="D131" s="832" t="s">
        <v>4648</v>
      </c>
      <c r="E131" s="832" t="s">
        <v>4649</v>
      </c>
      <c r="F131" s="849"/>
      <c r="G131" s="849"/>
      <c r="H131" s="849"/>
      <c r="I131" s="849"/>
      <c r="J131" s="849">
        <v>1</v>
      </c>
      <c r="K131" s="849">
        <v>407</v>
      </c>
      <c r="L131" s="849">
        <v>1</v>
      </c>
      <c r="M131" s="849">
        <v>407</v>
      </c>
      <c r="N131" s="849"/>
      <c r="O131" s="849"/>
      <c r="P131" s="837"/>
      <c r="Q131" s="850"/>
    </row>
    <row r="132" spans="1:17" ht="14.4" customHeight="1" x14ac:dyDescent="0.3">
      <c r="A132" s="831" t="s">
        <v>4484</v>
      </c>
      <c r="B132" s="832" t="s">
        <v>4485</v>
      </c>
      <c r="C132" s="832" t="s">
        <v>3550</v>
      </c>
      <c r="D132" s="832" t="s">
        <v>4650</v>
      </c>
      <c r="E132" s="832" t="s">
        <v>4651</v>
      </c>
      <c r="F132" s="849">
        <v>2</v>
      </c>
      <c r="G132" s="849">
        <v>266</v>
      </c>
      <c r="H132" s="849"/>
      <c r="I132" s="849">
        <v>133</v>
      </c>
      <c r="J132" s="849"/>
      <c r="K132" s="849"/>
      <c r="L132" s="849"/>
      <c r="M132" s="849"/>
      <c r="N132" s="849">
        <v>1</v>
      </c>
      <c r="O132" s="849">
        <v>133</v>
      </c>
      <c r="P132" s="837"/>
      <c r="Q132" s="850">
        <v>133</v>
      </c>
    </row>
    <row r="133" spans="1:17" ht="14.4" customHeight="1" x14ac:dyDescent="0.3">
      <c r="A133" s="831" t="s">
        <v>4484</v>
      </c>
      <c r="B133" s="832" t="s">
        <v>4485</v>
      </c>
      <c r="C133" s="832" t="s">
        <v>3550</v>
      </c>
      <c r="D133" s="832" t="s">
        <v>4652</v>
      </c>
      <c r="E133" s="832" t="s">
        <v>4653</v>
      </c>
      <c r="F133" s="849">
        <v>171</v>
      </c>
      <c r="G133" s="849">
        <v>6327</v>
      </c>
      <c r="H133" s="849">
        <v>0.37831858407079644</v>
      </c>
      <c r="I133" s="849">
        <v>37</v>
      </c>
      <c r="J133" s="849">
        <v>452</v>
      </c>
      <c r="K133" s="849">
        <v>16724</v>
      </c>
      <c r="L133" s="849">
        <v>1</v>
      </c>
      <c r="M133" s="849">
        <v>37</v>
      </c>
      <c r="N133" s="849">
        <v>444</v>
      </c>
      <c r="O133" s="849">
        <v>16428</v>
      </c>
      <c r="P133" s="837">
        <v>0.98230088495575218</v>
      </c>
      <c r="Q133" s="850">
        <v>37</v>
      </c>
    </row>
    <row r="134" spans="1:17" ht="14.4" customHeight="1" x14ac:dyDescent="0.3">
      <c r="A134" s="831" t="s">
        <v>4484</v>
      </c>
      <c r="B134" s="832" t="s">
        <v>4485</v>
      </c>
      <c r="C134" s="832" t="s">
        <v>3550</v>
      </c>
      <c r="D134" s="832" t="s">
        <v>4654</v>
      </c>
      <c r="E134" s="832" t="s">
        <v>4655</v>
      </c>
      <c r="F134" s="849"/>
      <c r="G134" s="849"/>
      <c r="H134" s="849"/>
      <c r="I134" s="849"/>
      <c r="J134" s="849"/>
      <c r="K134" s="849"/>
      <c r="L134" s="849"/>
      <c r="M134" s="849"/>
      <c r="N134" s="849">
        <v>1</v>
      </c>
      <c r="O134" s="849">
        <v>474</v>
      </c>
      <c r="P134" s="837"/>
      <c r="Q134" s="850">
        <v>474</v>
      </c>
    </row>
    <row r="135" spans="1:17" ht="14.4" customHeight="1" x14ac:dyDescent="0.3">
      <c r="A135" s="831" t="s">
        <v>4484</v>
      </c>
      <c r="B135" s="832" t="s">
        <v>4485</v>
      </c>
      <c r="C135" s="832" t="s">
        <v>3550</v>
      </c>
      <c r="D135" s="832" t="s">
        <v>4656</v>
      </c>
      <c r="E135" s="832" t="s">
        <v>4657</v>
      </c>
      <c r="F135" s="849"/>
      <c r="G135" s="849"/>
      <c r="H135" s="849"/>
      <c r="I135" s="849"/>
      <c r="J135" s="849">
        <v>13</v>
      </c>
      <c r="K135" s="849">
        <v>1209</v>
      </c>
      <c r="L135" s="849">
        <v>1</v>
      </c>
      <c r="M135" s="849">
        <v>93</v>
      </c>
      <c r="N135" s="849">
        <v>5</v>
      </c>
      <c r="O135" s="849">
        <v>465</v>
      </c>
      <c r="P135" s="837">
        <v>0.38461538461538464</v>
      </c>
      <c r="Q135" s="850">
        <v>93</v>
      </c>
    </row>
    <row r="136" spans="1:17" ht="14.4" customHeight="1" x14ac:dyDescent="0.3">
      <c r="A136" s="831" t="s">
        <v>4484</v>
      </c>
      <c r="B136" s="832" t="s">
        <v>4658</v>
      </c>
      <c r="C136" s="832" t="s">
        <v>3550</v>
      </c>
      <c r="D136" s="832" t="s">
        <v>4659</v>
      </c>
      <c r="E136" s="832" t="s">
        <v>4660</v>
      </c>
      <c r="F136" s="849">
        <v>1</v>
      </c>
      <c r="G136" s="849">
        <v>1038</v>
      </c>
      <c r="H136" s="849"/>
      <c r="I136" s="849">
        <v>1038</v>
      </c>
      <c r="J136" s="849"/>
      <c r="K136" s="849"/>
      <c r="L136" s="849"/>
      <c r="M136" s="849"/>
      <c r="N136" s="849">
        <v>1</v>
      </c>
      <c r="O136" s="849">
        <v>1038</v>
      </c>
      <c r="P136" s="837"/>
      <c r="Q136" s="850">
        <v>1038</v>
      </c>
    </row>
    <row r="137" spans="1:17" ht="14.4" customHeight="1" x14ac:dyDescent="0.3">
      <c r="A137" s="831" t="s">
        <v>4661</v>
      </c>
      <c r="B137" s="832" t="s">
        <v>3766</v>
      </c>
      <c r="C137" s="832" t="s">
        <v>3567</v>
      </c>
      <c r="D137" s="832" t="s">
        <v>4662</v>
      </c>
      <c r="E137" s="832" t="s">
        <v>4663</v>
      </c>
      <c r="F137" s="849"/>
      <c r="G137" s="849"/>
      <c r="H137" s="849"/>
      <c r="I137" s="849"/>
      <c r="J137" s="849"/>
      <c r="K137" s="849"/>
      <c r="L137" s="849"/>
      <c r="M137" s="849"/>
      <c r="N137" s="849">
        <v>0.2</v>
      </c>
      <c r="O137" s="849">
        <v>1295.26</v>
      </c>
      <c r="P137" s="837"/>
      <c r="Q137" s="850">
        <v>6476.2999999999993</v>
      </c>
    </row>
    <row r="138" spans="1:17" ht="14.4" customHeight="1" x14ac:dyDescent="0.3">
      <c r="A138" s="831" t="s">
        <v>4661</v>
      </c>
      <c r="B138" s="832" t="s">
        <v>3766</v>
      </c>
      <c r="C138" s="832" t="s">
        <v>3567</v>
      </c>
      <c r="D138" s="832" t="s">
        <v>4664</v>
      </c>
      <c r="E138" s="832" t="s">
        <v>4665</v>
      </c>
      <c r="F138" s="849">
        <v>0.7</v>
      </c>
      <c r="G138" s="849">
        <v>703.38</v>
      </c>
      <c r="H138" s="849">
        <v>0.26923121088591606</v>
      </c>
      <c r="I138" s="849">
        <v>1004.8285714285715</v>
      </c>
      <c r="J138" s="849">
        <v>2.6</v>
      </c>
      <c r="K138" s="849">
        <v>2612.5500000000002</v>
      </c>
      <c r="L138" s="849">
        <v>1</v>
      </c>
      <c r="M138" s="849">
        <v>1004.8269230769231</v>
      </c>
      <c r="N138" s="849"/>
      <c r="O138" s="849"/>
      <c r="P138" s="837"/>
      <c r="Q138" s="850"/>
    </row>
    <row r="139" spans="1:17" ht="14.4" customHeight="1" x14ac:dyDescent="0.3">
      <c r="A139" s="831" t="s">
        <v>4661</v>
      </c>
      <c r="B139" s="832" t="s">
        <v>3766</v>
      </c>
      <c r="C139" s="832" t="s">
        <v>3567</v>
      </c>
      <c r="D139" s="832" t="s">
        <v>4666</v>
      </c>
      <c r="E139" s="832" t="s">
        <v>1066</v>
      </c>
      <c r="F139" s="849">
        <v>0.13</v>
      </c>
      <c r="G139" s="849">
        <v>1285.43</v>
      </c>
      <c r="H139" s="849">
        <v>1.8571552409159866</v>
      </c>
      <c r="I139" s="849">
        <v>9887.9230769230762</v>
      </c>
      <c r="J139" s="849">
        <v>7.0000000000000007E-2</v>
      </c>
      <c r="K139" s="849">
        <v>692.15</v>
      </c>
      <c r="L139" s="849">
        <v>1</v>
      </c>
      <c r="M139" s="849">
        <v>9887.8571428571413</v>
      </c>
      <c r="N139" s="849">
        <v>0.51</v>
      </c>
      <c r="O139" s="849">
        <v>5042.82</v>
      </c>
      <c r="P139" s="837">
        <v>7.2857328613739796</v>
      </c>
      <c r="Q139" s="850">
        <v>9887.8823529411766</v>
      </c>
    </row>
    <row r="140" spans="1:17" ht="14.4" customHeight="1" x14ac:dyDescent="0.3">
      <c r="A140" s="831" t="s">
        <v>4661</v>
      </c>
      <c r="B140" s="832" t="s">
        <v>3766</v>
      </c>
      <c r="C140" s="832" t="s">
        <v>3567</v>
      </c>
      <c r="D140" s="832" t="s">
        <v>4667</v>
      </c>
      <c r="E140" s="832" t="s">
        <v>4668</v>
      </c>
      <c r="F140" s="849"/>
      <c r="G140" s="849"/>
      <c r="H140" s="849"/>
      <c r="I140" s="849"/>
      <c r="J140" s="849"/>
      <c r="K140" s="849"/>
      <c r="L140" s="849"/>
      <c r="M140" s="849"/>
      <c r="N140" s="849">
        <v>1</v>
      </c>
      <c r="O140" s="849">
        <v>5189.8</v>
      </c>
      <c r="P140" s="837"/>
      <c r="Q140" s="850">
        <v>5189.8</v>
      </c>
    </row>
    <row r="141" spans="1:17" ht="14.4" customHeight="1" x14ac:dyDescent="0.3">
      <c r="A141" s="831" t="s">
        <v>4661</v>
      </c>
      <c r="B141" s="832" t="s">
        <v>3766</v>
      </c>
      <c r="C141" s="832" t="s">
        <v>3567</v>
      </c>
      <c r="D141" s="832" t="s">
        <v>3576</v>
      </c>
      <c r="E141" s="832" t="s">
        <v>1352</v>
      </c>
      <c r="F141" s="849"/>
      <c r="G141" s="849"/>
      <c r="H141" s="849"/>
      <c r="I141" s="849"/>
      <c r="J141" s="849">
        <v>0.3</v>
      </c>
      <c r="K141" s="849">
        <v>1364.28</v>
      </c>
      <c r="L141" s="849">
        <v>1</v>
      </c>
      <c r="M141" s="849">
        <v>4547.6000000000004</v>
      </c>
      <c r="N141" s="849"/>
      <c r="O141" s="849"/>
      <c r="P141" s="837"/>
      <c r="Q141" s="850"/>
    </row>
    <row r="142" spans="1:17" ht="14.4" customHeight="1" x14ac:dyDescent="0.3">
      <c r="A142" s="831" t="s">
        <v>4661</v>
      </c>
      <c r="B142" s="832" t="s">
        <v>3766</v>
      </c>
      <c r="C142" s="832" t="s">
        <v>3567</v>
      </c>
      <c r="D142" s="832" t="s">
        <v>3577</v>
      </c>
      <c r="E142" s="832" t="s">
        <v>1352</v>
      </c>
      <c r="F142" s="849">
        <v>0.11</v>
      </c>
      <c r="G142" s="849">
        <v>973.93999999999994</v>
      </c>
      <c r="H142" s="849"/>
      <c r="I142" s="849">
        <v>8854</v>
      </c>
      <c r="J142" s="849"/>
      <c r="K142" s="849"/>
      <c r="L142" s="849"/>
      <c r="M142" s="849"/>
      <c r="N142" s="849"/>
      <c r="O142" s="849"/>
      <c r="P142" s="837"/>
      <c r="Q142" s="850"/>
    </row>
    <row r="143" spans="1:17" ht="14.4" customHeight="1" x14ac:dyDescent="0.3">
      <c r="A143" s="831" t="s">
        <v>4661</v>
      </c>
      <c r="B143" s="832" t="s">
        <v>3766</v>
      </c>
      <c r="C143" s="832" t="s">
        <v>3567</v>
      </c>
      <c r="D143" s="832" t="s">
        <v>4669</v>
      </c>
      <c r="E143" s="832" t="s">
        <v>4670</v>
      </c>
      <c r="F143" s="849">
        <v>0.5</v>
      </c>
      <c r="G143" s="849">
        <v>974.65</v>
      </c>
      <c r="H143" s="849">
        <v>1.25</v>
      </c>
      <c r="I143" s="849">
        <v>1949.3</v>
      </c>
      <c r="J143" s="849">
        <v>0.4</v>
      </c>
      <c r="K143" s="849">
        <v>779.72</v>
      </c>
      <c r="L143" s="849">
        <v>1</v>
      </c>
      <c r="M143" s="849">
        <v>1949.3</v>
      </c>
      <c r="N143" s="849">
        <v>0.30000000000000004</v>
      </c>
      <c r="O143" s="849">
        <v>584.79</v>
      </c>
      <c r="P143" s="837">
        <v>0.74999999999999989</v>
      </c>
      <c r="Q143" s="850">
        <v>1949.2999999999995</v>
      </c>
    </row>
    <row r="144" spans="1:17" ht="14.4" customHeight="1" x14ac:dyDescent="0.3">
      <c r="A144" s="831" t="s">
        <v>4661</v>
      </c>
      <c r="B144" s="832" t="s">
        <v>3766</v>
      </c>
      <c r="C144" s="832" t="s">
        <v>3567</v>
      </c>
      <c r="D144" s="832" t="s">
        <v>4420</v>
      </c>
      <c r="E144" s="832" t="s">
        <v>1352</v>
      </c>
      <c r="F144" s="849">
        <v>3.1999999999999997</v>
      </c>
      <c r="G144" s="849">
        <v>5666.56</v>
      </c>
      <c r="H144" s="849">
        <v>2.2251123048408887</v>
      </c>
      <c r="I144" s="849">
        <v>1770.8000000000002</v>
      </c>
      <c r="J144" s="849">
        <v>1.4</v>
      </c>
      <c r="K144" s="849">
        <v>2546.64</v>
      </c>
      <c r="L144" s="849">
        <v>1</v>
      </c>
      <c r="M144" s="849">
        <v>1819.0285714285715</v>
      </c>
      <c r="N144" s="849">
        <v>4.7</v>
      </c>
      <c r="O144" s="849">
        <v>8549.4500000000007</v>
      </c>
      <c r="P144" s="837">
        <v>3.3571490277385108</v>
      </c>
      <c r="Q144" s="850">
        <v>1819.0319148936171</v>
      </c>
    </row>
    <row r="145" spans="1:17" ht="14.4" customHeight="1" x14ac:dyDescent="0.3">
      <c r="A145" s="831" t="s">
        <v>4661</v>
      </c>
      <c r="B145" s="832" t="s">
        <v>3766</v>
      </c>
      <c r="C145" s="832" t="s">
        <v>3567</v>
      </c>
      <c r="D145" s="832" t="s">
        <v>4671</v>
      </c>
      <c r="E145" s="832" t="s">
        <v>4672</v>
      </c>
      <c r="F145" s="849"/>
      <c r="G145" s="849"/>
      <c r="H145" s="849"/>
      <c r="I145" s="849"/>
      <c r="J145" s="849"/>
      <c r="K145" s="849"/>
      <c r="L145" s="849"/>
      <c r="M145" s="849"/>
      <c r="N145" s="849">
        <v>0.15</v>
      </c>
      <c r="O145" s="849">
        <v>77.64</v>
      </c>
      <c r="P145" s="837"/>
      <c r="Q145" s="850">
        <v>517.6</v>
      </c>
    </row>
    <row r="146" spans="1:17" ht="14.4" customHeight="1" x14ac:dyDescent="0.3">
      <c r="A146" s="831" t="s">
        <v>4661</v>
      </c>
      <c r="B146" s="832" t="s">
        <v>3766</v>
      </c>
      <c r="C146" s="832" t="s">
        <v>3567</v>
      </c>
      <c r="D146" s="832" t="s">
        <v>4421</v>
      </c>
      <c r="E146" s="832" t="s">
        <v>4422</v>
      </c>
      <c r="F146" s="849">
        <v>0.05</v>
      </c>
      <c r="G146" s="849">
        <v>45.19</v>
      </c>
      <c r="H146" s="849">
        <v>0.33333333333333331</v>
      </c>
      <c r="I146" s="849">
        <v>903.8</v>
      </c>
      <c r="J146" s="849">
        <v>0.15000000000000002</v>
      </c>
      <c r="K146" s="849">
        <v>135.57</v>
      </c>
      <c r="L146" s="849">
        <v>1</v>
      </c>
      <c r="M146" s="849">
        <v>903.79999999999984</v>
      </c>
      <c r="N146" s="849">
        <v>0.1</v>
      </c>
      <c r="O146" s="849">
        <v>90.38</v>
      </c>
      <c r="P146" s="837">
        <v>0.66666666666666663</v>
      </c>
      <c r="Q146" s="850">
        <v>903.8</v>
      </c>
    </row>
    <row r="147" spans="1:17" ht="14.4" customHeight="1" x14ac:dyDescent="0.3">
      <c r="A147" s="831" t="s">
        <v>4661</v>
      </c>
      <c r="B147" s="832" t="s">
        <v>3766</v>
      </c>
      <c r="C147" s="832" t="s">
        <v>3567</v>
      </c>
      <c r="D147" s="832" t="s">
        <v>4673</v>
      </c>
      <c r="E147" s="832" t="s">
        <v>1352</v>
      </c>
      <c r="F147" s="849">
        <v>0.17</v>
      </c>
      <c r="G147" s="849">
        <v>5560.33</v>
      </c>
      <c r="H147" s="849">
        <v>0.54197841572345928</v>
      </c>
      <c r="I147" s="849">
        <v>32707.823529411762</v>
      </c>
      <c r="J147" s="849">
        <v>0.30000000000000004</v>
      </c>
      <c r="K147" s="849">
        <v>10259.32</v>
      </c>
      <c r="L147" s="849">
        <v>1</v>
      </c>
      <c r="M147" s="849">
        <v>34197.73333333333</v>
      </c>
      <c r="N147" s="849">
        <v>0.14000000000000001</v>
      </c>
      <c r="O147" s="849">
        <v>4583.95</v>
      </c>
      <c r="P147" s="837">
        <v>0.44680836546671709</v>
      </c>
      <c r="Q147" s="850">
        <v>32742.499999999996</v>
      </c>
    </row>
    <row r="148" spans="1:17" ht="14.4" customHeight="1" x14ac:dyDescent="0.3">
      <c r="A148" s="831" t="s">
        <v>4661</v>
      </c>
      <c r="B148" s="832" t="s">
        <v>3766</v>
      </c>
      <c r="C148" s="832" t="s">
        <v>3547</v>
      </c>
      <c r="D148" s="832" t="s">
        <v>4674</v>
      </c>
      <c r="E148" s="832" t="s">
        <v>4675</v>
      </c>
      <c r="F148" s="849">
        <v>1</v>
      </c>
      <c r="G148" s="849">
        <v>972.32</v>
      </c>
      <c r="H148" s="849"/>
      <c r="I148" s="849">
        <v>972.32</v>
      </c>
      <c r="J148" s="849"/>
      <c r="K148" s="849"/>
      <c r="L148" s="849"/>
      <c r="M148" s="849"/>
      <c r="N148" s="849">
        <v>5</v>
      </c>
      <c r="O148" s="849">
        <v>4861.6000000000004</v>
      </c>
      <c r="P148" s="837"/>
      <c r="Q148" s="850">
        <v>972.32</v>
      </c>
    </row>
    <row r="149" spans="1:17" ht="14.4" customHeight="1" x14ac:dyDescent="0.3">
      <c r="A149" s="831" t="s">
        <v>4661</v>
      </c>
      <c r="B149" s="832" t="s">
        <v>3766</v>
      </c>
      <c r="C149" s="832" t="s">
        <v>3547</v>
      </c>
      <c r="D149" s="832" t="s">
        <v>4676</v>
      </c>
      <c r="E149" s="832" t="s">
        <v>4675</v>
      </c>
      <c r="F149" s="849"/>
      <c r="G149" s="849"/>
      <c r="H149" s="849"/>
      <c r="I149" s="849"/>
      <c r="J149" s="849">
        <v>1</v>
      </c>
      <c r="K149" s="849">
        <v>1707.31</v>
      </c>
      <c r="L149" s="849">
        <v>1</v>
      </c>
      <c r="M149" s="849">
        <v>1707.31</v>
      </c>
      <c r="N149" s="849"/>
      <c r="O149" s="849"/>
      <c r="P149" s="837"/>
      <c r="Q149" s="850"/>
    </row>
    <row r="150" spans="1:17" ht="14.4" customHeight="1" x14ac:dyDescent="0.3">
      <c r="A150" s="831" t="s">
        <v>4661</v>
      </c>
      <c r="B150" s="832" t="s">
        <v>3766</v>
      </c>
      <c r="C150" s="832" t="s">
        <v>3547</v>
      </c>
      <c r="D150" s="832" t="s">
        <v>4677</v>
      </c>
      <c r="E150" s="832" t="s">
        <v>4678</v>
      </c>
      <c r="F150" s="849"/>
      <c r="G150" s="849"/>
      <c r="H150" s="849"/>
      <c r="I150" s="849"/>
      <c r="J150" s="849">
        <v>1</v>
      </c>
      <c r="K150" s="849">
        <v>1027.76</v>
      </c>
      <c r="L150" s="849">
        <v>1</v>
      </c>
      <c r="M150" s="849">
        <v>1027.76</v>
      </c>
      <c r="N150" s="849"/>
      <c r="O150" s="849"/>
      <c r="P150" s="837"/>
      <c r="Q150" s="850"/>
    </row>
    <row r="151" spans="1:17" ht="14.4" customHeight="1" x14ac:dyDescent="0.3">
      <c r="A151" s="831" t="s">
        <v>4661</v>
      </c>
      <c r="B151" s="832" t="s">
        <v>3766</v>
      </c>
      <c r="C151" s="832" t="s">
        <v>3547</v>
      </c>
      <c r="D151" s="832" t="s">
        <v>4679</v>
      </c>
      <c r="E151" s="832" t="s">
        <v>4680</v>
      </c>
      <c r="F151" s="849"/>
      <c r="G151" s="849"/>
      <c r="H151" s="849"/>
      <c r="I151" s="849"/>
      <c r="J151" s="849"/>
      <c r="K151" s="849"/>
      <c r="L151" s="849"/>
      <c r="M151" s="849"/>
      <c r="N151" s="849">
        <v>2</v>
      </c>
      <c r="O151" s="849">
        <v>4473</v>
      </c>
      <c r="P151" s="837"/>
      <c r="Q151" s="850">
        <v>2236.5</v>
      </c>
    </row>
    <row r="152" spans="1:17" ht="14.4" customHeight="1" x14ac:dyDescent="0.3">
      <c r="A152" s="831" t="s">
        <v>4661</v>
      </c>
      <c r="B152" s="832" t="s">
        <v>3766</v>
      </c>
      <c r="C152" s="832" t="s">
        <v>3547</v>
      </c>
      <c r="D152" s="832" t="s">
        <v>4681</v>
      </c>
      <c r="E152" s="832" t="s">
        <v>4682</v>
      </c>
      <c r="F152" s="849"/>
      <c r="G152" s="849"/>
      <c r="H152" s="849"/>
      <c r="I152" s="849"/>
      <c r="J152" s="849"/>
      <c r="K152" s="849"/>
      <c r="L152" s="849"/>
      <c r="M152" s="849"/>
      <c r="N152" s="849">
        <v>10</v>
      </c>
      <c r="O152" s="849">
        <v>9432.5</v>
      </c>
      <c r="P152" s="837"/>
      <c r="Q152" s="850">
        <v>943.25</v>
      </c>
    </row>
    <row r="153" spans="1:17" ht="14.4" customHeight="1" x14ac:dyDescent="0.3">
      <c r="A153" s="831" t="s">
        <v>4661</v>
      </c>
      <c r="B153" s="832" t="s">
        <v>3766</v>
      </c>
      <c r="C153" s="832" t="s">
        <v>3547</v>
      </c>
      <c r="D153" s="832" t="s">
        <v>4683</v>
      </c>
      <c r="E153" s="832" t="s">
        <v>4684</v>
      </c>
      <c r="F153" s="849"/>
      <c r="G153" s="849"/>
      <c r="H153" s="849"/>
      <c r="I153" s="849"/>
      <c r="J153" s="849">
        <v>1</v>
      </c>
      <c r="K153" s="849">
        <v>7650</v>
      </c>
      <c r="L153" s="849">
        <v>1</v>
      </c>
      <c r="M153" s="849">
        <v>7650</v>
      </c>
      <c r="N153" s="849"/>
      <c r="O153" s="849"/>
      <c r="P153" s="837"/>
      <c r="Q153" s="850"/>
    </row>
    <row r="154" spans="1:17" ht="14.4" customHeight="1" x14ac:dyDescent="0.3">
      <c r="A154" s="831" t="s">
        <v>4661</v>
      </c>
      <c r="B154" s="832" t="s">
        <v>3766</v>
      </c>
      <c r="C154" s="832" t="s">
        <v>3547</v>
      </c>
      <c r="D154" s="832" t="s">
        <v>4685</v>
      </c>
      <c r="E154" s="832" t="s">
        <v>4686</v>
      </c>
      <c r="F154" s="849">
        <v>1</v>
      </c>
      <c r="G154" s="849">
        <v>5259.23</v>
      </c>
      <c r="H154" s="849"/>
      <c r="I154" s="849">
        <v>5259.23</v>
      </c>
      <c r="J154" s="849"/>
      <c r="K154" s="849"/>
      <c r="L154" s="849"/>
      <c r="M154" s="849"/>
      <c r="N154" s="849">
        <v>2</v>
      </c>
      <c r="O154" s="849">
        <v>9935.7800000000007</v>
      </c>
      <c r="P154" s="837"/>
      <c r="Q154" s="850">
        <v>4967.8900000000003</v>
      </c>
    </row>
    <row r="155" spans="1:17" ht="14.4" customHeight="1" x14ac:dyDescent="0.3">
      <c r="A155" s="831" t="s">
        <v>4661</v>
      </c>
      <c r="B155" s="832" t="s">
        <v>3766</v>
      </c>
      <c r="C155" s="832" t="s">
        <v>3547</v>
      </c>
      <c r="D155" s="832" t="s">
        <v>4687</v>
      </c>
      <c r="E155" s="832" t="s">
        <v>4688</v>
      </c>
      <c r="F155" s="849">
        <v>2</v>
      </c>
      <c r="G155" s="849">
        <v>1776.12</v>
      </c>
      <c r="H155" s="849"/>
      <c r="I155" s="849">
        <v>888.06</v>
      </c>
      <c r="J155" s="849"/>
      <c r="K155" s="849"/>
      <c r="L155" s="849"/>
      <c r="M155" s="849"/>
      <c r="N155" s="849">
        <v>1</v>
      </c>
      <c r="O155" s="849">
        <v>888.06</v>
      </c>
      <c r="P155" s="837"/>
      <c r="Q155" s="850">
        <v>888.06</v>
      </c>
    </row>
    <row r="156" spans="1:17" ht="14.4" customHeight="1" x14ac:dyDescent="0.3">
      <c r="A156" s="831" t="s">
        <v>4661</v>
      </c>
      <c r="B156" s="832" t="s">
        <v>3766</v>
      </c>
      <c r="C156" s="832" t="s">
        <v>3547</v>
      </c>
      <c r="D156" s="832" t="s">
        <v>4689</v>
      </c>
      <c r="E156" s="832" t="s">
        <v>4690</v>
      </c>
      <c r="F156" s="849">
        <v>2</v>
      </c>
      <c r="G156" s="849">
        <v>7289.16</v>
      </c>
      <c r="H156" s="849"/>
      <c r="I156" s="849">
        <v>3644.58</v>
      </c>
      <c r="J156" s="849"/>
      <c r="K156" s="849"/>
      <c r="L156" s="849"/>
      <c r="M156" s="849"/>
      <c r="N156" s="849">
        <v>4</v>
      </c>
      <c r="O156" s="849">
        <v>14578.32</v>
      </c>
      <c r="P156" s="837"/>
      <c r="Q156" s="850">
        <v>3644.58</v>
      </c>
    </row>
    <row r="157" spans="1:17" ht="14.4" customHeight="1" x14ac:dyDescent="0.3">
      <c r="A157" s="831" t="s">
        <v>4661</v>
      </c>
      <c r="B157" s="832" t="s">
        <v>3766</v>
      </c>
      <c r="C157" s="832" t="s">
        <v>3547</v>
      </c>
      <c r="D157" s="832" t="s">
        <v>4691</v>
      </c>
      <c r="E157" s="832" t="s">
        <v>4692</v>
      </c>
      <c r="F157" s="849"/>
      <c r="G157" s="849"/>
      <c r="H157" s="849"/>
      <c r="I157" s="849"/>
      <c r="J157" s="849">
        <v>1</v>
      </c>
      <c r="K157" s="849">
        <v>1146.33</v>
      </c>
      <c r="L157" s="849">
        <v>1</v>
      </c>
      <c r="M157" s="849">
        <v>1146.33</v>
      </c>
      <c r="N157" s="849">
        <v>1</v>
      </c>
      <c r="O157" s="849">
        <v>1086.17</v>
      </c>
      <c r="P157" s="837">
        <v>0.9475194751947521</v>
      </c>
      <c r="Q157" s="850">
        <v>1086.17</v>
      </c>
    </row>
    <row r="158" spans="1:17" ht="14.4" customHeight="1" x14ac:dyDescent="0.3">
      <c r="A158" s="831" t="s">
        <v>4661</v>
      </c>
      <c r="B158" s="832" t="s">
        <v>3766</v>
      </c>
      <c r="C158" s="832" t="s">
        <v>3547</v>
      </c>
      <c r="D158" s="832" t="s">
        <v>4693</v>
      </c>
      <c r="E158" s="832" t="s">
        <v>4694</v>
      </c>
      <c r="F158" s="849"/>
      <c r="G158" s="849"/>
      <c r="H158" s="849"/>
      <c r="I158" s="849"/>
      <c r="J158" s="849"/>
      <c r="K158" s="849"/>
      <c r="L158" s="849"/>
      <c r="M158" s="849"/>
      <c r="N158" s="849">
        <v>2</v>
      </c>
      <c r="O158" s="849">
        <v>718.2</v>
      </c>
      <c r="P158" s="837"/>
      <c r="Q158" s="850">
        <v>359.1</v>
      </c>
    </row>
    <row r="159" spans="1:17" ht="14.4" customHeight="1" x14ac:dyDescent="0.3">
      <c r="A159" s="831" t="s">
        <v>4661</v>
      </c>
      <c r="B159" s="832" t="s">
        <v>3766</v>
      </c>
      <c r="C159" s="832" t="s">
        <v>3547</v>
      </c>
      <c r="D159" s="832" t="s">
        <v>4695</v>
      </c>
      <c r="E159" s="832" t="s">
        <v>4696</v>
      </c>
      <c r="F159" s="849">
        <v>2</v>
      </c>
      <c r="G159" s="849">
        <v>1787.8</v>
      </c>
      <c r="H159" s="849"/>
      <c r="I159" s="849">
        <v>893.9</v>
      </c>
      <c r="J159" s="849"/>
      <c r="K159" s="849"/>
      <c r="L159" s="849"/>
      <c r="M159" s="849"/>
      <c r="N159" s="849">
        <v>3</v>
      </c>
      <c r="O159" s="849">
        <v>2681.7</v>
      </c>
      <c r="P159" s="837"/>
      <c r="Q159" s="850">
        <v>893.9</v>
      </c>
    </row>
    <row r="160" spans="1:17" ht="14.4" customHeight="1" x14ac:dyDescent="0.3">
      <c r="A160" s="831" t="s">
        <v>4661</v>
      </c>
      <c r="B160" s="832" t="s">
        <v>3766</v>
      </c>
      <c r="C160" s="832" t="s">
        <v>3547</v>
      </c>
      <c r="D160" s="832" t="s">
        <v>4697</v>
      </c>
      <c r="E160" s="832" t="s">
        <v>4698</v>
      </c>
      <c r="F160" s="849">
        <v>1</v>
      </c>
      <c r="G160" s="849">
        <v>893.9</v>
      </c>
      <c r="H160" s="849">
        <v>0.33333333333333337</v>
      </c>
      <c r="I160" s="849">
        <v>893.9</v>
      </c>
      <c r="J160" s="849">
        <v>3</v>
      </c>
      <c r="K160" s="849">
        <v>2681.7</v>
      </c>
      <c r="L160" s="849">
        <v>1</v>
      </c>
      <c r="M160" s="849">
        <v>893.9</v>
      </c>
      <c r="N160" s="849">
        <v>1</v>
      </c>
      <c r="O160" s="849">
        <v>838.48</v>
      </c>
      <c r="P160" s="837">
        <v>0.31266733788268636</v>
      </c>
      <c r="Q160" s="850">
        <v>838.48</v>
      </c>
    </row>
    <row r="161" spans="1:17" ht="14.4" customHeight="1" x14ac:dyDescent="0.3">
      <c r="A161" s="831" t="s">
        <v>4661</v>
      </c>
      <c r="B161" s="832" t="s">
        <v>3766</v>
      </c>
      <c r="C161" s="832" t="s">
        <v>3547</v>
      </c>
      <c r="D161" s="832" t="s">
        <v>4699</v>
      </c>
      <c r="E161" s="832" t="s">
        <v>4700</v>
      </c>
      <c r="F161" s="849">
        <v>1</v>
      </c>
      <c r="G161" s="849">
        <v>16831.689999999999</v>
      </c>
      <c r="H161" s="849"/>
      <c r="I161" s="849">
        <v>16831.689999999999</v>
      </c>
      <c r="J161" s="849"/>
      <c r="K161" s="849"/>
      <c r="L161" s="849"/>
      <c r="M161" s="849"/>
      <c r="N161" s="849">
        <v>5</v>
      </c>
      <c r="O161" s="849">
        <v>84158.45</v>
      </c>
      <c r="P161" s="837"/>
      <c r="Q161" s="850">
        <v>16831.689999999999</v>
      </c>
    </row>
    <row r="162" spans="1:17" ht="14.4" customHeight="1" x14ac:dyDescent="0.3">
      <c r="A162" s="831" t="s">
        <v>4661</v>
      </c>
      <c r="B162" s="832" t="s">
        <v>3766</v>
      </c>
      <c r="C162" s="832" t="s">
        <v>3547</v>
      </c>
      <c r="D162" s="832" t="s">
        <v>4701</v>
      </c>
      <c r="E162" s="832" t="s">
        <v>4702</v>
      </c>
      <c r="F162" s="849"/>
      <c r="G162" s="849"/>
      <c r="H162" s="849"/>
      <c r="I162" s="849"/>
      <c r="J162" s="849"/>
      <c r="K162" s="849"/>
      <c r="L162" s="849"/>
      <c r="M162" s="849"/>
      <c r="N162" s="849">
        <v>4</v>
      </c>
      <c r="O162" s="849">
        <v>20802.72</v>
      </c>
      <c r="P162" s="837"/>
      <c r="Q162" s="850">
        <v>5200.68</v>
      </c>
    </row>
    <row r="163" spans="1:17" ht="14.4" customHeight="1" x14ac:dyDescent="0.3">
      <c r="A163" s="831" t="s">
        <v>4661</v>
      </c>
      <c r="B163" s="832" t="s">
        <v>3766</v>
      </c>
      <c r="C163" s="832" t="s">
        <v>3547</v>
      </c>
      <c r="D163" s="832" t="s">
        <v>4703</v>
      </c>
      <c r="E163" s="832" t="s">
        <v>4704</v>
      </c>
      <c r="F163" s="849">
        <v>1</v>
      </c>
      <c r="G163" s="849">
        <v>6587.13</v>
      </c>
      <c r="H163" s="849"/>
      <c r="I163" s="849">
        <v>6587.13</v>
      </c>
      <c r="J163" s="849"/>
      <c r="K163" s="849"/>
      <c r="L163" s="849"/>
      <c r="M163" s="849"/>
      <c r="N163" s="849">
        <v>5</v>
      </c>
      <c r="O163" s="849">
        <v>30476.949999999997</v>
      </c>
      <c r="P163" s="837"/>
      <c r="Q163" s="850">
        <v>6095.3899999999994</v>
      </c>
    </row>
    <row r="164" spans="1:17" ht="14.4" customHeight="1" x14ac:dyDescent="0.3">
      <c r="A164" s="831" t="s">
        <v>4661</v>
      </c>
      <c r="B164" s="832" t="s">
        <v>3766</v>
      </c>
      <c r="C164" s="832" t="s">
        <v>3547</v>
      </c>
      <c r="D164" s="832" t="s">
        <v>4705</v>
      </c>
      <c r="E164" s="832" t="s">
        <v>4706</v>
      </c>
      <c r="F164" s="849"/>
      <c r="G164" s="849"/>
      <c r="H164" s="849"/>
      <c r="I164" s="849"/>
      <c r="J164" s="849">
        <v>2</v>
      </c>
      <c r="K164" s="849">
        <v>3683.24</v>
      </c>
      <c r="L164" s="849">
        <v>1</v>
      </c>
      <c r="M164" s="849">
        <v>1841.62</v>
      </c>
      <c r="N164" s="849">
        <v>1</v>
      </c>
      <c r="O164" s="849">
        <v>1726.4</v>
      </c>
      <c r="P164" s="837">
        <v>0.46871775936403826</v>
      </c>
      <c r="Q164" s="850">
        <v>1726.4</v>
      </c>
    </row>
    <row r="165" spans="1:17" ht="14.4" customHeight="1" x14ac:dyDescent="0.3">
      <c r="A165" s="831" t="s">
        <v>4661</v>
      </c>
      <c r="B165" s="832" t="s">
        <v>3766</v>
      </c>
      <c r="C165" s="832" t="s">
        <v>3547</v>
      </c>
      <c r="D165" s="832" t="s">
        <v>4707</v>
      </c>
      <c r="E165" s="832" t="s">
        <v>4708</v>
      </c>
      <c r="F165" s="849"/>
      <c r="G165" s="849"/>
      <c r="H165" s="849"/>
      <c r="I165" s="849"/>
      <c r="J165" s="849">
        <v>2</v>
      </c>
      <c r="K165" s="849">
        <v>8720</v>
      </c>
      <c r="L165" s="849">
        <v>1</v>
      </c>
      <c r="M165" s="849">
        <v>4360</v>
      </c>
      <c r="N165" s="849"/>
      <c r="O165" s="849"/>
      <c r="P165" s="837"/>
      <c r="Q165" s="850"/>
    </row>
    <row r="166" spans="1:17" ht="14.4" customHeight="1" x14ac:dyDescent="0.3">
      <c r="A166" s="831" t="s">
        <v>4661</v>
      </c>
      <c r="B166" s="832" t="s">
        <v>3766</v>
      </c>
      <c r="C166" s="832" t="s">
        <v>3547</v>
      </c>
      <c r="D166" s="832" t="s">
        <v>4709</v>
      </c>
      <c r="E166" s="832" t="s">
        <v>4710</v>
      </c>
      <c r="F166" s="849"/>
      <c r="G166" s="849"/>
      <c r="H166" s="849"/>
      <c r="I166" s="849"/>
      <c r="J166" s="849"/>
      <c r="K166" s="849"/>
      <c r="L166" s="849"/>
      <c r="M166" s="849"/>
      <c r="N166" s="849">
        <v>1</v>
      </c>
      <c r="O166" s="849">
        <v>19969</v>
      </c>
      <c r="P166" s="837"/>
      <c r="Q166" s="850">
        <v>19969</v>
      </c>
    </row>
    <row r="167" spans="1:17" ht="14.4" customHeight="1" x14ac:dyDescent="0.3">
      <c r="A167" s="831" t="s">
        <v>4661</v>
      </c>
      <c r="B167" s="832" t="s">
        <v>3766</v>
      </c>
      <c r="C167" s="832" t="s">
        <v>3547</v>
      </c>
      <c r="D167" s="832" t="s">
        <v>4711</v>
      </c>
      <c r="E167" s="832" t="s">
        <v>4712</v>
      </c>
      <c r="F167" s="849"/>
      <c r="G167" s="849"/>
      <c r="H167" s="849"/>
      <c r="I167" s="849"/>
      <c r="J167" s="849"/>
      <c r="K167" s="849"/>
      <c r="L167" s="849"/>
      <c r="M167" s="849"/>
      <c r="N167" s="849">
        <v>1</v>
      </c>
      <c r="O167" s="849">
        <v>380.86</v>
      </c>
      <c r="P167" s="837"/>
      <c r="Q167" s="850">
        <v>380.86</v>
      </c>
    </row>
    <row r="168" spans="1:17" ht="14.4" customHeight="1" x14ac:dyDescent="0.3">
      <c r="A168" s="831" t="s">
        <v>4661</v>
      </c>
      <c r="B168" s="832" t="s">
        <v>3766</v>
      </c>
      <c r="C168" s="832" t="s">
        <v>3547</v>
      </c>
      <c r="D168" s="832" t="s">
        <v>4713</v>
      </c>
      <c r="E168" s="832" t="s">
        <v>4714</v>
      </c>
      <c r="F168" s="849">
        <v>2</v>
      </c>
      <c r="G168" s="849">
        <v>2170.4</v>
      </c>
      <c r="H168" s="849">
        <v>0.5</v>
      </c>
      <c r="I168" s="849">
        <v>1085.2</v>
      </c>
      <c r="J168" s="849">
        <v>4</v>
      </c>
      <c r="K168" s="849">
        <v>4340.8</v>
      </c>
      <c r="L168" s="849">
        <v>1</v>
      </c>
      <c r="M168" s="849">
        <v>1085.2</v>
      </c>
      <c r="N168" s="849">
        <v>2</v>
      </c>
      <c r="O168" s="849">
        <v>2170.4</v>
      </c>
      <c r="P168" s="837">
        <v>0.5</v>
      </c>
      <c r="Q168" s="850">
        <v>1085.2</v>
      </c>
    </row>
    <row r="169" spans="1:17" ht="14.4" customHeight="1" x14ac:dyDescent="0.3">
      <c r="A169" s="831" t="s">
        <v>4661</v>
      </c>
      <c r="B169" s="832" t="s">
        <v>3766</v>
      </c>
      <c r="C169" s="832" t="s">
        <v>3547</v>
      </c>
      <c r="D169" s="832" t="s">
        <v>4715</v>
      </c>
      <c r="E169" s="832" t="s">
        <v>4716</v>
      </c>
      <c r="F169" s="849"/>
      <c r="G169" s="849"/>
      <c r="H169" s="849"/>
      <c r="I169" s="849"/>
      <c r="J169" s="849"/>
      <c r="K169" s="849"/>
      <c r="L169" s="849"/>
      <c r="M169" s="849"/>
      <c r="N169" s="849">
        <v>1</v>
      </c>
      <c r="O169" s="849">
        <v>26500</v>
      </c>
      <c r="P169" s="837"/>
      <c r="Q169" s="850">
        <v>26500</v>
      </c>
    </row>
    <row r="170" spans="1:17" ht="14.4" customHeight="1" x14ac:dyDescent="0.3">
      <c r="A170" s="831" t="s">
        <v>4661</v>
      </c>
      <c r="B170" s="832" t="s">
        <v>3766</v>
      </c>
      <c r="C170" s="832" t="s">
        <v>3550</v>
      </c>
      <c r="D170" s="832" t="s">
        <v>4247</v>
      </c>
      <c r="E170" s="832" t="s">
        <v>4248</v>
      </c>
      <c r="F170" s="849"/>
      <c r="G170" s="849"/>
      <c r="H170" s="849"/>
      <c r="I170" s="849"/>
      <c r="J170" s="849"/>
      <c r="K170" s="849"/>
      <c r="L170" s="849"/>
      <c r="M170" s="849"/>
      <c r="N170" s="849">
        <v>1</v>
      </c>
      <c r="O170" s="849">
        <v>214</v>
      </c>
      <c r="P170" s="837"/>
      <c r="Q170" s="850">
        <v>214</v>
      </c>
    </row>
    <row r="171" spans="1:17" ht="14.4" customHeight="1" x14ac:dyDescent="0.3">
      <c r="A171" s="831" t="s">
        <v>4661</v>
      </c>
      <c r="B171" s="832" t="s">
        <v>3766</v>
      </c>
      <c r="C171" s="832" t="s">
        <v>3550</v>
      </c>
      <c r="D171" s="832" t="s">
        <v>4717</v>
      </c>
      <c r="E171" s="832" t="s">
        <v>4718</v>
      </c>
      <c r="F171" s="849">
        <v>3</v>
      </c>
      <c r="G171" s="849">
        <v>561</v>
      </c>
      <c r="H171" s="849"/>
      <c r="I171" s="849">
        <v>187</v>
      </c>
      <c r="J171" s="849"/>
      <c r="K171" s="849"/>
      <c r="L171" s="849"/>
      <c r="M171" s="849"/>
      <c r="N171" s="849">
        <v>6</v>
      </c>
      <c r="O171" s="849">
        <v>1122</v>
      </c>
      <c r="P171" s="837"/>
      <c r="Q171" s="850">
        <v>187</v>
      </c>
    </row>
    <row r="172" spans="1:17" ht="14.4" customHeight="1" x14ac:dyDescent="0.3">
      <c r="A172" s="831" t="s">
        <v>4661</v>
      </c>
      <c r="B172" s="832" t="s">
        <v>3766</v>
      </c>
      <c r="C172" s="832" t="s">
        <v>3550</v>
      </c>
      <c r="D172" s="832" t="s">
        <v>4719</v>
      </c>
      <c r="E172" s="832" t="s">
        <v>4720</v>
      </c>
      <c r="F172" s="849">
        <v>6</v>
      </c>
      <c r="G172" s="849">
        <v>768</v>
      </c>
      <c r="H172" s="849"/>
      <c r="I172" s="849">
        <v>128</v>
      </c>
      <c r="J172" s="849"/>
      <c r="K172" s="849"/>
      <c r="L172" s="849"/>
      <c r="M172" s="849"/>
      <c r="N172" s="849">
        <v>4</v>
      </c>
      <c r="O172" s="849">
        <v>512</v>
      </c>
      <c r="P172" s="837"/>
      <c r="Q172" s="850">
        <v>128</v>
      </c>
    </row>
    <row r="173" spans="1:17" ht="14.4" customHeight="1" x14ac:dyDescent="0.3">
      <c r="A173" s="831" t="s">
        <v>4661</v>
      </c>
      <c r="B173" s="832" t="s">
        <v>3766</v>
      </c>
      <c r="C173" s="832" t="s">
        <v>3550</v>
      </c>
      <c r="D173" s="832" t="s">
        <v>4721</v>
      </c>
      <c r="E173" s="832" t="s">
        <v>4722</v>
      </c>
      <c r="F173" s="849">
        <v>1</v>
      </c>
      <c r="G173" s="849">
        <v>223</v>
      </c>
      <c r="H173" s="849">
        <v>0.2</v>
      </c>
      <c r="I173" s="849">
        <v>223</v>
      </c>
      <c r="J173" s="849">
        <v>5</v>
      </c>
      <c r="K173" s="849">
        <v>1115</v>
      </c>
      <c r="L173" s="849">
        <v>1</v>
      </c>
      <c r="M173" s="849">
        <v>223</v>
      </c>
      <c r="N173" s="849">
        <v>3</v>
      </c>
      <c r="O173" s="849">
        <v>672</v>
      </c>
      <c r="P173" s="837">
        <v>0.60269058295964129</v>
      </c>
      <c r="Q173" s="850">
        <v>224</v>
      </c>
    </row>
    <row r="174" spans="1:17" ht="14.4" customHeight="1" x14ac:dyDescent="0.3">
      <c r="A174" s="831" t="s">
        <v>4661</v>
      </c>
      <c r="B174" s="832" t="s">
        <v>3766</v>
      </c>
      <c r="C174" s="832" t="s">
        <v>3550</v>
      </c>
      <c r="D174" s="832" t="s">
        <v>3767</v>
      </c>
      <c r="E174" s="832" t="s">
        <v>3768</v>
      </c>
      <c r="F174" s="849">
        <v>219</v>
      </c>
      <c r="G174" s="849">
        <v>49275</v>
      </c>
      <c r="H174" s="849">
        <v>0.86561264822134387</v>
      </c>
      <c r="I174" s="849">
        <v>225</v>
      </c>
      <c r="J174" s="849">
        <v>253</v>
      </c>
      <c r="K174" s="849">
        <v>56925</v>
      </c>
      <c r="L174" s="849">
        <v>1</v>
      </c>
      <c r="M174" s="849">
        <v>225</v>
      </c>
      <c r="N174" s="849">
        <v>228</v>
      </c>
      <c r="O174" s="849">
        <v>51528</v>
      </c>
      <c r="P174" s="837">
        <v>0.90519104084321478</v>
      </c>
      <c r="Q174" s="850">
        <v>226</v>
      </c>
    </row>
    <row r="175" spans="1:17" ht="14.4" customHeight="1" x14ac:dyDescent="0.3">
      <c r="A175" s="831" t="s">
        <v>4661</v>
      </c>
      <c r="B175" s="832" t="s">
        <v>3766</v>
      </c>
      <c r="C175" s="832" t="s">
        <v>3550</v>
      </c>
      <c r="D175" s="832" t="s">
        <v>4723</v>
      </c>
      <c r="E175" s="832" t="s">
        <v>4724</v>
      </c>
      <c r="F175" s="849"/>
      <c r="G175" s="849"/>
      <c r="H175" s="849"/>
      <c r="I175" s="849"/>
      <c r="J175" s="849">
        <v>1</v>
      </c>
      <c r="K175" s="849">
        <v>626</v>
      </c>
      <c r="L175" s="849">
        <v>1</v>
      </c>
      <c r="M175" s="849">
        <v>626</v>
      </c>
      <c r="N175" s="849">
        <v>1</v>
      </c>
      <c r="O175" s="849">
        <v>626</v>
      </c>
      <c r="P175" s="837">
        <v>1</v>
      </c>
      <c r="Q175" s="850">
        <v>626</v>
      </c>
    </row>
    <row r="176" spans="1:17" ht="14.4" customHeight="1" x14ac:dyDescent="0.3">
      <c r="A176" s="831" t="s">
        <v>4661</v>
      </c>
      <c r="B176" s="832" t="s">
        <v>3766</v>
      </c>
      <c r="C176" s="832" t="s">
        <v>3550</v>
      </c>
      <c r="D176" s="832" t="s">
        <v>3769</v>
      </c>
      <c r="E176" s="832" t="s">
        <v>3770</v>
      </c>
      <c r="F176" s="849"/>
      <c r="G176" s="849"/>
      <c r="H176" s="849"/>
      <c r="I176" s="849"/>
      <c r="J176" s="849">
        <v>1</v>
      </c>
      <c r="K176" s="849">
        <v>1040</v>
      </c>
      <c r="L176" s="849">
        <v>1</v>
      </c>
      <c r="M176" s="849">
        <v>1040</v>
      </c>
      <c r="N176" s="849"/>
      <c r="O176" s="849"/>
      <c r="P176" s="837"/>
      <c r="Q176" s="850"/>
    </row>
    <row r="177" spans="1:17" ht="14.4" customHeight="1" x14ac:dyDescent="0.3">
      <c r="A177" s="831" t="s">
        <v>4661</v>
      </c>
      <c r="B177" s="832" t="s">
        <v>3766</v>
      </c>
      <c r="C177" s="832" t="s">
        <v>3550</v>
      </c>
      <c r="D177" s="832" t="s">
        <v>4251</v>
      </c>
      <c r="E177" s="832" t="s">
        <v>4252</v>
      </c>
      <c r="F177" s="849">
        <v>4</v>
      </c>
      <c r="G177" s="849">
        <v>1396</v>
      </c>
      <c r="H177" s="849">
        <v>0.99714285714285711</v>
      </c>
      <c r="I177" s="849">
        <v>349</v>
      </c>
      <c r="J177" s="849">
        <v>4</v>
      </c>
      <c r="K177" s="849">
        <v>1400</v>
      </c>
      <c r="L177" s="849">
        <v>1</v>
      </c>
      <c r="M177" s="849">
        <v>350</v>
      </c>
      <c r="N177" s="849">
        <v>3</v>
      </c>
      <c r="O177" s="849">
        <v>1050</v>
      </c>
      <c r="P177" s="837">
        <v>0.75</v>
      </c>
      <c r="Q177" s="850">
        <v>350</v>
      </c>
    </row>
    <row r="178" spans="1:17" ht="14.4" customHeight="1" x14ac:dyDescent="0.3">
      <c r="A178" s="831" t="s">
        <v>4661</v>
      </c>
      <c r="B178" s="832" t="s">
        <v>3766</v>
      </c>
      <c r="C178" s="832" t="s">
        <v>3550</v>
      </c>
      <c r="D178" s="832" t="s">
        <v>4725</v>
      </c>
      <c r="E178" s="832" t="s">
        <v>4726</v>
      </c>
      <c r="F178" s="849">
        <v>1</v>
      </c>
      <c r="G178" s="849">
        <v>4164</v>
      </c>
      <c r="H178" s="849"/>
      <c r="I178" s="849">
        <v>4164</v>
      </c>
      <c r="J178" s="849"/>
      <c r="K178" s="849"/>
      <c r="L178" s="849"/>
      <c r="M178" s="849"/>
      <c r="N178" s="849">
        <v>5</v>
      </c>
      <c r="O178" s="849">
        <v>20830</v>
      </c>
      <c r="P178" s="837"/>
      <c r="Q178" s="850">
        <v>4166</v>
      </c>
    </row>
    <row r="179" spans="1:17" ht="14.4" customHeight="1" x14ac:dyDescent="0.3">
      <c r="A179" s="831" t="s">
        <v>4661</v>
      </c>
      <c r="B179" s="832" t="s">
        <v>3766</v>
      </c>
      <c r="C179" s="832" t="s">
        <v>3550</v>
      </c>
      <c r="D179" s="832" t="s">
        <v>4727</v>
      </c>
      <c r="E179" s="832" t="s">
        <v>4728</v>
      </c>
      <c r="F179" s="849">
        <v>1</v>
      </c>
      <c r="G179" s="849">
        <v>1144</v>
      </c>
      <c r="H179" s="849"/>
      <c r="I179" s="849">
        <v>1144</v>
      </c>
      <c r="J179" s="849"/>
      <c r="K179" s="849"/>
      <c r="L179" s="849"/>
      <c r="M179" s="849"/>
      <c r="N179" s="849"/>
      <c r="O179" s="849"/>
      <c r="P179" s="837"/>
      <c r="Q179" s="850"/>
    </row>
    <row r="180" spans="1:17" ht="14.4" customHeight="1" x14ac:dyDescent="0.3">
      <c r="A180" s="831" t="s">
        <v>4661</v>
      </c>
      <c r="B180" s="832" t="s">
        <v>3766</v>
      </c>
      <c r="C180" s="832" t="s">
        <v>3550</v>
      </c>
      <c r="D180" s="832" t="s">
        <v>4729</v>
      </c>
      <c r="E180" s="832" t="s">
        <v>4730</v>
      </c>
      <c r="F180" s="849">
        <v>2</v>
      </c>
      <c r="G180" s="849">
        <v>7720</v>
      </c>
      <c r="H180" s="849">
        <v>1</v>
      </c>
      <c r="I180" s="849">
        <v>3860</v>
      </c>
      <c r="J180" s="849">
        <v>2</v>
      </c>
      <c r="K180" s="849">
        <v>7720</v>
      </c>
      <c r="L180" s="849">
        <v>1</v>
      </c>
      <c r="M180" s="849">
        <v>3860</v>
      </c>
      <c r="N180" s="849">
        <v>10</v>
      </c>
      <c r="O180" s="849">
        <v>38620</v>
      </c>
      <c r="P180" s="837">
        <v>5.0025906735751295</v>
      </c>
      <c r="Q180" s="850">
        <v>3862</v>
      </c>
    </row>
    <row r="181" spans="1:17" ht="14.4" customHeight="1" x14ac:dyDescent="0.3">
      <c r="A181" s="831" t="s">
        <v>4661</v>
      </c>
      <c r="B181" s="832" t="s">
        <v>3766</v>
      </c>
      <c r="C181" s="832" t="s">
        <v>3550</v>
      </c>
      <c r="D181" s="832" t="s">
        <v>4731</v>
      </c>
      <c r="E181" s="832" t="s">
        <v>4732</v>
      </c>
      <c r="F181" s="849"/>
      <c r="G181" s="849"/>
      <c r="H181" s="849"/>
      <c r="I181" s="849"/>
      <c r="J181" s="849">
        <v>1</v>
      </c>
      <c r="K181" s="849">
        <v>7926</v>
      </c>
      <c r="L181" s="849">
        <v>1</v>
      </c>
      <c r="M181" s="849">
        <v>7926</v>
      </c>
      <c r="N181" s="849">
        <v>1</v>
      </c>
      <c r="O181" s="849">
        <v>7928</v>
      </c>
      <c r="P181" s="837">
        <v>1.0002523340903355</v>
      </c>
      <c r="Q181" s="850">
        <v>7928</v>
      </c>
    </row>
    <row r="182" spans="1:17" ht="14.4" customHeight="1" x14ac:dyDescent="0.3">
      <c r="A182" s="831" t="s">
        <v>4661</v>
      </c>
      <c r="B182" s="832" t="s">
        <v>3766</v>
      </c>
      <c r="C182" s="832" t="s">
        <v>3550</v>
      </c>
      <c r="D182" s="832" t="s">
        <v>4733</v>
      </c>
      <c r="E182" s="832" t="s">
        <v>4734</v>
      </c>
      <c r="F182" s="849">
        <v>17</v>
      </c>
      <c r="G182" s="849">
        <v>21981</v>
      </c>
      <c r="H182" s="849">
        <v>0.89404539168632557</v>
      </c>
      <c r="I182" s="849">
        <v>1293</v>
      </c>
      <c r="J182" s="849">
        <v>19</v>
      </c>
      <c r="K182" s="849">
        <v>24586</v>
      </c>
      <c r="L182" s="849">
        <v>1</v>
      </c>
      <c r="M182" s="849">
        <v>1294</v>
      </c>
      <c r="N182" s="849">
        <v>12</v>
      </c>
      <c r="O182" s="849">
        <v>15528</v>
      </c>
      <c r="P182" s="837">
        <v>0.63157894736842102</v>
      </c>
      <c r="Q182" s="850">
        <v>1294</v>
      </c>
    </row>
    <row r="183" spans="1:17" ht="14.4" customHeight="1" x14ac:dyDescent="0.3">
      <c r="A183" s="831" t="s">
        <v>4661</v>
      </c>
      <c r="B183" s="832" t="s">
        <v>3766</v>
      </c>
      <c r="C183" s="832" t="s">
        <v>3550</v>
      </c>
      <c r="D183" s="832" t="s">
        <v>4735</v>
      </c>
      <c r="E183" s="832" t="s">
        <v>4736</v>
      </c>
      <c r="F183" s="849">
        <v>8</v>
      </c>
      <c r="G183" s="849">
        <v>9416</v>
      </c>
      <c r="H183" s="849">
        <v>1.3322014714204866</v>
      </c>
      <c r="I183" s="849">
        <v>1177</v>
      </c>
      <c r="J183" s="849">
        <v>6</v>
      </c>
      <c r="K183" s="849">
        <v>7068</v>
      </c>
      <c r="L183" s="849">
        <v>1</v>
      </c>
      <c r="M183" s="849">
        <v>1178</v>
      </c>
      <c r="N183" s="849">
        <v>7</v>
      </c>
      <c r="O183" s="849">
        <v>8246</v>
      </c>
      <c r="P183" s="837">
        <v>1.1666666666666667</v>
      </c>
      <c r="Q183" s="850">
        <v>1178</v>
      </c>
    </row>
    <row r="184" spans="1:17" ht="14.4" customHeight="1" x14ac:dyDescent="0.3">
      <c r="A184" s="831" t="s">
        <v>4661</v>
      </c>
      <c r="B184" s="832" t="s">
        <v>3766</v>
      </c>
      <c r="C184" s="832" t="s">
        <v>3550</v>
      </c>
      <c r="D184" s="832" t="s">
        <v>4737</v>
      </c>
      <c r="E184" s="832" t="s">
        <v>4738</v>
      </c>
      <c r="F184" s="849"/>
      <c r="G184" s="849"/>
      <c r="H184" s="849"/>
      <c r="I184" s="849"/>
      <c r="J184" s="849">
        <v>1</v>
      </c>
      <c r="K184" s="849">
        <v>5157</v>
      </c>
      <c r="L184" s="849">
        <v>1</v>
      </c>
      <c r="M184" s="849">
        <v>5157</v>
      </c>
      <c r="N184" s="849">
        <v>3</v>
      </c>
      <c r="O184" s="849">
        <v>15474</v>
      </c>
      <c r="P184" s="837">
        <v>3.000581733566027</v>
      </c>
      <c r="Q184" s="850">
        <v>5158</v>
      </c>
    </row>
    <row r="185" spans="1:17" ht="14.4" customHeight="1" x14ac:dyDescent="0.3">
      <c r="A185" s="831" t="s">
        <v>4661</v>
      </c>
      <c r="B185" s="832" t="s">
        <v>3766</v>
      </c>
      <c r="C185" s="832" t="s">
        <v>3550</v>
      </c>
      <c r="D185" s="832" t="s">
        <v>4739</v>
      </c>
      <c r="E185" s="832" t="s">
        <v>4740</v>
      </c>
      <c r="F185" s="849">
        <v>79</v>
      </c>
      <c r="G185" s="849">
        <v>13983</v>
      </c>
      <c r="H185" s="849">
        <v>1.1126760563380282</v>
      </c>
      <c r="I185" s="849">
        <v>177</v>
      </c>
      <c r="J185" s="849">
        <v>71</v>
      </c>
      <c r="K185" s="849">
        <v>12567</v>
      </c>
      <c r="L185" s="849">
        <v>1</v>
      </c>
      <c r="M185" s="849">
        <v>177</v>
      </c>
      <c r="N185" s="849">
        <v>58</v>
      </c>
      <c r="O185" s="849">
        <v>10324</v>
      </c>
      <c r="P185" s="837">
        <v>0.82151667064534095</v>
      </c>
      <c r="Q185" s="850">
        <v>178</v>
      </c>
    </row>
    <row r="186" spans="1:17" ht="14.4" customHeight="1" x14ac:dyDescent="0.3">
      <c r="A186" s="831" t="s">
        <v>4661</v>
      </c>
      <c r="B186" s="832" t="s">
        <v>3766</v>
      </c>
      <c r="C186" s="832" t="s">
        <v>3550</v>
      </c>
      <c r="D186" s="832" t="s">
        <v>4741</v>
      </c>
      <c r="E186" s="832" t="s">
        <v>4742</v>
      </c>
      <c r="F186" s="849">
        <v>50</v>
      </c>
      <c r="G186" s="849">
        <v>102400</v>
      </c>
      <c r="H186" s="849">
        <v>0.86164823883812125</v>
      </c>
      <c r="I186" s="849">
        <v>2048</v>
      </c>
      <c r="J186" s="849">
        <v>58</v>
      </c>
      <c r="K186" s="849">
        <v>118842</v>
      </c>
      <c r="L186" s="849">
        <v>1</v>
      </c>
      <c r="M186" s="849">
        <v>2049</v>
      </c>
      <c r="N186" s="849">
        <v>40</v>
      </c>
      <c r="O186" s="849">
        <v>82000</v>
      </c>
      <c r="P186" s="837">
        <v>0.68999175375708921</v>
      </c>
      <c r="Q186" s="850">
        <v>2050</v>
      </c>
    </row>
    <row r="187" spans="1:17" ht="14.4" customHeight="1" x14ac:dyDescent="0.3">
      <c r="A187" s="831" t="s">
        <v>4661</v>
      </c>
      <c r="B187" s="832" t="s">
        <v>3766</v>
      </c>
      <c r="C187" s="832" t="s">
        <v>3550</v>
      </c>
      <c r="D187" s="832" t="s">
        <v>4743</v>
      </c>
      <c r="E187" s="832" t="s">
        <v>4744</v>
      </c>
      <c r="F187" s="849"/>
      <c r="G187" s="849"/>
      <c r="H187" s="849"/>
      <c r="I187" s="849"/>
      <c r="J187" s="849"/>
      <c r="K187" s="849"/>
      <c r="L187" s="849"/>
      <c r="M187" s="849"/>
      <c r="N187" s="849">
        <v>1</v>
      </c>
      <c r="O187" s="849">
        <v>2737</v>
      </c>
      <c r="P187" s="837"/>
      <c r="Q187" s="850">
        <v>2737</v>
      </c>
    </row>
    <row r="188" spans="1:17" ht="14.4" customHeight="1" x14ac:dyDescent="0.3">
      <c r="A188" s="831" t="s">
        <v>4661</v>
      </c>
      <c r="B188" s="832" t="s">
        <v>3766</v>
      </c>
      <c r="C188" s="832" t="s">
        <v>3550</v>
      </c>
      <c r="D188" s="832" t="s">
        <v>4745</v>
      </c>
      <c r="E188" s="832" t="s">
        <v>4746</v>
      </c>
      <c r="F188" s="849"/>
      <c r="G188" s="849"/>
      <c r="H188" s="849"/>
      <c r="I188" s="849"/>
      <c r="J188" s="849"/>
      <c r="K188" s="849"/>
      <c r="L188" s="849"/>
      <c r="M188" s="849"/>
      <c r="N188" s="849">
        <v>2</v>
      </c>
      <c r="O188" s="849">
        <v>10540</v>
      </c>
      <c r="P188" s="837"/>
      <c r="Q188" s="850">
        <v>5270</v>
      </c>
    </row>
    <row r="189" spans="1:17" ht="14.4" customHeight="1" x14ac:dyDescent="0.3">
      <c r="A189" s="831" t="s">
        <v>4661</v>
      </c>
      <c r="B189" s="832" t="s">
        <v>3766</v>
      </c>
      <c r="C189" s="832" t="s">
        <v>3550</v>
      </c>
      <c r="D189" s="832" t="s">
        <v>4747</v>
      </c>
      <c r="E189" s="832" t="s">
        <v>4748</v>
      </c>
      <c r="F189" s="849"/>
      <c r="G189" s="849"/>
      <c r="H189" s="849"/>
      <c r="I189" s="849"/>
      <c r="J189" s="849"/>
      <c r="K189" s="849"/>
      <c r="L189" s="849"/>
      <c r="M189" s="849"/>
      <c r="N189" s="849">
        <v>1</v>
      </c>
      <c r="O189" s="849">
        <v>675</v>
      </c>
      <c r="P189" s="837"/>
      <c r="Q189" s="850">
        <v>675</v>
      </c>
    </row>
    <row r="190" spans="1:17" ht="14.4" customHeight="1" x14ac:dyDescent="0.3">
      <c r="A190" s="831" t="s">
        <v>4661</v>
      </c>
      <c r="B190" s="832" t="s">
        <v>3766</v>
      </c>
      <c r="C190" s="832" t="s">
        <v>3550</v>
      </c>
      <c r="D190" s="832" t="s">
        <v>4749</v>
      </c>
      <c r="E190" s="832" t="s">
        <v>4750</v>
      </c>
      <c r="F190" s="849"/>
      <c r="G190" s="849"/>
      <c r="H190" s="849"/>
      <c r="I190" s="849"/>
      <c r="J190" s="849"/>
      <c r="K190" s="849"/>
      <c r="L190" s="849"/>
      <c r="M190" s="849"/>
      <c r="N190" s="849">
        <v>1</v>
      </c>
      <c r="O190" s="849">
        <v>2114</v>
      </c>
      <c r="P190" s="837"/>
      <c r="Q190" s="850">
        <v>2114</v>
      </c>
    </row>
    <row r="191" spans="1:17" ht="14.4" customHeight="1" x14ac:dyDescent="0.3">
      <c r="A191" s="831" t="s">
        <v>4661</v>
      </c>
      <c r="B191" s="832" t="s">
        <v>3766</v>
      </c>
      <c r="C191" s="832" t="s">
        <v>3550</v>
      </c>
      <c r="D191" s="832" t="s">
        <v>4751</v>
      </c>
      <c r="E191" s="832" t="s">
        <v>4752</v>
      </c>
      <c r="F191" s="849"/>
      <c r="G191" s="849"/>
      <c r="H191" s="849"/>
      <c r="I191" s="849"/>
      <c r="J191" s="849"/>
      <c r="K191" s="849"/>
      <c r="L191" s="849"/>
      <c r="M191" s="849"/>
      <c r="N191" s="849">
        <v>1</v>
      </c>
      <c r="O191" s="849">
        <v>200</v>
      </c>
      <c r="P191" s="837"/>
      <c r="Q191" s="850">
        <v>200</v>
      </c>
    </row>
    <row r="192" spans="1:17" ht="14.4" customHeight="1" x14ac:dyDescent="0.3">
      <c r="A192" s="831" t="s">
        <v>4661</v>
      </c>
      <c r="B192" s="832" t="s">
        <v>3766</v>
      </c>
      <c r="C192" s="832" t="s">
        <v>3550</v>
      </c>
      <c r="D192" s="832" t="s">
        <v>4753</v>
      </c>
      <c r="E192" s="832" t="s">
        <v>4754</v>
      </c>
      <c r="F192" s="849">
        <v>445</v>
      </c>
      <c r="G192" s="849">
        <v>90780</v>
      </c>
      <c r="H192" s="849">
        <v>0.89</v>
      </c>
      <c r="I192" s="849">
        <v>204</v>
      </c>
      <c r="J192" s="849">
        <v>500</v>
      </c>
      <c r="K192" s="849">
        <v>102000</v>
      </c>
      <c r="L192" s="849">
        <v>1</v>
      </c>
      <c r="M192" s="849">
        <v>204</v>
      </c>
      <c r="N192" s="849">
        <v>562</v>
      </c>
      <c r="O192" s="849">
        <v>115210</v>
      </c>
      <c r="P192" s="837">
        <v>1.1295098039215685</v>
      </c>
      <c r="Q192" s="850">
        <v>205</v>
      </c>
    </row>
    <row r="193" spans="1:17" ht="14.4" customHeight="1" x14ac:dyDescent="0.3">
      <c r="A193" s="831" t="s">
        <v>4661</v>
      </c>
      <c r="B193" s="832" t="s">
        <v>3766</v>
      </c>
      <c r="C193" s="832" t="s">
        <v>3550</v>
      </c>
      <c r="D193" s="832" t="s">
        <v>4755</v>
      </c>
      <c r="E193" s="832" t="s">
        <v>4756</v>
      </c>
      <c r="F193" s="849"/>
      <c r="G193" s="849"/>
      <c r="H193" s="849"/>
      <c r="I193" s="849"/>
      <c r="J193" s="849">
        <v>1</v>
      </c>
      <c r="K193" s="849">
        <v>426</v>
      </c>
      <c r="L193" s="849">
        <v>1</v>
      </c>
      <c r="M193" s="849">
        <v>426</v>
      </c>
      <c r="N193" s="849"/>
      <c r="O193" s="849"/>
      <c r="P193" s="837"/>
      <c r="Q193" s="850"/>
    </row>
    <row r="194" spans="1:17" ht="14.4" customHeight="1" x14ac:dyDescent="0.3">
      <c r="A194" s="831" t="s">
        <v>4661</v>
      </c>
      <c r="B194" s="832" t="s">
        <v>3766</v>
      </c>
      <c r="C194" s="832" t="s">
        <v>3550</v>
      </c>
      <c r="D194" s="832" t="s">
        <v>4757</v>
      </c>
      <c r="E194" s="832" t="s">
        <v>4758</v>
      </c>
      <c r="F194" s="849">
        <v>2</v>
      </c>
      <c r="G194" s="849">
        <v>872</v>
      </c>
      <c r="H194" s="849"/>
      <c r="I194" s="849">
        <v>436</v>
      </c>
      <c r="J194" s="849"/>
      <c r="K194" s="849"/>
      <c r="L194" s="849"/>
      <c r="M194" s="849"/>
      <c r="N194" s="849"/>
      <c r="O194" s="849"/>
      <c r="P194" s="837"/>
      <c r="Q194" s="850"/>
    </row>
    <row r="195" spans="1:17" ht="14.4" customHeight="1" x14ac:dyDescent="0.3">
      <c r="A195" s="831" t="s">
        <v>4661</v>
      </c>
      <c r="B195" s="832" t="s">
        <v>3766</v>
      </c>
      <c r="C195" s="832" t="s">
        <v>3550</v>
      </c>
      <c r="D195" s="832" t="s">
        <v>4759</v>
      </c>
      <c r="E195" s="832" t="s">
        <v>4760</v>
      </c>
      <c r="F195" s="849">
        <v>6</v>
      </c>
      <c r="G195" s="849">
        <v>12924</v>
      </c>
      <c r="H195" s="849">
        <v>0.59972157772621815</v>
      </c>
      <c r="I195" s="849">
        <v>2154</v>
      </c>
      <c r="J195" s="849">
        <v>10</v>
      </c>
      <c r="K195" s="849">
        <v>21550</v>
      </c>
      <c r="L195" s="849">
        <v>1</v>
      </c>
      <c r="M195" s="849">
        <v>2155</v>
      </c>
      <c r="N195" s="849">
        <v>16</v>
      </c>
      <c r="O195" s="849">
        <v>34496</v>
      </c>
      <c r="P195" s="837">
        <v>1.6007424593967516</v>
      </c>
      <c r="Q195" s="850">
        <v>2156</v>
      </c>
    </row>
    <row r="196" spans="1:17" ht="14.4" customHeight="1" x14ac:dyDescent="0.3">
      <c r="A196" s="831" t="s">
        <v>4661</v>
      </c>
      <c r="B196" s="832" t="s">
        <v>3766</v>
      </c>
      <c r="C196" s="832" t="s">
        <v>3550</v>
      </c>
      <c r="D196" s="832" t="s">
        <v>4761</v>
      </c>
      <c r="E196" s="832" t="s">
        <v>4730</v>
      </c>
      <c r="F196" s="849">
        <v>2</v>
      </c>
      <c r="G196" s="849">
        <v>3776</v>
      </c>
      <c r="H196" s="849">
        <v>0.99947061937533088</v>
      </c>
      <c r="I196" s="849">
        <v>1888</v>
      </c>
      <c r="J196" s="849">
        <v>2</v>
      </c>
      <c r="K196" s="849">
        <v>3778</v>
      </c>
      <c r="L196" s="849">
        <v>1</v>
      </c>
      <c r="M196" s="849">
        <v>1889</v>
      </c>
      <c r="N196" s="849">
        <v>10</v>
      </c>
      <c r="O196" s="849">
        <v>18890</v>
      </c>
      <c r="P196" s="837">
        <v>5</v>
      </c>
      <c r="Q196" s="850">
        <v>1889</v>
      </c>
    </row>
    <row r="197" spans="1:17" ht="14.4" customHeight="1" x14ac:dyDescent="0.3">
      <c r="A197" s="831" t="s">
        <v>4661</v>
      </c>
      <c r="B197" s="832" t="s">
        <v>3766</v>
      </c>
      <c r="C197" s="832" t="s">
        <v>3550</v>
      </c>
      <c r="D197" s="832" t="s">
        <v>4762</v>
      </c>
      <c r="E197" s="832" t="s">
        <v>4763</v>
      </c>
      <c r="F197" s="849">
        <v>1</v>
      </c>
      <c r="G197" s="849">
        <v>8459</v>
      </c>
      <c r="H197" s="849">
        <v>0.49994089834515365</v>
      </c>
      <c r="I197" s="849">
        <v>8459</v>
      </c>
      <c r="J197" s="849">
        <v>2</v>
      </c>
      <c r="K197" s="849">
        <v>16920</v>
      </c>
      <c r="L197" s="849">
        <v>1</v>
      </c>
      <c r="M197" s="849">
        <v>8460</v>
      </c>
      <c r="N197" s="849">
        <v>5</v>
      </c>
      <c r="O197" s="849">
        <v>42310</v>
      </c>
      <c r="P197" s="837">
        <v>2.5005910165484635</v>
      </c>
      <c r="Q197" s="850">
        <v>8462</v>
      </c>
    </row>
    <row r="198" spans="1:17" ht="14.4" customHeight="1" x14ac:dyDescent="0.3">
      <c r="A198" s="831" t="s">
        <v>4661</v>
      </c>
      <c r="B198" s="832" t="s">
        <v>3766</v>
      </c>
      <c r="C198" s="832" t="s">
        <v>3550</v>
      </c>
      <c r="D198" s="832" t="s">
        <v>4764</v>
      </c>
      <c r="E198" s="832" t="s">
        <v>4765</v>
      </c>
      <c r="F198" s="849"/>
      <c r="G198" s="849"/>
      <c r="H198" s="849"/>
      <c r="I198" s="849"/>
      <c r="J198" s="849">
        <v>2</v>
      </c>
      <c r="K198" s="849">
        <v>4106</v>
      </c>
      <c r="L198" s="849">
        <v>1</v>
      </c>
      <c r="M198" s="849">
        <v>2053</v>
      </c>
      <c r="N198" s="849">
        <v>1</v>
      </c>
      <c r="O198" s="849">
        <v>2055</v>
      </c>
      <c r="P198" s="837">
        <v>0.50048709206039943</v>
      </c>
      <c r="Q198" s="850">
        <v>2055</v>
      </c>
    </row>
    <row r="199" spans="1:17" ht="14.4" customHeight="1" x14ac:dyDescent="0.3">
      <c r="A199" s="831" t="s">
        <v>4766</v>
      </c>
      <c r="B199" s="832" t="s">
        <v>4767</v>
      </c>
      <c r="C199" s="832" t="s">
        <v>3550</v>
      </c>
      <c r="D199" s="832" t="s">
        <v>4768</v>
      </c>
      <c r="E199" s="832" t="s">
        <v>4769</v>
      </c>
      <c r="F199" s="849">
        <v>75</v>
      </c>
      <c r="G199" s="849">
        <v>15825</v>
      </c>
      <c r="H199" s="849">
        <v>1</v>
      </c>
      <c r="I199" s="849">
        <v>211</v>
      </c>
      <c r="J199" s="849">
        <v>75</v>
      </c>
      <c r="K199" s="849">
        <v>15825</v>
      </c>
      <c r="L199" s="849">
        <v>1</v>
      </c>
      <c r="M199" s="849">
        <v>211</v>
      </c>
      <c r="N199" s="849">
        <v>101</v>
      </c>
      <c r="O199" s="849">
        <v>21412</v>
      </c>
      <c r="P199" s="837">
        <v>1.3530489731437598</v>
      </c>
      <c r="Q199" s="850">
        <v>212</v>
      </c>
    </row>
    <row r="200" spans="1:17" ht="14.4" customHeight="1" x14ac:dyDescent="0.3">
      <c r="A200" s="831" t="s">
        <v>4766</v>
      </c>
      <c r="B200" s="832" t="s">
        <v>4767</v>
      </c>
      <c r="C200" s="832" t="s">
        <v>3550</v>
      </c>
      <c r="D200" s="832" t="s">
        <v>4770</v>
      </c>
      <c r="E200" s="832" t="s">
        <v>4769</v>
      </c>
      <c r="F200" s="849">
        <v>3</v>
      </c>
      <c r="G200" s="849">
        <v>261</v>
      </c>
      <c r="H200" s="849">
        <v>1.5</v>
      </c>
      <c r="I200" s="849">
        <v>87</v>
      </c>
      <c r="J200" s="849">
        <v>2</v>
      </c>
      <c r="K200" s="849">
        <v>174</v>
      </c>
      <c r="L200" s="849">
        <v>1</v>
      </c>
      <c r="M200" s="849">
        <v>87</v>
      </c>
      <c r="N200" s="849"/>
      <c r="O200" s="849"/>
      <c r="P200" s="837"/>
      <c r="Q200" s="850"/>
    </row>
    <row r="201" spans="1:17" ht="14.4" customHeight="1" x14ac:dyDescent="0.3">
      <c r="A201" s="831" t="s">
        <v>4766</v>
      </c>
      <c r="B201" s="832" t="s">
        <v>4767</v>
      </c>
      <c r="C201" s="832" t="s">
        <v>3550</v>
      </c>
      <c r="D201" s="832" t="s">
        <v>4771</v>
      </c>
      <c r="E201" s="832" t="s">
        <v>4772</v>
      </c>
      <c r="F201" s="849">
        <v>101</v>
      </c>
      <c r="G201" s="849">
        <v>30401</v>
      </c>
      <c r="H201" s="849">
        <v>0.66013071895424835</v>
      </c>
      <c r="I201" s="849">
        <v>301</v>
      </c>
      <c r="J201" s="849">
        <v>153</v>
      </c>
      <c r="K201" s="849">
        <v>46053</v>
      </c>
      <c r="L201" s="849">
        <v>1</v>
      </c>
      <c r="M201" s="849">
        <v>301</v>
      </c>
      <c r="N201" s="849">
        <v>273</v>
      </c>
      <c r="O201" s="849">
        <v>82446</v>
      </c>
      <c r="P201" s="837">
        <v>1.7902416780665755</v>
      </c>
      <c r="Q201" s="850">
        <v>302</v>
      </c>
    </row>
    <row r="202" spans="1:17" ht="14.4" customHeight="1" x14ac:dyDescent="0.3">
      <c r="A202" s="831" t="s">
        <v>4766</v>
      </c>
      <c r="B202" s="832" t="s">
        <v>4767</v>
      </c>
      <c r="C202" s="832" t="s">
        <v>3550</v>
      </c>
      <c r="D202" s="832" t="s">
        <v>4773</v>
      </c>
      <c r="E202" s="832" t="s">
        <v>4774</v>
      </c>
      <c r="F202" s="849">
        <v>3</v>
      </c>
      <c r="G202" s="849">
        <v>297</v>
      </c>
      <c r="H202" s="849">
        <v>1</v>
      </c>
      <c r="I202" s="849">
        <v>99</v>
      </c>
      <c r="J202" s="849">
        <v>3</v>
      </c>
      <c r="K202" s="849">
        <v>297</v>
      </c>
      <c r="L202" s="849">
        <v>1</v>
      </c>
      <c r="M202" s="849">
        <v>99</v>
      </c>
      <c r="N202" s="849">
        <v>6</v>
      </c>
      <c r="O202" s="849">
        <v>600</v>
      </c>
      <c r="P202" s="837">
        <v>2.0202020202020203</v>
      </c>
      <c r="Q202" s="850">
        <v>100</v>
      </c>
    </row>
    <row r="203" spans="1:17" ht="14.4" customHeight="1" x14ac:dyDescent="0.3">
      <c r="A203" s="831" t="s">
        <v>4766</v>
      </c>
      <c r="B203" s="832" t="s">
        <v>4767</v>
      </c>
      <c r="C203" s="832" t="s">
        <v>3550</v>
      </c>
      <c r="D203" s="832" t="s">
        <v>4775</v>
      </c>
      <c r="E203" s="832" t="s">
        <v>4776</v>
      </c>
      <c r="F203" s="849">
        <v>141</v>
      </c>
      <c r="G203" s="849">
        <v>19317</v>
      </c>
      <c r="H203" s="849">
        <v>0.67142857142857137</v>
      </c>
      <c r="I203" s="849">
        <v>137</v>
      </c>
      <c r="J203" s="849">
        <v>210</v>
      </c>
      <c r="K203" s="849">
        <v>28770</v>
      </c>
      <c r="L203" s="849">
        <v>1</v>
      </c>
      <c r="M203" s="849">
        <v>137</v>
      </c>
      <c r="N203" s="849">
        <v>213</v>
      </c>
      <c r="O203" s="849">
        <v>29181</v>
      </c>
      <c r="P203" s="837">
        <v>1.0142857142857142</v>
      </c>
      <c r="Q203" s="850">
        <v>137</v>
      </c>
    </row>
    <row r="204" spans="1:17" ht="14.4" customHeight="1" x14ac:dyDescent="0.3">
      <c r="A204" s="831" t="s">
        <v>4766</v>
      </c>
      <c r="B204" s="832" t="s">
        <v>4767</v>
      </c>
      <c r="C204" s="832" t="s">
        <v>3550</v>
      </c>
      <c r="D204" s="832" t="s">
        <v>4777</v>
      </c>
      <c r="E204" s="832" t="s">
        <v>4776</v>
      </c>
      <c r="F204" s="849">
        <v>1</v>
      </c>
      <c r="G204" s="849">
        <v>183</v>
      </c>
      <c r="H204" s="849">
        <v>1</v>
      </c>
      <c r="I204" s="849">
        <v>183</v>
      </c>
      <c r="J204" s="849">
        <v>1</v>
      </c>
      <c r="K204" s="849">
        <v>183</v>
      </c>
      <c r="L204" s="849">
        <v>1</v>
      </c>
      <c r="M204" s="849">
        <v>183</v>
      </c>
      <c r="N204" s="849"/>
      <c r="O204" s="849"/>
      <c r="P204" s="837"/>
      <c r="Q204" s="850"/>
    </row>
    <row r="205" spans="1:17" ht="14.4" customHeight="1" x14ac:dyDescent="0.3">
      <c r="A205" s="831" t="s">
        <v>4766</v>
      </c>
      <c r="B205" s="832" t="s">
        <v>4767</v>
      </c>
      <c r="C205" s="832" t="s">
        <v>3550</v>
      </c>
      <c r="D205" s="832" t="s">
        <v>4778</v>
      </c>
      <c r="E205" s="832" t="s">
        <v>4779</v>
      </c>
      <c r="F205" s="849">
        <v>1</v>
      </c>
      <c r="G205" s="849">
        <v>639</v>
      </c>
      <c r="H205" s="849"/>
      <c r="I205" s="849">
        <v>639</v>
      </c>
      <c r="J205" s="849"/>
      <c r="K205" s="849"/>
      <c r="L205" s="849"/>
      <c r="M205" s="849"/>
      <c r="N205" s="849">
        <v>2</v>
      </c>
      <c r="O205" s="849">
        <v>1280</v>
      </c>
      <c r="P205" s="837"/>
      <c r="Q205" s="850">
        <v>640</v>
      </c>
    </row>
    <row r="206" spans="1:17" ht="14.4" customHeight="1" x14ac:dyDescent="0.3">
      <c r="A206" s="831" t="s">
        <v>4766</v>
      </c>
      <c r="B206" s="832" t="s">
        <v>4767</v>
      </c>
      <c r="C206" s="832" t="s">
        <v>3550</v>
      </c>
      <c r="D206" s="832" t="s">
        <v>4780</v>
      </c>
      <c r="E206" s="832" t="s">
        <v>4781</v>
      </c>
      <c r="F206" s="849">
        <v>5</v>
      </c>
      <c r="G206" s="849">
        <v>865</v>
      </c>
      <c r="H206" s="849">
        <v>1</v>
      </c>
      <c r="I206" s="849">
        <v>173</v>
      </c>
      <c r="J206" s="849">
        <v>5</v>
      </c>
      <c r="K206" s="849">
        <v>865</v>
      </c>
      <c r="L206" s="849">
        <v>1</v>
      </c>
      <c r="M206" s="849">
        <v>173</v>
      </c>
      <c r="N206" s="849">
        <v>10</v>
      </c>
      <c r="O206" s="849">
        <v>1740</v>
      </c>
      <c r="P206" s="837">
        <v>2.0115606936416186</v>
      </c>
      <c r="Q206" s="850">
        <v>174</v>
      </c>
    </row>
    <row r="207" spans="1:17" ht="14.4" customHeight="1" x14ac:dyDescent="0.3">
      <c r="A207" s="831" t="s">
        <v>4766</v>
      </c>
      <c r="B207" s="832" t="s">
        <v>4767</v>
      </c>
      <c r="C207" s="832" t="s">
        <v>3550</v>
      </c>
      <c r="D207" s="832" t="s">
        <v>4782</v>
      </c>
      <c r="E207" s="832" t="s">
        <v>4783</v>
      </c>
      <c r="F207" s="849">
        <v>1</v>
      </c>
      <c r="G207" s="849">
        <v>384</v>
      </c>
      <c r="H207" s="849">
        <v>0.36887608069164263</v>
      </c>
      <c r="I207" s="849">
        <v>384</v>
      </c>
      <c r="J207" s="849">
        <v>3</v>
      </c>
      <c r="K207" s="849">
        <v>1041</v>
      </c>
      <c r="L207" s="849">
        <v>1</v>
      </c>
      <c r="M207" s="849">
        <v>347</v>
      </c>
      <c r="N207" s="849">
        <v>5</v>
      </c>
      <c r="O207" s="849">
        <v>1735</v>
      </c>
      <c r="P207" s="837">
        <v>1.6666666666666667</v>
      </c>
      <c r="Q207" s="850">
        <v>347</v>
      </c>
    </row>
    <row r="208" spans="1:17" ht="14.4" customHeight="1" x14ac:dyDescent="0.3">
      <c r="A208" s="831" t="s">
        <v>4766</v>
      </c>
      <c r="B208" s="832" t="s">
        <v>4767</v>
      </c>
      <c r="C208" s="832" t="s">
        <v>3550</v>
      </c>
      <c r="D208" s="832" t="s">
        <v>4784</v>
      </c>
      <c r="E208" s="832" t="s">
        <v>4785</v>
      </c>
      <c r="F208" s="849">
        <v>11</v>
      </c>
      <c r="G208" s="849">
        <v>3003</v>
      </c>
      <c r="H208" s="849"/>
      <c r="I208" s="849">
        <v>273</v>
      </c>
      <c r="J208" s="849"/>
      <c r="K208" s="849"/>
      <c r="L208" s="849"/>
      <c r="M208" s="849"/>
      <c r="N208" s="849">
        <v>27</v>
      </c>
      <c r="O208" s="849">
        <v>7398</v>
      </c>
      <c r="P208" s="837"/>
      <c r="Q208" s="850">
        <v>274</v>
      </c>
    </row>
    <row r="209" spans="1:17" ht="14.4" customHeight="1" x14ac:dyDescent="0.3">
      <c r="A209" s="831" t="s">
        <v>4766</v>
      </c>
      <c r="B209" s="832" t="s">
        <v>4767</v>
      </c>
      <c r="C209" s="832" t="s">
        <v>3550</v>
      </c>
      <c r="D209" s="832" t="s">
        <v>4786</v>
      </c>
      <c r="E209" s="832" t="s">
        <v>4787</v>
      </c>
      <c r="F209" s="849">
        <v>20</v>
      </c>
      <c r="G209" s="849">
        <v>2840</v>
      </c>
      <c r="H209" s="849">
        <v>1.0526315789473684</v>
      </c>
      <c r="I209" s="849">
        <v>142</v>
      </c>
      <c r="J209" s="849">
        <v>19</v>
      </c>
      <c r="K209" s="849">
        <v>2698</v>
      </c>
      <c r="L209" s="849">
        <v>1</v>
      </c>
      <c r="M209" s="849">
        <v>142</v>
      </c>
      <c r="N209" s="849">
        <v>30</v>
      </c>
      <c r="O209" s="849">
        <v>4260</v>
      </c>
      <c r="P209" s="837">
        <v>1.5789473684210527</v>
      </c>
      <c r="Q209" s="850">
        <v>142</v>
      </c>
    </row>
    <row r="210" spans="1:17" ht="14.4" customHeight="1" x14ac:dyDescent="0.3">
      <c r="A210" s="831" t="s">
        <v>4766</v>
      </c>
      <c r="B210" s="832" t="s">
        <v>4767</v>
      </c>
      <c r="C210" s="832" t="s">
        <v>3550</v>
      </c>
      <c r="D210" s="832" t="s">
        <v>4788</v>
      </c>
      <c r="E210" s="832" t="s">
        <v>4787</v>
      </c>
      <c r="F210" s="849">
        <v>141</v>
      </c>
      <c r="G210" s="849">
        <v>10998</v>
      </c>
      <c r="H210" s="849">
        <v>0.67142857142857137</v>
      </c>
      <c r="I210" s="849">
        <v>78</v>
      </c>
      <c r="J210" s="849">
        <v>210</v>
      </c>
      <c r="K210" s="849">
        <v>16380</v>
      </c>
      <c r="L210" s="849">
        <v>1</v>
      </c>
      <c r="M210" s="849">
        <v>78</v>
      </c>
      <c r="N210" s="849">
        <v>213</v>
      </c>
      <c r="O210" s="849">
        <v>16614</v>
      </c>
      <c r="P210" s="837">
        <v>1.0142857142857142</v>
      </c>
      <c r="Q210" s="850">
        <v>78</v>
      </c>
    </row>
    <row r="211" spans="1:17" ht="14.4" customHeight="1" x14ac:dyDescent="0.3">
      <c r="A211" s="831" t="s">
        <v>4766</v>
      </c>
      <c r="B211" s="832" t="s">
        <v>4767</v>
      </c>
      <c r="C211" s="832" t="s">
        <v>3550</v>
      </c>
      <c r="D211" s="832" t="s">
        <v>4789</v>
      </c>
      <c r="E211" s="832" t="s">
        <v>4790</v>
      </c>
      <c r="F211" s="849">
        <v>20</v>
      </c>
      <c r="G211" s="849">
        <v>6260</v>
      </c>
      <c r="H211" s="849">
        <v>1.0492792490781093</v>
      </c>
      <c r="I211" s="849">
        <v>313</v>
      </c>
      <c r="J211" s="849">
        <v>19</v>
      </c>
      <c r="K211" s="849">
        <v>5966</v>
      </c>
      <c r="L211" s="849">
        <v>1</v>
      </c>
      <c r="M211" s="849">
        <v>314</v>
      </c>
      <c r="N211" s="849">
        <v>30</v>
      </c>
      <c r="O211" s="849">
        <v>9420</v>
      </c>
      <c r="P211" s="837">
        <v>1.5789473684210527</v>
      </c>
      <c r="Q211" s="850">
        <v>314</v>
      </c>
    </row>
    <row r="212" spans="1:17" ht="14.4" customHeight="1" x14ac:dyDescent="0.3">
      <c r="A212" s="831" t="s">
        <v>4766</v>
      </c>
      <c r="B212" s="832" t="s">
        <v>4767</v>
      </c>
      <c r="C212" s="832" t="s">
        <v>3550</v>
      </c>
      <c r="D212" s="832" t="s">
        <v>4791</v>
      </c>
      <c r="E212" s="832" t="s">
        <v>4792</v>
      </c>
      <c r="F212" s="849">
        <v>1</v>
      </c>
      <c r="G212" s="849">
        <v>488</v>
      </c>
      <c r="H212" s="849">
        <v>0.49593495934959347</v>
      </c>
      <c r="I212" s="849">
        <v>488</v>
      </c>
      <c r="J212" s="849">
        <v>3</v>
      </c>
      <c r="K212" s="849">
        <v>984</v>
      </c>
      <c r="L212" s="849">
        <v>1</v>
      </c>
      <c r="M212" s="849">
        <v>328</v>
      </c>
      <c r="N212" s="849">
        <v>5</v>
      </c>
      <c r="O212" s="849">
        <v>1640</v>
      </c>
      <c r="P212" s="837">
        <v>1.6666666666666667</v>
      </c>
      <c r="Q212" s="850">
        <v>328</v>
      </c>
    </row>
    <row r="213" spans="1:17" ht="14.4" customHeight="1" x14ac:dyDescent="0.3">
      <c r="A213" s="831" t="s">
        <v>4766</v>
      </c>
      <c r="B213" s="832" t="s">
        <v>4767</v>
      </c>
      <c r="C213" s="832" t="s">
        <v>3550</v>
      </c>
      <c r="D213" s="832" t="s">
        <v>4793</v>
      </c>
      <c r="E213" s="832" t="s">
        <v>4794</v>
      </c>
      <c r="F213" s="849">
        <v>129</v>
      </c>
      <c r="G213" s="849">
        <v>21027</v>
      </c>
      <c r="H213" s="849">
        <v>0.61137440758293837</v>
      </c>
      <c r="I213" s="849">
        <v>163</v>
      </c>
      <c r="J213" s="849">
        <v>211</v>
      </c>
      <c r="K213" s="849">
        <v>34393</v>
      </c>
      <c r="L213" s="849">
        <v>1</v>
      </c>
      <c r="M213" s="849">
        <v>163</v>
      </c>
      <c r="N213" s="849">
        <v>207</v>
      </c>
      <c r="O213" s="849">
        <v>33741</v>
      </c>
      <c r="P213" s="837">
        <v>0.98104265402843605</v>
      </c>
      <c r="Q213" s="850">
        <v>163</v>
      </c>
    </row>
    <row r="214" spans="1:17" ht="14.4" customHeight="1" x14ac:dyDescent="0.3">
      <c r="A214" s="831" t="s">
        <v>4766</v>
      </c>
      <c r="B214" s="832" t="s">
        <v>4767</v>
      </c>
      <c r="C214" s="832" t="s">
        <v>3550</v>
      </c>
      <c r="D214" s="832" t="s">
        <v>4795</v>
      </c>
      <c r="E214" s="832" t="s">
        <v>4769</v>
      </c>
      <c r="F214" s="849">
        <v>305</v>
      </c>
      <c r="G214" s="849">
        <v>21960</v>
      </c>
      <c r="H214" s="849">
        <v>0.69794050343249425</v>
      </c>
      <c r="I214" s="849">
        <v>72</v>
      </c>
      <c r="J214" s="849">
        <v>437</v>
      </c>
      <c r="K214" s="849">
        <v>31464</v>
      </c>
      <c r="L214" s="849">
        <v>1</v>
      </c>
      <c r="M214" s="849">
        <v>72</v>
      </c>
      <c r="N214" s="849">
        <v>472</v>
      </c>
      <c r="O214" s="849">
        <v>33984</v>
      </c>
      <c r="P214" s="837">
        <v>1.0800915331807781</v>
      </c>
      <c r="Q214" s="850">
        <v>72</v>
      </c>
    </row>
    <row r="215" spans="1:17" ht="14.4" customHeight="1" x14ac:dyDescent="0.3">
      <c r="A215" s="831" t="s">
        <v>4766</v>
      </c>
      <c r="B215" s="832" t="s">
        <v>4767</v>
      </c>
      <c r="C215" s="832" t="s">
        <v>3550</v>
      </c>
      <c r="D215" s="832" t="s">
        <v>4796</v>
      </c>
      <c r="E215" s="832" t="s">
        <v>4797</v>
      </c>
      <c r="F215" s="849">
        <v>3</v>
      </c>
      <c r="G215" s="849">
        <v>687</v>
      </c>
      <c r="H215" s="849"/>
      <c r="I215" s="849">
        <v>229</v>
      </c>
      <c r="J215" s="849"/>
      <c r="K215" s="849"/>
      <c r="L215" s="849"/>
      <c r="M215" s="849"/>
      <c r="N215" s="849"/>
      <c r="O215" s="849"/>
      <c r="P215" s="837"/>
      <c r="Q215" s="850"/>
    </row>
    <row r="216" spans="1:17" ht="14.4" customHeight="1" x14ac:dyDescent="0.3">
      <c r="A216" s="831" t="s">
        <v>4766</v>
      </c>
      <c r="B216" s="832" t="s">
        <v>4767</v>
      </c>
      <c r="C216" s="832" t="s">
        <v>3550</v>
      </c>
      <c r="D216" s="832" t="s">
        <v>4798</v>
      </c>
      <c r="E216" s="832" t="s">
        <v>4799</v>
      </c>
      <c r="F216" s="849">
        <v>5</v>
      </c>
      <c r="G216" s="849">
        <v>6055</v>
      </c>
      <c r="H216" s="849">
        <v>0.7142857142857143</v>
      </c>
      <c r="I216" s="849">
        <v>1211</v>
      </c>
      <c r="J216" s="849">
        <v>7</v>
      </c>
      <c r="K216" s="849">
        <v>8477</v>
      </c>
      <c r="L216" s="849">
        <v>1</v>
      </c>
      <c r="M216" s="849">
        <v>1211</v>
      </c>
      <c r="N216" s="849">
        <v>16</v>
      </c>
      <c r="O216" s="849">
        <v>19392</v>
      </c>
      <c r="P216" s="837">
        <v>2.2876017459006723</v>
      </c>
      <c r="Q216" s="850">
        <v>1212</v>
      </c>
    </row>
    <row r="217" spans="1:17" ht="14.4" customHeight="1" x14ac:dyDescent="0.3">
      <c r="A217" s="831" t="s">
        <v>4766</v>
      </c>
      <c r="B217" s="832" t="s">
        <v>4767</v>
      </c>
      <c r="C217" s="832" t="s">
        <v>3550</v>
      </c>
      <c r="D217" s="832" t="s">
        <v>4800</v>
      </c>
      <c r="E217" s="832" t="s">
        <v>4801</v>
      </c>
      <c r="F217" s="849">
        <v>5</v>
      </c>
      <c r="G217" s="849">
        <v>570</v>
      </c>
      <c r="H217" s="849">
        <v>0.83333333333333337</v>
      </c>
      <c r="I217" s="849">
        <v>114</v>
      </c>
      <c r="J217" s="849">
        <v>6</v>
      </c>
      <c r="K217" s="849">
        <v>684</v>
      </c>
      <c r="L217" s="849">
        <v>1</v>
      </c>
      <c r="M217" s="849">
        <v>114</v>
      </c>
      <c r="N217" s="849">
        <v>10</v>
      </c>
      <c r="O217" s="849">
        <v>1150</v>
      </c>
      <c r="P217" s="837">
        <v>1.6812865497076024</v>
      </c>
      <c r="Q217" s="850">
        <v>115</v>
      </c>
    </row>
    <row r="218" spans="1:17" ht="14.4" customHeight="1" x14ac:dyDescent="0.3">
      <c r="A218" s="831" t="s">
        <v>4766</v>
      </c>
      <c r="B218" s="832" t="s">
        <v>4767</v>
      </c>
      <c r="C218" s="832" t="s">
        <v>3550</v>
      </c>
      <c r="D218" s="832" t="s">
        <v>4802</v>
      </c>
      <c r="E218" s="832" t="s">
        <v>4803</v>
      </c>
      <c r="F218" s="849">
        <v>1</v>
      </c>
      <c r="G218" s="849">
        <v>346</v>
      </c>
      <c r="H218" s="849"/>
      <c r="I218" s="849">
        <v>346</v>
      </c>
      <c r="J218" s="849"/>
      <c r="K218" s="849"/>
      <c r="L218" s="849"/>
      <c r="M218" s="849"/>
      <c r="N218" s="849"/>
      <c r="O218" s="849"/>
      <c r="P218" s="837"/>
      <c r="Q218" s="850"/>
    </row>
    <row r="219" spans="1:17" ht="14.4" customHeight="1" x14ac:dyDescent="0.3">
      <c r="A219" s="831" t="s">
        <v>4766</v>
      </c>
      <c r="B219" s="832" t="s">
        <v>4767</v>
      </c>
      <c r="C219" s="832" t="s">
        <v>3550</v>
      </c>
      <c r="D219" s="832" t="s">
        <v>4804</v>
      </c>
      <c r="E219" s="832" t="s">
        <v>4805</v>
      </c>
      <c r="F219" s="849">
        <v>1</v>
      </c>
      <c r="G219" s="849">
        <v>1064</v>
      </c>
      <c r="H219" s="849"/>
      <c r="I219" s="849">
        <v>1064</v>
      </c>
      <c r="J219" s="849"/>
      <c r="K219" s="849"/>
      <c r="L219" s="849"/>
      <c r="M219" s="849"/>
      <c r="N219" s="849"/>
      <c r="O219" s="849"/>
      <c r="P219" s="837"/>
      <c r="Q219" s="850"/>
    </row>
    <row r="220" spans="1:17" ht="14.4" customHeight="1" x14ac:dyDescent="0.3">
      <c r="A220" s="831" t="s">
        <v>4766</v>
      </c>
      <c r="B220" s="832" t="s">
        <v>4767</v>
      </c>
      <c r="C220" s="832" t="s">
        <v>3550</v>
      </c>
      <c r="D220" s="832" t="s">
        <v>4806</v>
      </c>
      <c r="E220" s="832" t="s">
        <v>4807</v>
      </c>
      <c r="F220" s="849"/>
      <c r="G220" s="849"/>
      <c r="H220" s="849"/>
      <c r="I220" s="849"/>
      <c r="J220" s="849"/>
      <c r="K220" s="849"/>
      <c r="L220" s="849"/>
      <c r="M220" s="849"/>
      <c r="N220" s="849">
        <v>1</v>
      </c>
      <c r="O220" s="849">
        <v>302</v>
      </c>
      <c r="P220" s="837"/>
      <c r="Q220" s="850">
        <v>302</v>
      </c>
    </row>
    <row r="221" spans="1:17" ht="14.4" customHeight="1" x14ac:dyDescent="0.3">
      <c r="A221" s="831" t="s">
        <v>4808</v>
      </c>
      <c r="B221" s="832" t="s">
        <v>4809</v>
      </c>
      <c r="C221" s="832" t="s">
        <v>3550</v>
      </c>
      <c r="D221" s="832" t="s">
        <v>4810</v>
      </c>
      <c r="E221" s="832" t="s">
        <v>4811</v>
      </c>
      <c r="F221" s="849">
        <v>2151</v>
      </c>
      <c r="G221" s="849">
        <v>124758</v>
      </c>
      <c r="H221" s="849">
        <v>2.3926585094549497</v>
      </c>
      <c r="I221" s="849">
        <v>58</v>
      </c>
      <c r="J221" s="849">
        <v>899</v>
      </c>
      <c r="K221" s="849">
        <v>52142</v>
      </c>
      <c r="L221" s="849">
        <v>1</v>
      </c>
      <c r="M221" s="849">
        <v>58</v>
      </c>
      <c r="N221" s="849">
        <v>160</v>
      </c>
      <c r="O221" s="849">
        <v>9280</v>
      </c>
      <c r="P221" s="837">
        <v>0.17797552836484984</v>
      </c>
      <c r="Q221" s="850">
        <v>58</v>
      </c>
    </row>
    <row r="222" spans="1:17" ht="14.4" customHeight="1" x14ac:dyDescent="0.3">
      <c r="A222" s="831" t="s">
        <v>4808</v>
      </c>
      <c r="B222" s="832" t="s">
        <v>4809</v>
      </c>
      <c r="C222" s="832" t="s">
        <v>3550</v>
      </c>
      <c r="D222" s="832" t="s">
        <v>4812</v>
      </c>
      <c r="E222" s="832" t="s">
        <v>4813</v>
      </c>
      <c r="F222" s="849">
        <v>470</v>
      </c>
      <c r="G222" s="849">
        <v>61570</v>
      </c>
      <c r="H222" s="849">
        <v>1.4071856287425151</v>
      </c>
      <c r="I222" s="849">
        <v>131</v>
      </c>
      <c r="J222" s="849">
        <v>334</v>
      </c>
      <c r="K222" s="849">
        <v>43754</v>
      </c>
      <c r="L222" s="849">
        <v>1</v>
      </c>
      <c r="M222" s="849">
        <v>131</v>
      </c>
      <c r="N222" s="849">
        <v>348</v>
      </c>
      <c r="O222" s="849">
        <v>45936</v>
      </c>
      <c r="P222" s="837">
        <v>1.049869726196462</v>
      </c>
      <c r="Q222" s="850">
        <v>132</v>
      </c>
    </row>
    <row r="223" spans="1:17" ht="14.4" customHeight="1" x14ac:dyDescent="0.3">
      <c r="A223" s="831" t="s">
        <v>4808</v>
      </c>
      <c r="B223" s="832" t="s">
        <v>4809</v>
      </c>
      <c r="C223" s="832" t="s">
        <v>3550</v>
      </c>
      <c r="D223" s="832" t="s">
        <v>4814</v>
      </c>
      <c r="E223" s="832" t="s">
        <v>4815</v>
      </c>
      <c r="F223" s="849">
        <v>88</v>
      </c>
      <c r="G223" s="849">
        <v>16632</v>
      </c>
      <c r="H223" s="849">
        <v>0.7857142857142857</v>
      </c>
      <c r="I223" s="849">
        <v>189</v>
      </c>
      <c r="J223" s="849">
        <v>112</v>
      </c>
      <c r="K223" s="849">
        <v>21168</v>
      </c>
      <c r="L223" s="849">
        <v>1</v>
      </c>
      <c r="M223" s="849">
        <v>189</v>
      </c>
      <c r="N223" s="849">
        <v>115</v>
      </c>
      <c r="O223" s="849">
        <v>21850</v>
      </c>
      <c r="P223" s="837">
        <v>1.0322184429327286</v>
      </c>
      <c r="Q223" s="850">
        <v>190</v>
      </c>
    </row>
    <row r="224" spans="1:17" ht="14.4" customHeight="1" x14ac:dyDescent="0.3">
      <c r="A224" s="831" t="s">
        <v>4808</v>
      </c>
      <c r="B224" s="832" t="s">
        <v>4809</v>
      </c>
      <c r="C224" s="832" t="s">
        <v>3550</v>
      </c>
      <c r="D224" s="832" t="s">
        <v>4816</v>
      </c>
      <c r="E224" s="832" t="s">
        <v>4817</v>
      </c>
      <c r="F224" s="849">
        <v>9</v>
      </c>
      <c r="G224" s="849">
        <v>3663</v>
      </c>
      <c r="H224" s="849">
        <v>1.1222426470588236</v>
      </c>
      <c r="I224" s="849">
        <v>407</v>
      </c>
      <c r="J224" s="849">
        <v>8</v>
      </c>
      <c r="K224" s="849">
        <v>3264</v>
      </c>
      <c r="L224" s="849">
        <v>1</v>
      </c>
      <c r="M224" s="849">
        <v>408</v>
      </c>
      <c r="N224" s="849">
        <v>21</v>
      </c>
      <c r="O224" s="849">
        <v>8568</v>
      </c>
      <c r="P224" s="837">
        <v>2.625</v>
      </c>
      <c r="Q224" s="850">
        <v>408</v>
      </c>
    </row>
    <row r="225" spans="1:17" ht="14.4" customHeight="1" x14ac:dyDescent="0.3">
      <c r="A225" s="831" t="s">
        <v>4808</v>
      </c>
      <c r="B225" s="832" t="s">
        <v>4809</v>
      </c>
      <c r="C225" s="832" t="s">
        <v>3550</v>
      </c>
      <c r="D225" s="832" t="s">
        <v>4818</v>
      </c>
      <c r="E225" s="832" t="s">
        <v>4819</v>
      </c>
      <c r="F225" s="849">
        <v>68</v>
      </c>
      <c r="G225" s="849">
        <v>12172</v>
      </c>
      <c r="H225" s="849">
        <v>1.2294949494949494</v>
      </c>
      <c r="I225" s="849">
        <v>179</v>
      </c>
      <c r="J225" s="849">
        <v>55</v>
      </c>
      <c r="K225" s="849">
        <v>9900</v>
      </c>
      <c r="L225" s="849">
        <v>1</v>
      </c>
      <c r="M225" s="849">
        <v>180</v>
      </c>
      <c r="N225" s="849">
        <v>52</v>
      </c>
      <c r="O225" s="849">
        <v>9360</v>
      </c>
      <c r="P225" s="837">
        <v>0.94545454545454544</v>
      </c>
      <c r="Q225" s="850">
        <v>180</v>
      </c>
    </row>
    <row r="226" spans="1:17" ht="14.4" customHeight="1" x14ac:dyDescent="0.3">
      <c r="A226" s="831" t="s">
        <v>4808</v>
      </c>
      <c r="B226" s="832" t="s">
        <v>4809</v>
      </c>
      <c r="C226" s="832" t="s">
        <v>3550</v>
      </c>
      <c r="D226" s="832" t="s">
        <v>4820</v>
      </c>
      <c r="E226" s="832" t="s">
        <v>4821</v>
      </c>
      <c r="F226" s="849">
        <v>51</v>
      </c>
      <c r="G226" s="849">
        <v>17085</v>
      </c>
      <c r="H226" s="849">
        <v>2.8249007936507935</v>
      </c>
      <c r="I226" s="849">
        <v>335</v>
      </c>
      <c r="J226" s="849">
        <v>18</v>
      </c>
      <c r="K226" s="849">
        <v>6048</v>
      </c>
      <c r="L226" s="849">
        <v>1</v>
      </c>
      <c r="M226" s="849">
        <v>336</v>
      </c>
      <c r="N226" s="849">
        <v>25</v>
      </c>
      <c r="O226" s="849">
        <v>8425</v>
      </c>
      <c r="P226" s="837">
        <v>1.3930224867724867</v>
      </c>
      <c r="Q226" s="850">
        <v>337</v>
      </c>
    </row>
    <row r="227" spans="1:17" ht="14.4" customHeight="1" x14ac:dyDescent="0.3">
      <c r="A227" s="831" t="s">
        <v>4808</v>
      </c>
      <c r="B227" s="832" t="s">
        <v>4809</v>
      </c>
      <c r="C227" s="832" t="s">
        <v>3550</v>
      </c>
      <c r="D227" s="832" t="s">
        <v>4822</v>
      </c>
      <c r="E227" s="832" t="s">
        <v>4823</v>
      </c>
      <c r="F227" s="849">
        <v>412</v>
      </c>
      <c r="G227" s="849">
        <v>143788</v>
      </c>
      <c r="H227" s="849">
        <v>1.2046783625730995</v>
      </c>
      <c r="I227" s="849">
        <v>349</v>
      </c>
      <c r="J227" s="849">
        <v>342</v>
      </c>
      <c r="K227" s="849">
        <v>119358</v>
      </c>
      <c r="L227" s="849">
        <v>1</v>
      </c>
      <c r="M227" s="849">
        <v>349</v>
      </c>
      <c r="N227" s="849">
        <v>355</v>
      </c>
      <c r="O227" s="849">
        <v>124250</v>
      </c>
      <c r="P227" s="837">
        <v>1.0409859414534426</v>
      </c>
      <c r="Q227" s="850">
        <v>350</v>
      </c>
    </row>
    <row r="228" spans="1:17" ht="14.4" customHeight="1" x14ac:dyDescent="0.3">
      <c r="A228" s="831" t="s">
        <v>4808</v>
      </c>
      <c r="B228" s="832" t="s">
        <v>4809</v>
      </c>
      <c r="C228" s="832" t="s">
        <v>3550</v>
      </c>
      <c r="D228" s="832" t="s">
        <v>4824</v>
      </c>
      <c r="E228" s="832" t="s">
        <v>4825</v>
      </c>
      <c r="F228" s="849">
        <v>8</v>
      </c>
      <c r="G228" s="849">
        <v>936</v>
      </c>
      <c r="H228" s="849">
        <v>0.47058823529411764</v>
      </c>
      <c r="I228" s="849">
        <v>117</v>
      </c>
      <c r="J228" s="849">
        <v>17</v>
      </c>
      <c r="K228" s="849">
        <v>1989</v>
      </c>
      <c r="L228" s="849">
        <v>1</v>
      </c>
      <c r="M228" s="849">
        <v>117</v>
      </c>
      <c r="N228" s="849">
        <v>8</v>
      </c>
      <c r="O228" s="849">
        <v>936</v>
      </c>
      <c r="P228" s="837">
        <v>0.47058823529411764</v>
      </c>
      <c r="Q228" s="850">
        <v>117</v>
      </c>
    </row>
    <row r="229" spans="1:17" ht="14.4" customHeight="1" x14ac:dyDescent="0.3">
      <c r="A229" s="831" t="s">
        <v>4808</v>
      </c>
      <c r="B229" s="832" t="s">
        <v>4809</v>
      </c>
      <c r="C229" s="832" t="s">
        <v>3550</v>
      </c>
      <c r="D229" s="832" t="s">
        <v>4826</v>
      </c>
      <c r="E229" s="832" t="s">
        <v>4827</v>
      </c>
      <c r="F229" s="849">
        <v>3</v>
      </c>
      <c r="G229" s="849">
        <v>1161</v>
      </c>
      <c r="H229" s="849">
        <v>0.98976982097186705</v>
      </c>
      <c r="I229" s="849">
        <v>387</v>
      </c>
      <c r="J229" s="849">
        <v>3</v>
      </c>
      <c r="K229" s="849">
        <v>1173</v>
      </c>
      <c r="L229" s="849">
        <v>1</v>
      </c>
      <c r="M229" s="849">
        <v>391</v>
      </c>
      <c r="N229" s="849">
        <v>3</v>
      </c>
      <c r="O229" s="849">
        <v>1176</v>
      </c>
      <c r="P229" s="837">
        <v>1.0025575447570332</v>
      </c>
      <c r="Q229" s="850">
        <v>392</v>
      </c>
    </row>
    <row r="230" spans="1:17" ht="14.4" customHeight="1" x14ac:dyDescent="0.3">
      <c r="A230" s="831" t="s">
        <v>4808</v>
      </c>
      <c r="B230" s="832" t="s">
        <v>4809</v>
      </c>
      <c r="C230" s="832" t="s">
        <v>3550</v>
      </c>
      <c r="D230" s="832" t="s">
        <v>4828</v>
      </c>
      <c r="E230" s="832" t="s">
        <v>4829</v>
      </c>
      <c r="F230" s="849">
        <v>7</v>
      </c>
      <c r="G230" s="849">
        <v>266</v>
      </c>
      <c r="H230" s="849">
        <v>0.58333333333333337</v>
      </c>
      <c r="I230" s="849">
        <v>38</v>
      </c>
      <c r="J230" s="849">
        <v>12</v>
      </c>
      <c r="K230" s="849">
        <v>456</v>
      </c>
      <c r="L230" s="849">
        <v>1</v>
      </c>
      <c r="M230" s="849">
        <v>38</v>
      </c>
      <c r="N230" s="849">
        <v>6</v>
      </c>
      <c r="O230" s="849">
        <v>228</v>
      </c>
      <c r="P230" s="837">
        <v>0.5</v>
      </c>
      <c r="Q230" s="850">
        <v>38</v>
      </c>
    </row>
    <row r="231" spans="1:17" ht="14.4" customHeight="1" x14ac:dyDescent="0.3">
      <c r="A231" s="831" t="s">
        <v>4808</v>
      </c>
      <c r="B231" s="832" t="s">
        <v>4809</v>
      </c>
      <c r="C231" s="832" t="s">
        <v>3550</v>
      </c>
      <c r="D231" s="832" t="s">
        <v>4830</v>
      </c>
      <c r="E231" s="832" t="s">
        <v>4831</v>
      </c>
      <c r="F231" s="849">
        <v>81</v>
      </c>
      <c r="G231" s="849">
        <v>57024</v>
      </c>
      <c r="H231" s="849">
        <v>1.6507164567954842</v>
      </c>
      <c r="I231" s="849">
        <v>704</v>
      </c>
      <c r="J231" s="849">
        <v>49</v>
      </c>
      <c r="K231" s="849">
        <v>34545</v>
      </c>
      <c r="L231" s="849">
        <v>1</v>
      </c>
      <c r="M231" s="849">
        <v>705</v>
      </c>
      <c r="N231" s="849">
        <v>66</v>
      </c>
      <c r="O231" s="849">
        <v>46662</v>
      </c>
      <c r="P231" s="837">
        <v>1.350759878419453</v>
      </c>
      <c r="Q231" s="850">
        <v>707</v>
      </c>
    </row>
    <row r="232" spans="1:17" ht="14.4" customHeight="1" x14ac:dyDescent="0.3">
      <c r="A232" s="831" t="s">
        <v>4808</v>
      </c>
      <c r="B232" s="832" t="s">
        <v>4809</v>
      </c>
      <c r="C232" s="832" t="s">
        <v>3550</v>
      </c>
      <c r="D232" s="832" t="s">
        <v>4832</v>
      </c>
      <c r="E232" s="832" t="s">
        <v>4833</v>
      </c>
      <c r="F232" s="849">
        <v>1</v>
      </c>
      <c r="G232" s="849">
        <v>147</v>
      </c>
      <c r="H232" s="849"/>
      <c r="I232" s="849">
        <v>147</v>
      </c>
      <c r="J232" s="849"/>
      <c r="K232" s="849"/>
      <c r="L232" s="849"/>
      <c r="M232" s="849"/>
      <c r="N232" s="849">
        <v>1</v>
      </c>
      <c r="O232" s="849">
        <v>148</v>
      </c>
      <c r="P232" s="837"/>
      <c r="Q232" s="850">
        <v>148</v>
      </c>
    </row>
    <row r="233" spans="1:17" ht="14.4" customHeight="1" x14ac:dyDescent="0.3">
      <c r="A233" s="831" t="s">
        <v>4808</v>
      </c>
      <c r="B233" s="832" t="s">
        <v>4809</v>
      </c>
      <c r="C233" s="832" t="s">
        <v>3550</v>
      </c>
      <c r="D233" s="832" t="s">
        <v>4834</v>
      </c>
      <c r="E233" s="832" t="s">
        <v>4835</v>
      </c>
      <c r="F233" s="849">
        <v>254</v>
      </c>
      <c r="G233" s="849">
        <v>77216</v>
      </c>
      <c r="H233" s="849">
        <v>0.80116206681884206</v>
      </c>
      <c r="I233" s="849">
        <v>304</v>
      </c>
      <c r="J233" s="849">
        <v>316</v>
      </c>
      <c r="K233" s="849">
        <v>96380</v>
      </c>
      <c r="L233" s="849">
        <v>1</v>
      </c>
      <c r="M233" s="849">
        <v>305</v>
      </c>
      <c r="N233" s="849">
        <v>301</v>
      </c>
      <c r="O233" s="849">
        <v>91805</v>
      </c>
      <c r="P233" s="837">
        <v>0.95253164556962022</v>
      </c>
      <c r="Q233" s="850">
        <v>305</v>
      </c>
    </row>
    <row r="234" spans="1:17" ht="14.4" customHeight="1" x14ac:dyDescent="0.3">
      <c r="A234" s="831" t="s">
        <v>4808</v>
      </c>
      <c r="B234" s="832" t="s">
        <v>4809</v>
      </c>
      <c r="C234" s="832" t="s">
        <v>3550</v>
      </c>
      <c r="D234" s="832" t="s">
        <v>4836</v>
      </c>
      <c r="E234" s="832" t="s">
        <v>4837</v>
      </c>
      <c r="F234" s="849">
        <v>486</v>
      </c>
      <c r="G234" s="849">
        <v>240084</v>
      </c>
      <c r="H234" s="849">
        <v>1.2366412213740459</v>
      </c>
      <c r="I234" s="849">
        <v>494</v>
      </c>
      <c r="J234" s="849">
        <v>393</v>
      </c>
      <c r="K234" s="849">
        <v>194142</v>
      </c>
      <c r="L234" s="849">
        <v>1</v>
      </c>
      <c r="M234" s="849">
        <v>494</v>
      </c>
      <c r="N234" s="849">
        <v>437</v>
      </c>
      <c r="O234" s="849">
        <v>216315</v>
      </c>
      <c r="P234" s="837">
        <v>1.1142102172636523</v>
      </c>
      <c r="Q234" s="850">
        <v>495</v>
      </c>
    </row>
    <row r="235" spans="1:17" ht="14.4" customHeight="1" x14ac:dyDescent="0.3">
      <c r="A235" s="831" t="s">
        <v>4808</v>
      </c>
      <c r="B235" s="832" t="s">
        <v>4809</v>
      </c>
      <c r="C235" s="832" t="s">
        <v>3550</v>
      </c>
      <c r="D235" s="832" t="s">
        <v>4838</v>
      </c>
      <c r="E235" s="832" t="s">
        <v>4839</v>
      </c>
      <c r="F235" s="849">
        <v>632</v>
      </c>
      <c r="G235" s="849">
        <v>233840</v>
      </c>
      <c r="H235" s="849">
        <v>1.0411861614497528</v>
      </c>
      <c r="I235" s="849">
        <v>370</v>
      </c>
      <c r="J235" s="849">
        <v>607</v>
      </c>
      <c r="K235" s="849">
        <v>224590</v>
      </c>
      <c r="L235" s="849">
        <v>1</v>
      </c>
      <c r="M235" s="849">
        <v>370</v>
      </c>
      <c r="N235" s="849">
        <v>622</v>
      </c>
      <c r="O235" s="849">
        <v>230762</v>
      </c>
      <c r="P235" s="837">
        <v>1.027481187942473</v>
      </c>
      <c r="Q235" s="850">
        <v>371</v>
      </c>
    </row>
    <row r="236" spans="1:17" ht="14.4" customHeight="1" x14ac:dyDescent="0.3">
      <c r="A236" s="831" t="s">
        <v>4808</v>
      </c>
      <c r="B236" s="832" t="s">
        <v>4809</v>
      </c>
      <c r="C236" s="832" t="s">
        <v>3550</v>
      </c>
      <c r="D236" s="832" t="s">
        <v>4840</v>
      </c>
      <c r="E236" s="832" t="s">
        <v>4841</v>
      </c>
      <c r="F236" s="849">
        <v>3</v>
      </c>
      <c r="G236" s="849">
        <v>333</v>
      </c>
      <c r="H236" s="849">
        <v>0.75</v>
      </c>
      <c r="I236" s="849">
        <v>111</v>
      </c>
      <c r="J236" s="849">
        <v>4</v>
      </c>
      <c r="K236" s="849">
        <v>444</v>
      </c>
      <c r="L236" s="849">
        <v>1</v>
      </c>
      <c r="M236" s="849">
        <v>111</v>
      </c>
      <c r="N236" s="849">
        <v>6</v>
      </c>
      <c r="O236" s="849">
        <v>672</v>
      </c>
      <c r="P236" s="837">
        <v>1.5135135135135136</v>
      </c>
      <c r="Q236" s="850">
        <v>112</v>
      </c>
    </row>
    <row r="237" spans="1:17" ht="14.4" customHeight="1" x14ac:dyDescent="0.3">
      <c r="A237" s="831" t="s">
        <v>4808</v>
      </c>
      <c r="B237" s="832" t="s">
        <v>4809</v>
      </c>
      <c r="C237" s="832" t="s">
        <v>3550</v>
      </c>
      <c r="D237" s="832" t="s">
        <v>4842</v>
      </c>
      <c r="E237" s="832" t="s">
        <v>4843</v>
      </c>
      <c r="F237" s="849">
        <v>9</v>
      </c>
      <c r="G237" s="849">
        <v>1125</v>
      </c>
      <c r="H237" s="849">
        <v>1.125</v>
      </c>
      <c r="I237" s="849">
        <v>125</v>
      </c>
      <c r="J237" s="849">
        <v>8</v>
      </c>
      <c r="K237" s="849">
        <v>1000</v>
      </c>
      <c r="L237" s="849">
        <v>1</v>
      </c>
      <c r="M237" s="849">
        <v>125</v>
      </c>
      <c r="N237" s="849">
        <v>5</v>
      </c>
      <c r="O237" s="849">
        <v>630</v>
      </c>
      <c r="P237" s="837">
        <v>0.63</v>
      </c>
      <c r="Q237" s="850">
        <v>126</v>
      </c>
    </row>
    <row r="238" spans="1:17" ht="14.4" customHeight="1" x14ac:dyDescent="0.3">
      <c r="A238" s="831" t="s">
        <v>4808</v>
      </c>
      <c r="B238" s="832" t="s">
        <v>4809</v>
      </c>
      <c r="C238" s="832" t="s">
        <v>3550</v>
      </c>
      <c r="D238" s="832" t="s">
        <v>4844</v>
      </c>
      <c r="E238" s="832" t="s">
        <v>4845</v>
      </c>
      <c r="F238" s="849">
        <v>22</v>
      </c>
      <c r="G238" s="849">
        <v>10890</v>
      </c>
      <c r="H238" s="849">
        <v>0.81481481481481477</v>
      </c>
      <c r="I238" s="849">
        <v>495</v>
      </c>
      <c r="J238" s="849">
        <v>27</v>
      </c>
      <c r="K238" s="849">
        <v>13365</v>
      </c>
      <c r="L238" s="849">
        <v>1</v>
      </c>
      <c r="M238" s="849">
        <v>495</v>
      </c>
      <c r="N238" s="849">
        <v>61</v>
      </c>
      <c r="O238" s="849">
        <v>30256</v>
      </c>
      <c r="P238" s="837">
        <v>2.263823419378975</v>
      </c>
      <c r="Q238" s="850">
        <v>496</v>
      </c>
    </row>
    <row r="239" spans="1:17" ht="14.4" customHeight="1" x14ac:dyDescent="0.3">
      <c r="A239" s="831" t="s">
        <v>4808</v>
      </c>
      <c r="B239" s="832" t="s">
        <v>4809</v>
      </c>
      <c r="C239" s="832" t="s">
        <v>3550</v>
      </c>
      <c r="D239" s="832" t="s">
        <v>4846</v>
      </c>
      <c r="E239" s="832" t="s">
        <v>4847</v>
      </c>
      <c r="F239" s="849">
        <v>5</v>
      </c>
      <c r="G239" s="849">
        <v>6415</v>
      </c>
      <c r="H239" s="849">
        <v>2.4961089494163424</v>
      </c>
      <c r="I239" s="849">
        <v>1283</v>
      </c>
      <c r="J239" s="849">
        <v>2</v>
      </c>
      <c r="K239" s="849">
        <v>2570</v>
      </c>
      <c r="L239" s="849">
        <v>1</v>
      </c>
      <c r="M239" s="849">
        <v>1285</v>
      </c>
      <c r="N239" s="849"/>
      <c r="O239" s="849"/>
      <c r="P239" s="837"/>
      <c r="Q239" s="850"/>
    </row>
    <row r="240" spans="1:17" ht="14.4" customHeight="1" x14ac:dyDescent="0.3">
      <c r="A240" s="831" t="s">
        <v>4808</v>
      </c>
      <c r="B240" s="832" t="s">
        <v>4809</v>
      </c>
      <c r="C240" s="832" t="s">
        <v>3550</v>
      </c>
      <c r="D240" s="832" t="s">
        <v>4848</v>
      </c>
      <c r="E240" s="832" t="s">
        <v>4849</v>
      </c>
      <c r="F240" s="849">
        <v>12</v>
      </c>
      <c r="G240" s="849">
        <v>5472</v>
      </c>
      <c r="H240" s="849">
        <v>1.7142857142857142</v>
      </c>
      <c r="I240" s="849">
        <v>456</v>
      </c>
      <c r="J240" s="849">
        <v>7</v>
      </c>
      <c r="K240" s="849">
        <v>3192</v>
      </c>
      <c r="L240" s="849">
        <v>1</v>
      </c>
      <c r="M240" s="849">
        <v>456</v>
      </c>
      <c r="N240" s="849">
        <v>9</v>
      </c>
      <c r="O240" s="849">
        <v>4122</v>
      </c>
      <c r="P240" s="837">
        <v>1.2913533834586466</v>
      </c>
      <c r="Q240" s="850">
        <v>458</v>
      </c>
    </row>
    <row r="241" spans="1:17" ht="14.4" customHeight="1" x14ac:dyDescent="0.3">
      <c r="A241" s="831" t="s">
        <v>4808</v>
      </c>
      <c r="B241" s="832" t="s">
        <v>4809</v>
      </c>
      <c r="C241" s="832" t="s">
        <v>3550</v>
      </c>
      <c r="D241" s="832" t="s">
        <v>4850</v>
      </c>
      <c r="E241" s="832" t="s">
        <v>4851</v>
      </c>
      <c r="F241" s="849">
        <v>1184</v>
      </c>
      <c r="G241" s="849">
        <v>68672</v>
      </c>
      <c r="H241" s="849">
        <v>1.440389294403893</v>
      </c>
      <c r="I241" s="849">
        <v>58</v>
      </c>
      <c r="J241" s="849">
        <v>822</v>
      </c>
      <c r="K241" s="849">
        <v>47676</v>
      </c>
      <c r="L241" s="849">
        <v>1</v>
      </c>
      <c r="M241" s="849">
        <v>58</v>
      </c>
      <c r="N241" s="849">
        <v>736</v>
      </c>
      <c r="O241" s="849">
        <v>42688</v>
      </c>
      <c r="P241" s="837">
        <v>0.89537712895377131</v>
      </c>
      <c r="Q241" s="850">
        <v>58</v>
      </c>
    </row>
    <row r="242" spans="1:17" ht="14.4" customHeight="1" x14ac:dyDescent="0.3">
      <c r="A242" s="831" t="s">
        <v>4808</v>
      </c>
      <c r="B242" s="832" t="s">
        <v>4809</v>
      </c>
      <c r="C242" s="832" t="s">
        <v>3550</v>
      </c>
      <c r="D242" s="832" t="s">
        <v>4852</v>
      </c>
      <c r="E242" s="832" t="s">
        <v>4853</v>
      </c>
      <c r="F242" s="849">
        <v>3604</v>
      </c>
      <c r="G242" s="849">
        <v>630700</v>
      </c>
      <c r="H242" s="849">
        <v>0.90060887842993897</v>
      </c>
      <c r="I242" s="849">
        <v>175</v>
      </c>
      <c r="J242" s="849">
        <v>3979</v>
      </c>
      <c r="K242" s="849">
        <v>700304</v>
      </c>
      <c r="L242" s="849">
        <v>1</v>
      </c>
      <c r="M242" s="849">
        <v>176</v>
      </c>
      <c r="N242" s="849">
        <v>4702</v>
      </c>
      <c r="O242" s="849">
        <v>827552</v>
      </c>
      <c r="P242" s="837">
        <v>1.1817039457150038</v>
      </c>
      <c r="Q242" s="850">
        <v>176</v>
      </c>
    </row>
    <row r="243" spans="1:17" ht="14.4" customHeight="1" x14ac:dyDescent="0.3">
      <c r="A243" s="831" t="s">
        <v>4808</v>
      </c>
      <c r="B243" s="832" t="s">
        <v>4809</v>
      </c>
      <c r="C243" s="832" t="s">
        <v>3550</v>
      </c>
      <c r="D243" s="832" t="s">
        <v>4854</v>
      </c>
      <c r="E243" s="832" t="s">
        <v>4855</v>
      </c>
      <c r="F243" s="849">
        <v>164</v>
      </c>
      <c r="G243" s="849">
        <v>13940</v>
      </c>
      <c r="H243" s="849">
        <v>1.5471698113207548</v>
      </c>
      <c r="I243" s="849">
        <v>85</v>
      </c>
      <c r="J243" s="849">
        <v>106</v>
      </c>
      <c r="K243" s="849">
        <v>9010</v>
      </c>
      <c r="L243" s="849">
        <v>1</v>
      </c>
      <c r="M243" s="849">
        <v>85</v>
      </c>
      <c r="N243" s="849">
        <v>174</v>
      </c>
      <c r="O243" s="849">
        <v>14964</v>
      </c>
      <c r="P243" s="837">
        <v>1.6608213096559379</v>
      </c>
      <c r="Q243" s="850">
        <v>86</v>
      </c>
    </row>
    <row r="244" spans="1:17" ht="14.4" customHeight="1" x14ac:dyDescent="0.3">
      <c r="A244" s="831" t="s">
        <v>4808</v>
      </c>
      <c r="B244" s="832" t="s">
        <v>4809</v>
      </c>
      <c r="C244" s="832" t="s">
        <v>3550</v>
      </c>
      <c r="D244" s="832" t="s">
        <v>4856</v>
      </c>
      <c r="E244" s="832" t="s">
        <v>4857</v>
      </c>
      <c r="F244" s="849">
        <v>11</v>
      </c>
      <c r="G244" s="849">
        <v>1859</v>
      </c>
      <c r="H244" s="849"/>
      <c r="I244" s="849">
        <v>169</v>
      </c>
      <c r="J244" s="849"/>
      <c r="K244" s="849"/>
      <c r="L244" s="849"/>
      <c r="M244" s="849"/>
      <c r="N244" s="849"/>
      <c r="O244" s="849"/>
      <c r="P244" s="837"/>
      <c r="Q244" s="850"/>
    </row>
    <row r="245" spans="1:17" ht="14.4" customHeight="1" x14ac:dyDescent="0.3">
      <c r="A245" s="831" t="s">
        <v>4808</v>
      </c>
      <c r="B245" s="832" t="s">
        <v>4809</v>
      </c>
      <c r="C245" s="832" t="s">
        <v>3550</v>
      </c>
      <c r="D245" s="832" t="s">
        <v>4858</v>
      </c>
      <c r="E245" s="832" t="s">
        <v>4859</v>
      </c>
      <c r="F245" s="849">
        <v>24</v>
      </c>
      <c r="G245" s="849">
        <v>24264</v>
      </c>
      <c r="H245" s="849">
        <v>5.9940711462450595</v>
      </c>
      <c r="I245" s="849">
        <v>1011</v>
      </c>
      <c r="J245" s="849">
        <v>4</v>
      </c>
      <c r="K245" s="849">
        <v>4048</v>
      </c>
      <c r="L245" s="849">
        <v>1</v>
      </c>
      <c r="M245" s="849">
        <v>1012</v>
      </c>
      <c r="N245" s="849"/>
      <c r="O245" s="849"/>
      <c r="P245" s="837"/>
      <c r="Q245" s="850"/>
    </row>
    <row r="246" spans="1:17" ht="14.4" customHeight="1" x14ac:dyDescent="0.3">
      <c r="A246" s="831" t="s">
        <v>4808</v>
      </c>
      <c r="B246" s="832" t="s">
        <v>4809</v>
      </c>
      <c r="C246" s="832" t="s">
        <v>3550</v>
      </c>
      <c r="D246" s="832" t="s">
        <v>4860</v>
      </c>
      <c r="E246" s="832" t="s">
        <v>4861</v>
      </c>
      <c r="F246" s="849">
        <v>1</v>
      </c>
      <c r="G246" s="849">
        <v>176</v>
      </c>
      <c r="H246" s="849"/>
      <c r="I246" s="849">
        <v>176</v>
      </c>
      <c r="J246" s="849"/>
      <c r="K246" s="849"/>
      <c r="L246" s="849"/>
      <c r="M246" s="849"/>
      <c r="N246" s="849">
        <v>1</v>
      </c>
      <c r="O246" s="849">
        <v>177</v>
      </c>
      <c r="P246" s="837"/>
      <c r="Q246" s="850">
        <v>177</v>
      </c>
    </row>
    <row r="247" spans="1:17" ht="14.4" customHeight="1" x14ac:dyDescent="0.3">
      <c r="A247" s="831" t="s">
        <v>4808</v>
      </c>
      <c r="B247" s="832" t="s">
        <v>4809</v>
      </c>
      <c r="C247" s="832" t="s">
        <v>3550</v>
      </c>
      <c r="D247" s="832" t="s">
        <v>4862</v>
      </c>
      <c r="E247" s="832" t="s">
        <v>4863</v>
      </c>
      <c r="F247" s="849">
        <v>26</v>
      </c>
      <c r="G247" s="849">
        <v>59644</v>
      </c>
      <c r="H247" s="849">
        <v>3.7094346663349711</v>
      </c>
      <c r="I247" s="849">
        <v>2294</v>
      </c>
      <c r="J247" s="849">
        <v>7</v>
      </c>
      <c r="K247" s="849">
        <v>16079</v>
      </c>
      <c r="L247" s="849">
        <v>1</v>
      </c>
      <c r="M247" s="849">
        <v>2297</v>
      </c>
      <c r="N247" s="849"/>
      <c r="O247" s="849"/>
      <c r="P247" s="837"/>
      <c r="Q247" s="850"/>
    </row>
    <row r="248" spans="1:17" ht="14.4" customHeight="1" x14ac:dyDescent="0.3">
      <c r="A248" s="831" t="s">
        <v>4808</v>
      </c>
      <c r="B248" s="832" t="s">
        <v>4809</v>
      </c>
      <c r="C248" s="832" t="s">
        <v>3550</v>
      </c>
      <c r="D248" s="832" t="s">
        <v>4864</v>
      </c>
      <c r="E248" s="832" t="s">
        <v>4865</v>
      </c>
      <c r="F248" s="849">
        <v>72</v>
      </c>
      <c r="G248" s="849">
        <v>18936</v>
      </c>
      <c r="H248" s="849">
        <v>1.9924242424242424</v>
      </c>
      <c r="I248" s="849">
        <v>263</v>
      </c>
      <c r="J248" s="849">
        <v>36</v>
      </c>
      <c r="K248" s="849">
        <v>9504</v>
      </c>
      <c r="L248" s="849">
        <v>1</v>
      </c>
      <c r="M248" s="849">
        <v>264</v>
      </c>
      <c r="N248" s="849">
        <v>35</v>
      </c>
      <c r="O248" s="849">
        <v>9240</v>
      </c>
      <c r="P248" s="837">
        <v>0.97222222222222221</v>
      </c>
      <c r="Q248" s="850">
        <v>264</v>
      </c>
    </row>
    <row r="249" spans="1:17" ht="14.4" customHeight="1" x14ac:dyDescent="0.3">
      <c r="A249" s="831" t="s">
        <v>4808</v>
      </c>
      <c r="B249" s="832" t="s">
        <v>4809</v>
      </c>
      <c r="C249" s="832" t="s">
        <v>3550</v>
      </c>
      <c r="D249" s="832" t="s">
        <v>4866</v>
      </c>
      <c r="E249" s="832" t="s">
        <v>4867</v>
      </c>
      <c r="F249" s="849">
        <v>7</v>
      </c>
      <c r="G249" s="849">
        <v>14910</v>
      </c>
      <c r="H249" s="849">
        <v>0.69967151572031905</v>
      </c>
      <c r="I249" s="849">
        <v>2130</v>
      </c>
      <c r="J249" s="849">
        <v>10</v>
      </c>
      <c r="K249" s="849">
        <v>21310</v>
      </c>
      <c r="L249" s="849">
        <v>1</v>
      </c>
      <c r="M249" s="849">
        <v>2131</v>
      </c>
      <c r="N249" s="849"/>
      <c r="O249" s="849"/>
      <c r="P249" s="837"/>
      <c r="Q249" s="850"/>
    </row>
    <row r="250" spans="1:17" ht="14.4" customHeight="1" x14ac:dyDescent="0.3">
      <c r="A250" s="831" t="s">
        <v>4808</v>
      </c>
      <c r="B250" s="832" t="s">
        <v>4809</v>
      </c>
      <c r="C250" s="832" t="s">
        <v>3550</v>
      </c>
      <c r="D250" s="832" t="s">
        <v>4868</v>
      </c>
      <c r="E250" s="832" t="s">
        <v>4869</v>
      </c>
      <c r="F250" s="849">
        <v>13</v>
      </c>
      <c r="G250" s="849">
        <v>3146</v>
      </c>
      <c r="H250" s="849">
        <v>0.65</v>
      </c>
      <c r="I250" s="849">
        <v>242</v>
      </c>
      <c r="J250" s="849">
        <v>20</v>
      </c>
      <c r="K250" s="849">
        <v>4840</v>
      </c>
      <c r="L250" s="849">
        <v>1</v>
      </c>
      <c r="M250" s="849">
        <v>242</v>
      </c>
      <c r="N250" s="849">
        <v>9</v>
      </c>
      <c r="O250" s="849">
        <v>2187</v>
      </c>
      <c r="P250" s="837">
        <v>0.45185950413223142</v>
      </c>
      <c r="Q250" s="850">
        <v>243</v>
      </c>
    </row>
    <row r="251" spans="1:17" ht="14.4" customHeight="1" x14ac:dyDescent="0.3">
      <c r="A251" s="831" t="s">
        <v>4808</v>
      </c>
      <c r="B251" s="832" t="s">
        <v>4809</v>
      </c>
      <c r="C251" s="832" t="s">
        <v>3550</v>
      </c>
      <c r="D251" s="832" t="s">
        <v>4870</v>
      </c>
      <c r="E251" s="832" t="s">
        <v>4871</v>
      </c>
      <c r="F251" s="849">
        <v>1</v>
      </c>
      <c r="G251" s="849">
        <v>423</v>
      </c>
      <c r="H251" s="849"/>
      <c r="I251" s="849">
        <v>423</v>
      </c>
      <c r="J251" s="849"/>
      <c r="K251" s="849"/>
      <c r="L251" s="849"/>
      <c r="M251" s="849"/>
      <c r="N251" s="849"/>
      <c r="O251" s="849"/>
      <c r="P251" s="837"/>
      <c r="Q251" s="850"/>
    </row>
    <row r="252" spans="1:17" ht="14.4" customHeight="1" x14ac:dyDescent="0.3">
      <c r="A252" s="831" t="s">
        <v>4808</v>
      </c>
      <c r="B252" s="832" t="s">
        <v>4809</v>
      </c>
      <c r="C252" s="832" t="s">
        <v>3550</v>
      </c>
      <c r="D252" s="832" t="s">
        <v>4872</v>
      </c>
      <c r="E252" s="832" t="s">
        <v>4811</v>
      </c>
      <c r="F252" s="849">
        <v>2</v>
      </c>
      <c r="G252" s="849">
        <v>74</v>
      </c>
      <c r="H252" s="849"/>
      <c r="I252" s="849">
        <v>37</v>
      </c>
      <c r="J252" s="849"/>
      <c r="K252" s="849"/>
      <c r="L252" s="849"/>
      <c r="M252" s="849"/>
      <c r="N252" s="849"/>
      <c r="O252" s="849"/>
      <c r="P252" s="837"/>
      <c r="Q252" s="850"/>
    </row>
    <row r="253" spans="1:17" ht="14.4" customHeight="1" x14ac:dyDescent="0.3">
      <c r="A253" s="831" t="s">
        <v>4808</v>
      </c>
      <c r="B253" s="832" t="s">
        <v>4809</v>
      </c>
      <c r="C253" s="832" t="s">
        <v>3550</v>
      </c>
      <c r="D253" s="832" t="s">
        <v>4873</v>
      </c>
      <c r="E253" s="832" t="s">
        <v>4874</v>
      </c>
      <c r="F253" s="849">
        <v>435</v>
      </c>
      <c r="G253" s="849">
        <v>458925</v>
      </c>
      <c r="H253" s="849">
        <v>1.00737103433743</v>
      </c>
      <c r="I253" s="849">
        <v>1055</v>
      </c>
      <c r="J253" s="849">
        <v>431</v>
      </c>
      <c r="K253" s="849">
        <v>455567</v>
      </c>
      <c r="L253" s="849">
        <v>1</v>
      </c>
      <c r="M253" s="849">
        <v>1057</v>
      </c>
      <c r="N253" s="849">
        <v>374</v>
      </c>
      <c r="O253" s="849">
        <v>396440</v>
      </c>
      <c r="P253" s="837">
        <v>0.87021228491089131</v>
      </c>
      <c r="Q253" s="850">
        <v>1060</v>
      </c>
    </row>
    <row r="254" spans="1:17" ht="14.4" customHeight="1" x14ac:dyDescent="0.3">
      <c r="A254" s="831" t="s">
        <v>4808</v>
      </c>
      <c r="B254" s="832" t="s">
        <v>4809</v>
      </c>
      <c r="C254" s="832" t="s">
        <v>3550</v>
      </c>
      <c r="D254" s="832" t="s">
        <v>4875</v>
      </c>
      <c r="E254" s="832" t="s">
        <v>4876</v>
      </c>
      <c r="F254" s="849">
        <v>1</v>
      </c>
      <c r="G254" s="849">
        <v>314</v>
      </c>
      <c r="H254" s="849"/>
      <c r="I254" s="849">
        <v>314</v>
      </c>
      <c r="J254" s="849"/>
      <c r="K254" s="849"/>
      <c r="L254" s="849"/>
      <c r="M254" s="849"/>
      <c r="N254" s="849"/>
      <c r="O254" s="849"/>
      <c r="P254" s="837"/>
      <c r="Q254" s="850"/>
    </row>
    <row r="255" spans="1:17" ht="14.4" customHeight="1" x14ac:dyDescent="0.3">
      <c r="A255" s="831" t="s">
        <v>4877</v>
      </c>
      <c r="B255" s="832" t="s">
        <v>4878</v>
      </c>
      <c r="C255" s="832" t="s">
        <v>3550</v>
      </c>
      <c r="D255" s="832" t="s">
        <v>4879</v>
      </c>
      <c r="E255" s="832" t="s">
        <v>4880</v>
      </c>
      <c r="F255" s="849">
        <v>170</v>
      </c>
      <c r="G255" s="849">
        <v>29410</v>
      </c>
      <c r="H255" s="849">
        <v>0.97142857142857142</v>
      </c>
      <c r="I255" s="849">
        <v>173</v>
      </c>
      <c r="J255" s="849">
        <v>175</v>
      </c>
      <c r="K255" s="849">
        <v>30275</v>
      </c>
      <c r="L255" s="849">
        <v>1</v>
      </c>
      <c r="M255" s="849">
        <v>173</v>
      </c>
      <c r="N255" s="849">
        <v>265</v>
      </c>
      <c r="O255" s="849">
        <v>46110</v>
      </c>
      <c r="P255" s="837">
        <v>1.5230388109000825</v>
      </c>
      <c r="Q255" s="850">
        <v>174</v>
      </c>
    </row>
    <row r="256" spans="1:17" ht="14.4" customHeight="1" x14ac:dyDescent="0.3">
      <c r="A256" s="831" t="s">
        <v>4877</v>
      </c>
      <c r="B256" s="832" t="s">
        <v>4878</v>
      </c>
      <c r="C256" s="832" t="s">
        <v>3550</v>
      </c>
      <c r="D256" s="832" t="s">
        <v>4881</v>
      </c>
      <c r="E256" s="832" t="s">
        <v>4882</v>
      </c>
      <c r="F256" s="849">
        <v>2</v>
      </c>
      <c r="G256" s="849">
        <v>2346</v>
      </c>
      <c r="H256" s="849"/>
      <c r="I256" s="849">
        <v>1173</v>
      </c>
      <c r="J256" s="849"/>
      <c r="K256" s="849"/>
      <c r="L256" s="849"/>
      <c r="M256" s="849"/>
      <c r="N256" s="849"/>
      <c r="O256" s="849"/>
      <c r="P256" s="837"/>
      <c r="Q256" s="850"/>
    </row>
    <row r="257" spans="1:17" ht="14.4" customHeight="1" x14ac:dyDescent="0.3">
      <c r="A257" s="831" t="s">
        <v>4877</v>
      </c>
      <c r="B257" s="832" t="s">
        <v>4878</v>
      </c>
      <c r="C257" s="832" t="s">
        <v>3550</v>
      </c>
      <c r="D257" s="832" t="s">
        <v>4883</v>
      </c>
      <c r="E257" s="832" t="s">
        <v>4884</v>
      </c>
      <c r="F257" s="849">
        <v>17</v>
      </c>
      <c r="G257" s="849">
        <v>697</v>
      </c>
      <c r="H257" s="849">
        <v>5.0507246376811592</v>
      </c>
      <c r="I257" s="849">
        <v>41</v>
      </c>
      <c r="J257" s="849">
        <v>3</v>
      </c>
      <c r="K257" s="849">
        <v>138</v>
      </c>
      <c r="L257" s="849">
        <v>1</v>
      </c>
      <c r="M257" s="849">
        <v>46</v>
      </c>
      <c r="N257" s="849">
        <v>4</v>
      </c>
      <c r="O257" s="849">
        <v>184</v>
      </c>
      <c r="P257" s="837">
        <v>1.3333333333333333</v>
      </c>
      <c r="Q257" s="850">
        <v>46</v>
      </c>
    </row>
    <row r="258" spans="1:17" ht="14.4" customHeight="1" x14ac:dyDescent="0.3">
      <c r="A258" s="831" t="s">
        <v>4877</v>
      </c>
      <c r="B258" s="832" t="s">
        <v>4878</v>
      </c>
      <c r="C258" s="832" t="s">
        <v>3550</v>
      </c>
      <c r="D258" s="832" t="s">
        <v>4782</v>
      </c>
      <c r="E258" s="832" t="s">
        <v>4783</v>
      </c>
      <c r="F258" s="849">
        <v>6</v>
      </c>
      <c r="G258" s="849">
        <v>2304</v>
      </c>
      <c r="H258" s="849">
        <v>2.2132564841498561</v>
      </c>
      <c r="I258" s="849">
        <v>384</v>
      </c>
      <c r="J258" s="849">
        <v>3</v>
      </c>
      <c r="K258" s="849">
        <v>1041</v>
      </c>
      <c r="L258" s="849">
        <v>1</v>
      </c>
      <c r="M258" s="849">
        <v>347</v>
      </c>
      <c r="N258" s="849"/>
      <c r="O258" s="849"/>
      <c r="P258" s="837"/>
      <c r="Q258" s="850"/>
    </row>
    <row r="259" spans="1:17" ht="14.4" customHeight="1" x14ac:dyDescent="0.3">
      <c r="A259" s="831" t="s">
        <v>4877</v>
      </c>
      <c r="B259" s="832" t="s">
        <v>4878</v>
      </c>
      <c r="C259" s="832" t="s">
        <v>3550</v>
      </c>
      <c r="D259" s="832" t="s">
        <v>4885</v>
      </c>
      <c r="E259" s="832" t="s">
        <v>4886</v>
      </c>
      <c r="F259" s="849">
        <v>2</v>
      </c>
      <c r="G259" s="849">
        <v>74</v>
      </c>
      <c r="H259" s="849"/>
      <c r="I259" s="849">
        <v>37</v>
      </c>
      <c r="J259" s="849"/>
      <c r="K259" s="849"/>
      <c r="L259" s="849"/>
      <c r="M259" s="849"/>
      <c r="N259" s="849"/>
      <c r="O259" s="849"/>
      <c r="P259" s="837"/>
      <c r="Q259" s="850"/>
    </row>
    <row r="260" spans="1:17" ht="14.4" customHeight="1" x14ac:dyDescent="0.3">
      <c r="A260" s="831" t="s">
        <v>4877</v>
      </c>
      <c r="B260" s="832" t="s">
        <v>4878</v>
      </c>
      <c r="C260" s="832" t="s">
        <v>3550</v>
      </c>
      <c r="D260" s="832" t="s">
        <v>4887</v>
      </c>
      <c r="E260" s="832" t="s">
        <v>4888</v>
      </c>
      <c r="F260" s="849">
        <v>7</v>
      </c>
      <c r="G260" s="849">
        <v>3122</v>
      </c>
      <c r="H260" s="849"/>
      <c r="I260" s="849">
        <v>446</v>
      </c>
      <c r="J260" s="849"/>
      <c r="K260" s="849"/>
      <c r="L260" s="849"/>
      <c r="M260" s="849"/>
      <c r="N260" s="849">
        <v>10</v>
      </c>
      <c r="O260" s="849">
        <v>3770</v>
      </c>
      <c r="P260" s="837"/>
      <c r="Q260" s="850">
        <v>377</v>
      </c>
    </row>
    <row r="261" spans="1:17" ht="14.4" customHeight="1" x14ac:dyDescent="0.3">
      <c r="A261" s="831" t="s">
        <v>4877</v>
      </c>
      <c r="B261" s="832" t="s">
        <v>4878</v>
      </c>
      <c r="C261" s="832" t="s">
        <v>3550</v>
      </c>
      <c r="D261" s="832" t="s">
        <v>4889</v>
      </c>
      <c r="E261" s="832" t="s">
        <v>4890</v>
      </c>
      <c r="F261" s="849">
        <v>1</v>
      </c>
      <c r="G261" s="849">
        <v>42</v>
      </c>
      <c r="H261" s="849"/>
      <c r="I261" s="849">
        <v>42</v>
      </c>
      <c r="J261" s="849"/>
      <c r="K261" s="849"/>
      <c r="L261" s="849"/>
      <c r="M261" s="849"/>
      <c r="N261" s="849"/>
      <c r="O261" s="849"/>
      <c r="P261" s="837"/>
      <c r="Q261" s="850"/>
    </row>
    <row r="262" spans="1:17" ht="14.4" customHeight="1" x14ac:dyDescent="0.3">
      <c r="A262" s="831" t="s">
        <v>4877</v>
      </c>
      <c r="B262" s="832" t="s">
        <v>4878</v>
      </c>
      <c r="C262" s="832" t="s">
        <v>3550</v>
      </c>
      <c r="D262" s="832" t="s">
        <v>4891</v>
      </c>
      <c r="E262" s="832" t="s">
        <v>4892</v>
      </c>
      <c r="F262" s="849">
        <v>4</v>
      </c>
      <c r="G262" s="849">
        <v>1968</v>
      </c>
      <c r="H262" s="849"/>
      <c r="I262" s="849">
        <v>492</v>
      </c>
      <c r="J262" s="849"/>
      <c r="K262" s="849"/>
      <c r="L262" s="849"/>
      <c r="M262" s="849"/>
      <c r="N262" s="849"/>
      <c r="O262" s="849"/>
      <c r="P262" s="837"/>
      <c r="Q262" s="850"/>
    </row>
    <row r="263" spans="1:17" ht="14.4" customHeight="1" x14ac:dyDescent="0.3">
      <c r="A263" s="831" t="s">
        <v>4877</v>
      </c>
      <c r="B263" s="832" t="s">
        <v>4878</v>
      </c>
      <c r="C263" s="832" t="s">
        <v>3550</v>
      </c>
      <c r="D263" s="832" t="s">
        <v>4893</v>
      </c>
      <c r="E263" s="832" t="s">
        <v>4894</v>
      </c>
      <c r="F263" s="849">
        <v>1</v>
      </c>
      <c r="G263" s="849">
        <v>208</v>
      </c>
      <c r="H263" s="849"/>
      <c r="I263" s="849">
        <v>208</v>
      </c>
      <c r="J263" s="849"/>
      <c r="K263" s="849"/>
      <c r="L263" s="849"/>
      <c r="M263" s="849"/>
      <c r="N263" s="849"/>
      <c r="O263" s="849"/>
      <c r="P263" s="837"/>
      <c r="Q263" s="850"/>
    </row>
    <row r="264" spans="1:17" ht="14.4" customHeight="1" x14ac:dyDescent="0.3">
      <c r="A264" s="831" t="s">
        <v>4877</v>
      </c>
      <c r="B264" s="832" t="s">
        <v>4878</v>
      </c>
      <c r="C264" s="832" t="s">
        <v>3550</v>
      </c>
      <c r="D264" s="832" t="s">
        <v>4895</v>
      </c>
      <c r="E264" s="832" t="s">
        <v>4896</v>
      </c>
      <c r="F264" s="849">
        <v>1</v>
      </c>
      <c r="G264" s="849">
        <v>384</v>
      </c>
      <c r="H264" s="849"/>
      <c r="I264" s="849">
        <v>384</v>
      </c>
      <c r="J264" s="849"/>
      <c r="K264" s="849"/>
      <c r="L264" s="849"/>
      <c r="M264" s="849"/>
      <c r="N264" s="849"/>
      <c r="O264" s="849"/>
      <c r="P264" s="837"/>
      <c r="Q264" s="850"/>
    </row>
    <row r="265" spans="1:17" ht="14.4" customHeight="1" x14ac:dyDescent="0.3">
      <c r="A265" s="831" t="s">
        <v>4877</v>
      </c>
      <c r="B265" s="832" t="s">
        <v>4878</v>
      </c>
      <c r="C265" s="832" t="s">
        <v>3550</v>
      </c>
      <c r="D265" s="832" t="s">
        <v>4897</v>
      </c>
      <c r="E265" s="832" t="s">
        <v>4898</v>
      </c>
      <c r="F265" s="849">
        <v>1</v>
      </c>
      <c r="G265" s="849">
        <v>236</v>
      </c>
      <c r="H265" s="849"/>
      <c r="I265" s="849">
        <v>236</v>
      </c>
      <c r="J265" s="849"/>
      <c r="K265" s="849"/>
      <c r="L265" s="849"/>
      <c r="M265" s="849"/>
      <c r="N265" s="849"/>
      <c r="O265" s="849"/>
      <c r="P265" s="837"/>
      <c r="Q265" s="850"/>
    </row>
    <row r="266" spans="1:17" ht="14.4" customHeight="1" x14ac:dyDescent="0.3">
      <c r="A266" s="831" t="s">
        <v>4877</v>
      </c>
      <c r="B266" s="832" t="s">
        <v>4878</v>
      </c>
      <c r="C266" s="832" t="s">
        <v>3550</v>
      </c>
      <c r="D266" s="832" t="s">
        <v>4899</v>
      </c>
      <c r="E266" s="832" t="s">
        <v>4900</v>
      </c>
      <c r="F266" s="849">
        <v>1</v>
      </c>
      <c r="G266" s="849">
        <v>139</v>
      </c>
      <c r="H266" s="849"/>
      <c r="I266" s="849">
        <v>139</v>
      </c>
      <c r="J266" s="849"/>
      <c r="K266" s="849"/>
      <c r="L266" s="849"/>
      <c r="M266" s="849"/>
      <c r="N266" s="849"/>
      <c r="O266" s="849"/>
      <c r="P266" s="837"/>
      <c r="Q266" s="850"/>
    </row>
    <row r="267" spans="1:17" ht="14.4" customHeight="1" x14ac:dyDescent="0.3">
      <c r="A267" s="831" t="s">
        <v>4877</v>
      </c>
      <c r="B267" s="832" t="s">
        <v>4878</v>
      </c>
      <c r="C267" s="832" t="s">
        <v>3550</v>
      </c>
      <c r="D267" s="832" t="s">
        <v>4901</v>
      </c>
      <c r="E267" s="832" t="s">
        <v>4902</v>
      </c>
      <c r="F267" s="849">
        <v>1</v>
      </c>
      <c r="G267" s="849">
        <v>103</v>
      </c>
      <c r="H267" s="849">
        <v>0.31692307692307692</v>
      </c>
      <c r="I267" s="849">
        <v>103</v>
      </c>
      <c r="J267" s="849">
        <v>5</v>
      </c>
      <c r="K267" s="849">
        <v>325</v>
      </c>
      <c r="L267" s="849">
        <v>1</v>
      </c>
      <c r="M267" s="849">
        <v>65</v>
      </c>
      <c r="N267" s="849">
        <v>1</v>
      </c>
      <c r="O267" s="849">
        <v>65</v>
      </c>
      <c r="P267" s="837">
        <v>0.2</v>
      </c>
      <c r="Q267" s="850">
        <v>65</v>
      </c>
    </row>
    <row r="268" spans="1:17" ht="14.4" customHeight="1" x14ac:dyDescent="0.3">
      <c r="A268" s="831" t="s">
        <v>4877</v>
      </c>
      <c r="B268" s="832" t="s">
        <v>4878</v>
      </c>
      <c r="C268" s="832" t="s">
        <v>3550</v>
      </c>
      <c r="D268" s="832" t="s">
        <v>4903</v>
      </c>
      <c r="E268" s="832" t="s">
        <v>4904</v>
      </c>
      <c r="F268" s="849">
        <v>120</v>
      </c>
      <c r="G268" s="849">
        <v>14040</v>
      </c>
      <c r="H268" s="849">
        <v>0.68823529411764706</v>
      </c>
      <c r="I268" s="849">
        <v>117</v>
      </c>
      <c r="J268" s="849">
        <v>150</v>
      </c>
      <c r="K268" s="849">
        <v>20400</v>
      </c>
      <c r="L268" s="849">
        <v>1</v>
      </c>
      <c r="M268" s="849">
        <v>136</v>
      </c>
      <c r="N268" s="849">
        <v>106</v>
      </c>
      <c r="O268" s="849">
        <v>14522</v>
      </c>
      <c r="P268" s="837">
        <v>0.71186274509803926</v>
      </c>
      <c r="Q268" s="850">
        <v>137</v>
      </c>
    </row>
    <row r="269" spans="1:17" ht="14.4" customHeight="1" x14ac:dyDescent="0.3">
      <c r="A269" s="831" t="s">
        <v>4877</v>
      </c>
      <c r="B269" s="832" t="s">
        <v>4878</v>
      </c>
      <c r="C269" s="832" t="s">
        <v>3550</v>
      </c>
      <c r="D269" s="832" t="s">
        <v>4905</v>
      </c>
      <c r="E269" s="832" t="s">
        <v>4906</v>
      </c>
      <c r="F269" s="849">
        <v>18</v>
      </c>
      <c r="G269" s="849">
        <v>1638</v>
      </c>
      <c r="H269" s="849">
        <v>1.6363636363636365</v>
      </c>
      <c r="I269" s="849">
        <v>91</v>
      </c>
      <c r="J269" s="849">
        <v>11</v>
      </c>
      <c r="K269" s="849">
        <v>1001</v>
      </c>
      <c r="L269" s="849">
        <v>1</v>
      </c>
      <c r="M269" s="849">
        <v>91</v>
      </c>
      <c r="N269" s="849">
        <v>16</v>
      </c>
      <c r="O269" s="849">
        <v>1456</v>
      </c>
      <c r="P269" s="837">
        <v>1.4545454545454546</v>
      </c>
      <c r="Q269" s="850">
        <v>91</v>
      </c>
    </row>
    <row r="270" spans="1:17" ht="14.4" customHeight="1" x14ac:dyDescent="0.3">
      <c r="A270" s="831" t="s">
        <v>4877</v>
      </c>
      <c r="B270" s="832" t="s">
        <v>4878</v>
      </c>
      <c r="C270" s="832" t="s">
        <v>3550</v>
      </c>
      <c r="D270" s="832" t="s">
        <v>4907</v>
      </c>
      <c r="E270" s="832" t="s">
        <v>4908</v>
      </c>
      <c r="F270" s="849">
        <v>3</v>
      </c>
      <c r="G270" s="849">
        <v>297</v>
      </c>
      <c r="H270" s="849"/>
      <c r="I270" s="849">
        <v>99</v>
      </c>
      <c r="J270" s="849"/>
      <c r="K270" s="849"/>
      <c r="L270" s="849"/>
      <c r="M270" s="849"/>
      <c r="N270" s="849"/>
      <c r="O270" s="849"/>
      <c r="P270" s="837"/>
      <c r="Q270" s="850"/>
    </row>
    <row r="271" spans="1:17" ht="14.4" customHeight="1" x14ac:dyDescent="0.3">
      <c r="A271" s="831" t="s">
        <v>4877</v>
      </c>
      <c r="B271" s="832" t="s">
        <v>4878</v>
      </c>
      <c r="C271" s="832" t="s">
        <v>3550</v>
      </c>
      <c r="D271" s="832" t="s">
        <v>4909</v>
      </c>
      <c r="E271" s="832" t="s">
        <v>4910</v>
      </c>
      <c r="F271" s="849">
        <v>10</v>
      </c>
      <c r="G271" s="849">
        <v>210</v>
      </c>
      <c r="H271" s="849">
        <v>0.35353535353535354</v>
      </c>
      <c r="I271" s="849">
        <v>21</v>
      </c>
      <c r="J271" s="849">
        <v>9</v>
      </c>
      <c r="K271" s="849">
        <v>594</v>
      </c>
      <c r="L271" s="849">
        <v>1</v>
      </c>
      <c r="M271" s="849">
        <v>66</v>
      </c>
      <c r="N271" s="849"/>
      <c r="O271" s="849"/>
      <c r="P271" s="837"/>
      <c r="Q271" s="850"/>
    </row>
    <row r="272" spans="1:17" ht="14.4" customHeight="1" x14ac:dyDescent="0.3">
      <c r="A272" s="831" t="s">
        <v>4877</v>
      </c>
      <c r="B272" s="832" t="s">
        <v>4878</v>
      </c>
      <c r="C272" s="832" t="s">
        <v>3550</v>
      </c>
      <c r="D272" s="832" t="s">
        <v>4791</v>
      </c>
      <c r="E272" s="832" t="s">
        <v>4792</v>
      </c>
      <c r="F272" s="849">
        <v>17</v>
      </c>
      <c r="G272" s="849">
        <v>8296</v>
      </c>
      <c r="H272" s="849"/>
      <c r="I272" s="849">
        <v>488</v>
      </c>
      <c r="J272" s="849"/>
      <c r="K272" s="849"/>
      <c r="L272" s="849"/>
      <c r="M272" s="849"/>
      <c r="N272" s="849">
        <v>8</v>
      </c>
      <c r="O272" s="849">
        <v>2624</v>
      </c>
      <c r="P272" s="837"/>
      <c r="Q272" s="850">
        <v>328</v>
      </c>
    </row>
    <row r="273" spans="1:17" ht="14.4" customHeight="1" x14ac:dyDescent="0.3">
      <c r="A273" s="831" t="s">
        <v>4877</v>
      </c>
      <c r="B273" s="832" t="s">
        <v>4878</v>
      </c>
      <c r="C273" s="832" t="s">
        <v>3550</v>
      </c>
      <c r="D273" s="832" t="s">
        <v>4911</v>
      </c>
      <c r="E273" s="832" t="s">
        <v>4912</v>
      </c>
      <c r="F273" s="849">
        <v>13</v>
      </c>
      <c r="G273" s="849">
        <v>533</v>
      </c>
      <c r="H273" s="849">
        <v>0.74649859943977592</v>
      </c>
      <c r="I273" s="849">
        <v>41</v>
      </c>
      <c r="J273" s="849">
        <v>14</v>
      </c>
      <c r="K273" s="849">
        <v>714</v>
      </c>
      <c r="L273" s="849">
        <v>1</v>
      </c>
      <c r="M273" s="849">
        <v>51</v>
      </c>
      <c r="N273" s="849">
        <v>12</v>
      </c>
      <c r="O273" s="849">
        <v>612</v>
      </c>
      <c r="P273" s="837">
        <v>0.8571428571428571</v>
      </c>
      <c r="Q273" s="850">
        <v>51</v>
      </c>
    </row>
    <row r="274" spans="1:17" ht="14.4" customHeight="1" x14ac:dyDescent="0.3">
      <c r="A274" s="831" t="s">
        <v>4877</v>
      </c>
      <c r="B274" s="832" t="s">
        <v>4878</v>
      </c>
      <c r="C274" s="832" t="s">
        <v>3550</v>
      </c>
      <c r="D274" s="832" t="s">
        <v>4913</v>
      </c>
      <c r="E274" s="832" t="s">
        <v>4914</v>
      </c>
      <c r="F274" s="849">
        <v>1</v>
      </c>
      <c r="G274" s="849">
        <v>614</v>
      </c>
      <c r="H274" s="849"/>
      <c r="I274" s="849">
        <v>614</v>
      </c>
      <c r="J274" s="849"/>
      <c r="K274" s="849"/>
      <c r="L274" s="849"/>
      <c r="M274" s="849"/>
      <c r="N274" s="849"/>
      <c r="O274" s="849"/>
      <c r="P274" s="837"/>
      <c r="Q274" s="850"/>
    </row>
    <row r="275" spans="1:17" ht="14.4" customHeight="1" x14ac:dyDescent="0.3">
      <c r="A275" s="831" t="s">
        <v>4877</v>
      </c>
      <c r="B275" s="832" t="s">
        <v>4878</v>
      </c>
      <c r="C275" s="832" t="s">
        <v>3550</v>
      </c>
      <c r="D275" s="832" t="s">
        <v>4915</v>
      </c>
      <c r="E275" s="832" t="s">
        <v>4916</v>
      </c>
      <c r="F275" s="849">
        <v>1</v>
      </c>
      <c r="G275" s="849">
        <v>249</v>
      </c>
      <c r="H275" s="849"/>
      <c r="I275" s="849">
        <v>249</v>
      </c>
      <c r="J275" s="849"/>
      <c r="K275" s="849"/>
      <c r="L275" s="849"/>
      <c r="M275" s="849"/>
      <c r="N275" s="849"/>
      <c r="O275" s="849"/>
      <c r="P275" s="837"/>
      <c r="Q275" s="850"/>
    </row>
    <row r="276" spans="1:17" ht="14.4" customHeight="1" x14ac:dyDescent="0.3">
      <c r="A276" s="831" t="s">
        <v>4877</v>
      </c>
      <c r="B276" s="832" t="s">
        <v>4878</v>
      </c>
      <c r="C276" s="832" t="s">
        <v>3550</v>
      </c>
      <c r="D276" s="832" t="s">
        <v>4917</v>
      </c>
      <c r="E276" s="832" t="s">
        <v>4918</v>
      </c>
      <c r="F276" s="849"/>
      <c r="G276" s="849"/>
      <c r="H276" s="849"/>
      <c r="I276" s="849"/>
      <c r="J276" s="849"/>
      <c r="K276" s="849"/>
      <c r="L276" s="849"/>
      <c r="M276" s="849"/>
      <c r="N276" s="849">
        <v>62</v>
      </c>
      <c r="O276" s="849">
        <v>16182</v>
      </c>
      <c r="P276" s="837"/>
      <c r="Q276" s="850">
        <v>261</v>
      </c>
    </row>
    <row r="277" spans="1:17" ht="14.4" customHeight="1" x14ac:dyDescent="0.3">
      <c r="A277" s="831" t="s">
        <v>4919</v>
      </c>
      <c r="B277" s="832" t="s">
        <v>4658</v>
      </c>
      <c r="C277" s="832" t="s">
        <v>3550</v>
      </c>
      <c r="D277" s="832" t="s">
        <v>4920</v>
      </c>
      <c r="E277" s="832" t="s">
        <v>4921</v>
      </c>
      <c r="F277" s="849">
        <v>1</v>
      </c>
      <c r="G277" s="849">
        <v>1187</v>
      </c>
      <c r="H277" s="849">
        <v>0.80040458530006742</v>
      </c>
      <c r="I277" s="849">
        <v>1187</v>
      </c>
      <c r="J277" s="849">
        <v>1</v>
      </c>
      <c r="K277" s="849">
        <v>1483</v>
      </c>
      <c r="L277" s="849">
        <v>1</v>
      </c>
      <c r="M277" s="849">
        <v>1483</v>
      </c>
      <c r="N277" s="849"/>
      <c r="O277" s="849"/>
      <c r="P277" s="837"/>
      <c r="Q277" s="850"/>
    </row>
    <row r="278" spans="1:17" ht="14.4" customHeight="1" x14ac:dyDescent="0.3">
      <c r="A278" s="831" t="s">
        <v>4919</v>
      </c>
      <c r="B278" s="832" t="s">
        <v>4658</v>
      </c>
      <c r="C278" s="832" t="s">
        <v>3550</v>
      </c>
      <c r="D278" s="832" t="s">
        <v>4922</v>
      </c>
      <c r="E278" s="832" t="s">
        <v>4923</v>
      </c>
      <c r="F278" s="849">
        <v>5</v>
      </c>
      <c r="G278" s="849">
        <v>4210</v>
      </c>
      <c r="H278" s="849">
        <v>4.9940688018979831</v>
      </c>
      <c r="I278" s="849">
        <v>842</v>
      </c>
      <c r="J278" s="849">
        <v>1</v>
      </c>
      <c r="K278" s="849">
        <v>843</v>
      </c>
      <c r="L278" s="849">
        <v>1</v>
      </c>
      <c r="M278" s="849">
        <v>843</v>
      </c>
      <c r="N278" s="849"/>
      <c r="O278" s="849"/>
      <c r="P278" s="837"/>
      <c r="Q278" s="850"/>
    </row>
    <row r="279" spans="1:17" ht="14.4" customHeight="1" x14ac:dyDescent="0.3">
      <c r="A279" s="831" t="s">
        <v>4919</v>
      </c>
      <c r="B279" s="832" t="s">
        <v>4658</v>
      </c>
      <c r="C279" s="832" t="s">
        <v>3550</v>
      </c>
      <c r="D279" s="832" t="s">
        <v>4924</v>
      </c>
      <c r="E279" s="832" t="s">
        <v>4925</v>
      </c>
      <c r="F279" s="849">
        <v>1</v>
      </c>
      <c r="G279" s="849">
        <v>813</v>
      </c>
      <c r="H279" s="849"/>
      <c r="I279" s="849">
        <v>813</v>
      </c>
      <c r="J279" s="849"/>
      <c r="K279" s="849"/>
      <c r="L279" s="849"/>
      <c r="M279" s="849"/>
      <c r="N279" s="849"/>
      <c r="O279" s="849"/>
      <c r="P279" s="837"/>
      <c r="Q279" s="850"/>
    </row>
    <row r="280" spans="1:17" ht="14.4" customHeight="1" x14ac:dyDescent="0.3">
      <c r="A280" s="831" t="s">
        <v>4919</v>
      </c>
      <c r="B280" s="832" t="s">
        <v>4658</v>
      </c>
      <c r="C280" s="832" t="s">
        <v>3550</v>
      </c>
      <c r="D280" s="832" t="s">
        <v>4926</v>
      </c>
      <c r="E280" s="832" t="s">
        <v>4927</v>
      </c>
      <c r="F280" s="849">
        <v>1</v>
      </c>
      <c r="G280" s="849">
        <v>813</v>
      </c>
      <c r="H280" s="849"/>
      <c r="I280" s="849">
        <v>813</v>
      </c>
      <c r="J280" s="849"/>
      <c r="K280" s="849"/>
      <c r="L280" s="849"/>
      <c r="M280" s="849"/>
      <c r="N280" s="849"/>
      <c r="O280" s="849"/>
      <c r="P280" s="837"/>
      <c r="Q280" s="850"/>
    </row>
    <row r="281" spans="1:17" ht="14.4" customHeight="1" x14ac:dyDescent="0.3">
      <c r="A281" s="831" t="s">
        <v>4919</v>
      </c>
      <c r="B281" s="832" t="s">
        <v>4658</v>
      </c>
      <c r="C281" s="832" t="s">
        <v>3550</v>
      </c>
      <c r="D281" s="832" t="s">
        <v>4526</v>
      </c>
      <c r="E281" s="832" t="s">
        <v>4527</v>
      </c>
      <c r="F281" s="849">
        <v>1</v>
      </c>
      <c r="G281" s="849">
        <v>168</v>
      </c>
      <c r="H281" s="849">
        <v>1</v>
      </c>
      <c r="I281" s="849">
        <v>168</v>
      </c>
      <c r="J281" s="849">
        <v>1</v>
      </c>
      <c r="K281" s="849">
        <v>168</v>
      </c>
      <c r="L281" s="849">
        <v>1</v>
      </c>
      <c r="M281" s="849">
        <v>168</v>
      </c>
      <c r="N281" s="849"/>
      <c r="O281" s="849"/>
      <c r="P281" s="837"/>
      <c r="Q281" s="850"/>
    </row>
    <row r="282" spans="1:17" ht="14.4" customHeight="1" x14ac:dyDescent="0.3">
      <c r="A282" s="831" t="s">
        <v>4919</v>
      </c>
      <c r="B282" s="832" t="s">
        <v>4658</v>
      </c>
      <c r="C282" s="832" t="s">
        <v>3550</v>
      </c>
      <c r="D282" s="832" t="s">
        <v>4928</v>
      </c>
      <c r="E282" s="832" t="s">
        <v>4929</v>
      </c>
      <c r="F282" s="849">
        <v>1</v>
      </c>
      <c r="G282" s="849">
        <v>174</v>
      </c>
      <c r="H282" s="849"/>
      <c r="I282" s="849">
        <v>174</v>
      </c>
      <c r="J282" s="849"/>
      <c r="K282" s="849"/>
      <c r="L282" s="849"/>
      <c r="M282" s="849"/>
      <c r="N282" s="849"/>
      <c r="O282" s="849"/>
      <c r="P282" s="837"/>
      <c r="Q282" s="850"/>
    </row>
    <row r="283" spans="1:17" ht="14.4" customHeight="1" x14ac:dyDescent="0.3">
      <c r="A283" s="831" t="s">
        <v>4919</v>
      </c>
      <c r="B283" s="832" t="s">
        <v>4658</v>
      </c>
      <c r="C283" s="832" t="s">
        <v>3550</v>
      </c>
      <c r="D283" s="832" t="s">
        <v>4930</v>
      </c>
      <c r="E283" s="832" t="s">
        <v>4931</v>
      </c>
      <c r="F283" s="849">
        <v>1</v>
      </c>
      <c r="G283" s="849">
        <v>352</v>
      </c>
      <c r="H283" s="849"/>
      <c r="I283" s="849">
        <v>352</v>
      </c>
      <c r="J283" s="849"/>
      <c r="K283" s="849"/>
      <c r="L283" s="849"/>
      <c r="M283" s="849"/>
      <c r="N283" s="849"/>
      <c r="O283" s="849"/>
      <c r="P283" s="837"/>
      <c r="Q283" s="850"/>
    </row>
    <row r="284" spans="1:17" ht="14.4" customHeight="1" x14ac:dyDescent="0.3">
      <c r="A284" s="831" t="s">
        <v>4919</v>
      </c>
      <c r="B284" s="832" t="s">
        <v>4658</v>
      </c>
      <c r="C284" s="832" t="s">
        <v>3550</v>
      </c>
      <c r="D284" s="832" t="s">
        <v>4932</v>
      </c>
      <c r="E284" s="832" t="s">
        <v>4933</v>
      </c>
      <c r="F284" s="849">
        <v>2</v>
      </c>
      <c r="G284" s="849">
        <v>1098</v>
      </c>
      <c r="H284" s="849"/>
      <c r="I284" s="849">
        <v>549</v>
      </c>
      <c r="J284" s="849"/>
      <c r="K284" s="849"/>
      <c r="L284" s="849"/>
      <c r="M284" s="849"/>
      <c r="N284" s="849"/>
      <c r="O284" s="849"/>
      <c r="P284" s="837"/>
      <c r="Q284" s="850"/>
    </row>
    <row r="285" spans="1:17" ht="14.4" customHeight="1" x14ac:dyDescent="0.3">
      <c r="A285" s="831" t="s">
        <v>4919</v>
      </c>
      <c r="B285" s="832" t="s">
        <v>4658</v>
      </c>
      <c r="C285" s="832" t="s">
        <v>3550</v>
      </c>
      <c r="D285" s="832" t="s">
        <v>4934</v>
      </c>
      <c r="E285" s="832" t="s">
        <v>4935</v>
      </c>
      <c r="F285" s="849">
        <v>1</v>
      </c>
      <c r="G285" s="849">
        <v>654</v>
      </c>
      <c r="H285" s="849"/>
      <c r="I285" s="849">
        <v>654</v>
      </c>
      <c r="J285" s="849"/>
      <c r="K285" s="849"/>
      <c r="L285" s="849"/>
      <c r="M285" s="849"/>
      <c r="N285" s="849"/>
      <c r="O285" s="849"/>
      <c r="P285" s="837"/>
      <c r="Q285" s="850"/>
    </row>
    <row r="286" spans="1:17" ht="14.4" customHeight="1" x14ac:dyDescent="0.3">
      <c r="A286" s="831" t="s">
        <v>4919</v>
      </c>
      <c r="B286" s="832" t="s">
        <v>4658</v>
      </c>
      <c r="C286" s="832" t="s">
        <v>3550</v>
      </c>
      <c r="D286" s="832" t="s">
        <v>4936</v>
      </c>
      <c r="E286" s="832" t="s">
        <v>4937</v>
      </c>
      <c r="F286" s="849">
        <v>1</v>
      </c>
      <c r="G286" s="849">
        <v>654</v>
      </c>
      <c r="H286" s="849"/>
      <c r="I286" s="849">
        <v>654</v>
      </c>
      <c r="J286" s="849"/>
      <c r="K286" s="849"/>
      <c r="L286" s="849"/>
      <c r="M286" s="849"/>
      <c r="N286" s="849"/>
      <c r="O286" s="849"/>
      <c r="P286" s="837"/>
      <c r="Q286" s="850"/>
    </row>
    <row r="287" spans="1:17" ht="14.4" customHeight="1" x14ac:dyDescent="0.3">
      <c r="A287" s="831" t="s">
        <v>4919</v>
      </c>
      <c r="B287" s="832" t="s">
        <v>4658</v>
      </c>
      <c r="C287" s="832" t="s">
        <v>3550</v>
      </c>
      <c r="D287" s="832" t="s">
        <v>4938</v>
      </c>
      <c r="E287" s="832" t="s">
        <v>4939</v>
      </c>
      <c r="F287" s="849">
        <v>1</v>
      </c>
      <c r="G287" s="849">
        <v>513</v>
      </c>
      <c r="H287" s="849"/>
      <c r="I287" s="849">
        <v>513</v>
      </c>
      <c r="J287" s="849"/>
      <c r="K287" s="849"/>
      <c r="L287" s="849"/>
      <c r="M287" s="849"/>
      <c r="N287" s="849"/>
      <c r="O287" s="849"/>
      <c r="P287" s="837"/>
      <c r="Q287" s="850"/>
    </row>
    <row r="288" spans="1:17" ht="14.4" customHeight="1" x14ac:dyDescent="0.3">
      <c r="A288" s="831" t="s">
        <v>4919</v>
      </c>
      <c r="B288" s="832" t="s">
        <v>4658</v>
      </c>
      <c r="C288" s="832" t="s">
        <v>3550</v>
      </c>
      <c r="D288" s="832" t="s">
        <v>4940</v>
      </c>
      <c r="E288" s="832" t="s">
        <v>4941</v>
      </c>
      <c r="F288" s="849">
        <v>1</v>
      </c>
      <c r="G288" s="849">
        <v>423</v>
      </c>
      <c r="H288" s="849"/>
      <c r="I288" s="849">
        <v>423</v>
      </c>
      <c r="J288" s="849"/>
      <c r="K288" s="849"/>
      <c r="L288" s="849"/>
      <c r="M288" s="849"/>
      <c r="N288" s="849"/>
      <c r="O288" s="849"/>
      <c r="P288" s="837"/>
      <c r="Q288" s="850"/>
    </row>
    <row r="289" spans="1:17" ht="14.4" customHeight="1" x14ac:dyDescent="0.3">
      <c r="A289" s="831" t="s">
        <v>4919</v>
      </c>
      <c r="B289" s="832" t="s">
        <v>4658</v>
      </c>
      <c r="C289" s="832" t="s">
        <v>3550</v>
      </c>
      <c r="D289" s="832" t="s">
        <v>4942</v>
      </c>
      <c r="E289" s="832" t="s">
        <v>4943</v>
      </c>
      <c r="F289" s="849">
        <v>2</v>
      </c>
      <c r="G289" s="849">
        <v>698</v>
      </c>
      <c r="H289" s="849"/>
      <c r="I289" s="849">
        <v>349</v>
      </c>
      <c r="J289" s="849"/>
      <c r="K289" s="849"/>
      <c r="L289" s="849"/>
      <c r="M289" s="849"/>
      <c r="N289" s="849"/>
      <c r="O289" s="849"/>
      <c r="P289" s="837"/>
      <c r="Q289" s="850"/>
    </row>
    <row r="290" spans="1:17" ht="14.4" customHeight="1" x14ac:dyDescent="0.3">
      <c r="A290" s="831" t="s">
        <v>4919</v>
      </c>
      <c r="B290" s="832" t="s">
        <v>4658</v>
      </c>
      <c r="C290" s="832" t="s">
        <v>3550</v>
      </c>
      <c r="D290" s="832" t="s">
        <v>4944</v>
      </c>
      <c r="E290" s="832" t="s">
        <v>4945</v>
      </c>
      <c r="F290" s="849">
        <v>1</v>
      </c>
      <c r="G290" s="849">
        <v>111</v>
      </c>
      <c r="H290" s="849"/>
      <c r="I290" s="849">
        <v>111</v>
      </c>
      <c r="J290" s="849"/>
      <c r="K290" s="849"/>
      <c r="L290" s="849"/>
      <c r="M290" s="849"/>
      <c r="N290" s="849"/>
      <c r="O290" s="849"/>
      <c r="P290" s="837"/>
      <c r="Q290" s="850"/>
    </row>
    <row r="291" spans="1:17" ht="14.4" customHeight="1" x14ac:dyDescent="0.3">
      <c r="A291" s="831" t="s">
        <v>4919</v>
      </c>
      <c r="B291" s="832" t="s">
        <v>4658</v>
      </c>
      <c r="C291" s="832" t="s">
        <v>3550</v>
      </c>
      <c r="D291" s="832" t="s">
        <v>4946</v>
      </c>
      <c r="E291" s="832" t="s">
        <v>4947</v>
      </c>
      <c r="F291" s="849">
        <v>13</v>
      </c>
      <c r="G291" s="849">
        <v>4056</v>
      </c>
      <c r="H291" s="849"/>
      <c r="I291" s="849">
        <v>312</v>
      </c>
      <c r="J291" s="849"/>
      <c r="K291" s="849"/>
      <c r="L291" s="849"/>
      <c r="M291" s="849"/>
      <c r="N291" s="849"/>
      <c r="O291" s="849"/>
      <c r="P291" s="837"/>
      <c r="Q291" s="850"/>
    </row>
    <row r="292" spans="1:17" ht="14.4" customHeight="1" x14ac:dyDescent="0.3">
      <c r="A292" s="831" t="s">
        <v>4919</v>
      </c>
      <c r="B292" s="832" t="s">
        <v>4658</v>
      </c>
      <c r="C292" s="832" t="s">
        <v>3550</v>
      </c>
      <c r="D292" s="832" t="s">
        <v>4948</v>
      </c>
      <c r="E292" s="832" t="s">
        <v>4949</v>
      </c>
      <c r="F292" s="849">
        <v>5</v>
      </c>
      <c r="G292" s="849">
        <v>1750</v>
      </c>
      <c r="H292" s="849"/>
      <c r="I292" s="849">
        <v>350</v>
      </c>
      <c r="J292" s="849"/>
      <c r="K292" s="849"/>
      <c r="L292" s="849"/>
      <c r="M292" s="849"/>
      <c r="N292" s="849"/>
      <c r="O292" s="849"/>
      <c r="P292" s="837"/>
      <c r="Q292" s="850"/>
    </row>
    <row r="293" spans="1:17" ht="14.4" customHeight="1" x14ac:dyDescent="0.3">
      <c r="A293" s="831" t="s">
        <v>4919</v>
      </c>
      <c r="B293" s="832" t="s">
        <v>4658</v>
      </c>
      <c r="C293" s="832" t="s">
        <v>3550</v>
      </c>
      <c r="D293" s="832" t="s">
        <v>4950</v>
      </c>
      <c r="E293" s="832" t="s">
        <v>4951</v>
      </c>
      <c r="F293" s="849">
        <v>1</v>
      </c>
      <c r="G293" s="849">
        <v>209</v>
      </c>
      <c r="H293" s="849"/>
      <c r="I293" s="849">
        <v>209</v>
      </c>
      <c r="J293" s="849"/>
      <c r="K293" s="849"/>
      <c r="L293" s="849"/>
      <c r="M293" s="849"/>
      <c r="N293" s="849"/>
      <c r="O293" s="849"/>
      <c r="P293" s="837"/>
      <c r="Q293" s="850"/>
    </row>
    <row r="294" spans="1:17" ht="14.4" customHeight="1" x14ac:dyDescent="0.3">
      <c r="A294" s="831" t="s">
        <v>4919</v>
      </c>
      <c r="B294" s="832" t="s">
        <v>4658</v>
      </c>
      <c r="C294" s="832" t="s">
        <v>3550</v>
      </c>
      <c r="D294" s="832" t="s">
        <v>4598</v>
      </c>
      <c r="E294" s="832" t="s">
        <v>4599</v>
      </c>
      <c r="F294" s="849">
        <v>1</v>
      </c>
      <c r="G294" s="849">
        <v>171</v>
      </c>
      <c r="H294" s="849"/>
      <c r="I294" s="849">
        <v>171</v>
      </c>
      <c r="J294" s="849"/>
      <c r="K294" s="849"/>
      <c r="L294" s="849"/>
      <c r="M294" s="849"/>
      <c r="N294" s="849"/>
      <c r="O294" s="849"/>
      <c r="P294" s="837"/>
      <c r="Q294" s="850"/>
    </row>
    <row r="295" spans="1:17" ht="14.4" customHeight="1" x14ac:dyDescent="0.3">
      <c r="A295" s="831" t="s">
        <v>4919</v>
      </c>
      <c r="B295" s="832" t="s">
        <v>4658</v>
      </c>
      <c r="C295" s="832" t="s">
        <v>3550</v>
      </c>
      <c r="D295" s="832" t="s">
        <v>4952</v>
      </c>
      <c r="E295" s="832" t="s">
        <v>4953</v>
      </c>
      <c r="F295" s="849">
        <v>2</v>
      </c>
      <c r="G295" s="849">
        <v>1380</v>
      </c>
      <c r="H295" s="849"/>
      <c r="I295" s="849">
        <v>690</v>
      </c>
      <c r="J295" s="849"/>
      <c r="K295" s="849"/>
      <c r="L295" s="849"/>
      <c r="M295" s="849"/>
      <c r="N295" s="849"/>
      <c r="O295" s="849"/>
      <c r="P295" s="837"/>
      <c r="Q295" s="850"/>
    </row>
    <row r="296" spans="1:17" ht="14.4" customHeight="1" x14ac:dyDescent="0.3">
      <c r="A296" s="831" t="s">
        <v>4919</v>
      </c>
      <c r="B296" s="832" t="s">
        <v>4658</v>
      </c>
      <c r="C296" s="832" t="s">
        <v>3550</v>
      </c>
      <c r="D296" s="832" t="s">
        <v>4620</v>
      </c>
      <c r="E296" s="832" t="s">
        <v>4621</v>
      </c>
      <c r="F296" s="849">
        <v>1</v>
      </c>
      <c r="G296" s="849">
        <v>174</v>
      </c>
      <c r="H296" s="849"/>
      <c r="I296" s="849">
        <v>174</v>
      </c>
      <c r="J296" s="849"/>
      <c r="K296" s="849"/>
      <c r="L296" s="849"/>
      <c r="M296" s="849"/>
      <c r="N296" s="849"/>
      <c r="O296" s="849"/>
      <c r="P296" s="837"/>
      <c r="Q296" s="850"/>
    </row>
    <row r="297" spans="1:17" ht="14.4" customHeight="1" x14ac:dyDescent="0.3">
      <c r="A297" s="831" t="s">
        <v>4919</v>
      </c>
      <c r="B297" s="832" t="s">
        <v>4658</v>
      </c>
      <c r="C297" s="832" t="s">
        <v>3550</v>
      </c>
      <c r="D297" s="832" t="s">
        <v>4954</v>
      </c>
      <c r="E297" s="832" t="s">
        <v>4955</v>
      </c>
      <c r="F297" s="849">
        <v>4</v>
      </c>
      <c r="G297" s="849">
        <v>1604</v>
      </c>
      <c r="H297" s="849"/>
      <c r="I297" s="849">
        <v>401</v>
      </c>
      <c r="J297" s="849"/>
      <c r="K297" s="849"/>
      <c r="L297" s="849"/>
      <c r="M297" s="849"/>
      <c r="N297" s="849"/>
      <c r="O297" s="849"/>
      <c r="P297" s="837"/>
      <c r="Q297" s="850"/>
    </row>
    <row r="298" spans="1:17" ht="14.4" customHeight="1" x14ac:dyDescent="0.3">
      <c r="A298" s="831" t="s">
        <v>4919</v>
      </c>
      <c r="B298" s="832" t="s">
        <v>4658</v>
      </c>
      <c r="C298" s="832" t="s">
        <v>3550</v>
      </c>
      <c r="D298" s="832" t="s">
        <v>4956</v>
      </c>
      <c r="E298" s="832" t="s">
        <v>4957</v>
      </c>
      <c r="F298" s="849">
        <v>1</v>
      </c>
      <c r="G298" s="849">
        <v>654</v>
      </c>
      <c r="H298" s="849"/>
      <c r="I298" s="849">
        <v>654</v>
      </c>
      <c r="J298" s="849"/>
      <c r="K298" s="849"/>
      <c r="L298" s="849"/>
      <c r="M298" s="849"/>
      <c r="N298" s="849"/>
      <c r="O298" s="849"/>
      <c r="P298" s="837"/>
      <c r="Q298" s="850"/>
    </row>
    <row r="299" spans="1:17" ht="14.4" customHeight="1" x14ac:dyDescent="0.3">
      <c r="A299" s="831" t="s">
        <v>4919</v>
      </c>
      <c r="B299" s="832" t="s">
        <v>4658</v>
      </c>
      <c r="C299" s="832" t="s">
        <v>3550</v>
      </c>
      <c r="D299" s="832" t="s">
        <v>4958</v>
      </c>
      <c r="E299" s="832" t="s">
        <v>4959</v>
      </c>
      <c r="F299" s="849">
        <v>1</v>
      </c>
      <c r="G299" s="849">
        <v>654</v>
      </c>
      <c r="H299" s="849"/>
      <c r="I299" s="849">
        <v>654</v>
      </c>
      <c r="J299" s="849"/>
      <c r="K299" s="849"/>
      <c r="L299" s="849"/>
      <c r="M299" s="849"/>
      <c r="N299" s="849"/>
      <c r="O299" s="849"/>
      <c r="P299" s="837"/>
      <c r="Q299" s="850"/>
    </row>
    <row r="300" spans="1:17" ht="14.4" customHeight="1" x14ac:dyDescent="0.3">
      <c r="A300" s="831" t="s">
        <v>4919</v>
      </c>
      <c r="B300" s="832" t="s">
        <v>4658</v>
      </c>
      <c r="C300" s="832" t="s">
        <v>3550</v>
      </c>
      <c r="D300" s="832" t="s">
        <v>4960</v>
      </c>
      <c r="E300" s="832" t="s">
        <v>4961</v>
      </c>
      <c r="F300" s="849">
        <v>1</v>
      </c>
      <c r="G300" s="849">
        <v>694</v>
      </c>
      <c r="H300" s="849"/>
      <c r="I300" s="849">
        <v>694</v>
      </c>
      <c r="J300" s="849"/>
      <c r="K300" s="849"/>
      <c r="L300" s="849"/>
      <c r="M300" s="849"/>
      <c r="N300" s="849"/>
      <c r="O300" s="849"/>
      <c r="P300" s="837"/>
      <c r="Q300" s="850"/>
    </row>
    <row r="301" spans="1:17" ht="14.4" customHeight="1" x14ac:dyDescent="0.3">
      <c r="A301" s="831" t="s">
        <v>4919</v>
      </c>
      <c r="B301" s="832" t="s">
        <v>4658</v>
      </c>
      <c r="C301" s="832" t="s">
        <v>3550</v>
      </c>
      <c r="D301" s="832" t="s">
        <v>4962</v>
      </c>
      <c r="E301" s="832" t="s">
        <v>4963</v>
      </c>
      <c r="F301" s="849">
        <v>1</v>
      </c>
      <c r="G301" s="849">
        <v>477</v>
      </c>
      <c r="H301" s="849"/>
      <c r="I301" s="849">
        <v>477</v>
      </c>
      <c r="J301" s="849"/>
      <c r="K301" s="849"/>
      <c r="L301" s="849"/>
      <c r="M301" s="849"/>
      <c r="N301" s="849"/>
      <c r="O301" s="849"/>
      <c r="P301" s="837"/>
      <c r="Q301" s="850"/>
    </row>
    <row r="302" spans="1:17" ht="14.4" customHeight="1" x14ac:dyDescent="0.3">
      <c r="A302" s="831" t="s">
        <v>4919</v>
      </c>
      <c r="B302" s="832" t="s">
        <v>4658</v>
      </c>
      <c r="C302" s="832" t="s">
        <v>3550</v>
      </c>
      <c r="D302" s="832" t="s">
        <v>4964</v>
      </c>
      <c r="E302" s="832" t="s">
        <v>4965</v>
      </c>
      <c r="F302" s="849">
        <v>1</v>
      </c>
      <c r="G302" s="849">
        <v>291</v>
      </c>
      <c r="H302" s="849"/>
      <c r="I302" s="849">
        <v>291</v>
      </c>
      <c r="J302" s="849"/>
      <c r="K302" s="849"/>
      <c r="L302" s="849"/>
      <c r="M302" s="849"/>
      <c r="N302" s="849"/>
      <c r="O302" s="849"/>
      <c r="P302" s="837"/>
      <c r="Q302" s="850"/>
    </row>
    <row r="303" spans="1:17" ht="14.4" customHeight="1" x14ac:dyDescent="0.3">
      <c r="A303" s="831" t="s">
        <v>4919</v>
      </c>
      <c r="B303" s="832" t="s">
        <v>4658</v>
      </c>
      <c r="C303" s="832" t="s">
        <v>3550</v>
      </c>
      <c r="D303" s="832" t="s">
        <v>4966</v>
      </c>
      <c r="E303" s="832" t="s">
        <v>4967</v>
      </c>
      <c r="F303" s="849">
        <v>1</v>
      </c>
      <c r="G303" s="849">
        <v>813</v>
      </c>
      <c r="H303" s="849"/>
      <c r="I303" s="849">
        <v>813</v>
      </c>
      <c r="J303" s="849"/>
      <c r="K303" s="849"/>
      <c r="L303" s="849"/>
      <c r="M303" s="849"/>
      <c r="N303" s="849"/>
      <c r="O303" s="849"/>
      <c r="P303" s="837"/>
      <c r="Q303" s="850"/>
    </row>
    <row r="304" spans="1:17" ht="14.4" customHeight="1" x14ac:dyDescent="0.3">
      <c r="A304" s="831" t="s">
        <v>4919</v>
      </c>
      <c r="B304" s="832" t="s">
        <v>4658</v>
      </c>
      <c r="C304" s="832" t="s">
        <v>3550</v>
      </c>
      <c r="D304" s="832" t="s">
        <v>4968</v>
      </c>
      <c r="E304" s="832" t="s">
        <v>4969</v>
      </c>
      <c r="F304" s="849">
        <v>1</v>
      </c>
      <c r="G304" s="849">
        <v>168</v>
      </c>
      <c r="H304" s="849"/>
      <c r="I304" s="849">
        <v>168</v>
      </c>
      <c r="J304" s="849"/>
      <c r="K304" s="849"/>
      <c r="L304" s="849"/>
      <c r="M304" s="849"/>
      <c r="N304" s="849"/>
      <c r="O304" s="849"/>
      <c r="P304" s="837"/>
      <c r="Q304" s="850"/>
    </row>
    <row r="305" spans="1:17" ht="14.4" customHeight="1" x14ac:dyDescent="0.3">
      <c r="A305" s="831" t="s">
        <v>4919</v>
      </c>
      <c r="B305" s="832" t="s">
        <v>4658</v>
      </c>
      <c r="C305" s="832" t="s">
        <v>3550</v>
      </c>
      <c r="D305" s="832" t="s">
        <v>4970</v>
      </c>
      <c r="E305" s="832" t="s">
        <v>4971</v>
      </c>
      <c r="F305" s="849">
        <v>1</v>
      </c>
      <c r="G305" s="849">
        <v>574</v>
      </c>
      <c r="H305" s="849"/>
      <c r="I305" s="849">
        <v>574</v>
      </c>
      <c r="J305" s="849"/>
      <c r="K305" s="849"/>
      <c r="L305" s="849"/>
      <c r="M305" s="849"/>
      <c r="N305" s="849"/>
      <c r="O305" s="849"/>
      <c r="P305" s="837"/>
      <c r="Q305" s="850"/>
    </row>
    <row r="306" spans="1:17" ht="14.4" customHeight="1" x14ac:dyDescent="0.3">
      <c r="A306" s="831" t="s">
        <v>4919</v>
      </c>
      <c r="B306" s="832" t="s">
        <v>4658</v>
      </c>
      <c r="C306" s="832" t="s">
        <v>3550</v>
      </c>
      <c r="D306" s="832" t="s">
        <v>4972</v>
      </c>
      <c r="E306" s="832" t="s">
        <v>4973</v>
      </c>
      <c r="F306" s="849">
        <v>1</v>
      </c>
      <c r="G306" s="849">
        <v>1399</v>
      </c>
      <c r="H306" s="849"/>
      <c r="I306" s="849">
        <v>1399</v>
      </c>
      <c r="J306" s="849"/>
      <c r="K306" s="849"/>
      <c r="L306" s="849"/>
      <c r="M306" s="849"/>
      <c r="N306" s="849"/>
      <c r="O306" s="849"/>
      <c r="P306" s="837"/>
      <c r="Q306" s="850"/>
    </row>
    <row r="307" spans="1:17" ht="14.4" customHeight="1" x14ac:dyDescent="0.3">
      <c r="A307" s="831" t="s">
        <v>4919</v>
      </c>
      <c r="B307" s="832" t="s">
        <v>4658</v>
      </c>
      <c r="C307" s="832" t="s">
        <v>3550</v>
      </c>
      <c r="D307" s="832" t="s">
        <v>4974</v>
      </c>
      <c r="E307" s="832" t="s">
        <v>4975</v>
      </c>
      <c r="F307" s="849">
        <v>1</v>
      </c>
      <c r="G307" s="849">
        <v>813</v>
      </c>
      <c r="H307" s="849"/>
      <c r="I307" s="849">
        <v>813</v>
      </c>
      <c r="J307" s="849"/>
      <c r="K307" s="849"/>
      <c r="L307" s="849"/>
      <c r="M307" s="849"/>
      <c r="N307" s="849"/>
      <c r="O307" s="849"/>
      <c r="P307" s="837"/>
      <c r="Q307" s="850"/>
    </row>
    <row r="308" spans="1:17" ht="14.4" customHeight="1" thickBot="1" x14ac:dyDescent="0.35">
      <c r="A308" s="839" t="s">
        <v>4919</v>
      </c>
      <c r="B308" s="840" t="s">
        <v>4658</v>
      </c>
      <c r="C308" s="840" t="s">
        <v>3550</v>
      </c>
      <c r="D308" s="840" t="s">
        <v>4976</v>
      </c>
      <c r="E308" s="840" t="s">
        <v>4977</v>
      </c>
      <c r="F308" s="851">
        <v>1</v>
      </c>
      <c r="G308" s="851">
        <v>260</v>
      </c>
      <c r="H308" s="851"/>
      <c r="I308" s="851">
        <v>260</v>
      </c>
      <c r="J308" s="851"/>
      <c r="K308" s="851"/>
      <c r="L308" s="851"/>
      <c r="M308" s="851"/>
      <c r="N308" s="851"/>
      <c r="O308" s="851"/>
      <c r="P308" s="845"/>
      <c r="Q308" s="85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2525</v>
      </c>
      <c r="D3" s="193">
        <f>SUBTOTAL(9,D6:D1048576)</f>
        <v>2586</v>
      </c>
      <c r="E3" s="193">
        <f>SUBTOTAL(9,E6:E1048576)</f>
        <v>2018</v>
      </c>
      <c r="F3" s="194">
        <f>IF(OR(E3=0,D3=0),"",E3/D3)</f>
        <v>0.7803557617942769</v>
      </c>
      <c r="G3" s="388">
        <f>SUBTOTAL(9,G6:G1048576)</f>
        <v>2572.2578999999996</v>
      </c>
      <c r="H3" s="389">
        <f>SUBTOTAL(9,H6:H1048576)</f>
        <v>2626.628400000001</v>
      </c>
      <c r="I3" s="389">
        <f>SUBTOTAL(9,I6:I1048576)</f>
        <v>2052.5717999999997</v>
      </c>
      <c r="J3" s="194">
        <f>IF(OR(I3=0,H3=0),"",I3/H3)</f>
        <v>0.78144734900452573</v>
      </c>
      <c r="K3" s="388">
        <f>SUBTOTAL(9,K6:K1048576)</f>
        <v>303</v>
      </c>
      <c r="L3" s="389">
        <f>SUBTOTAL(9,L6:L1048576)</f>
        <v>310.32</v>
      </c>
      <c r="M3" s="389">
        <f>SUBTOTAL(9,M6:M1048576)</f>
        <v>242.16</v>
      </c>
      <c r="N3" s="195">
        <f>IF(OR(M3=0,E3=0),"",M3*1000/E3)</f>
        <v>120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7"/>
      <c r="B5" s="998"/>
      <c r="C5" s="1001">
        <v>2015</v>
      </c>
      <c r="D5" s="1001">
        <v>2017</v>
      </c>
      <c r="E5" s="1001">
        <v>2018</v>
      </c>
      <c r="F5" s="1002" t="s">
        <v>2</v>
      </c>
      <c r="G5" s="1006">
        <v>2015</v>
      </c>
      <c r="H5" s="1001">
        <v>2017</v>
      </c>
      <c r="I5" s="1001">
        <v>2018</v>
      </c>
      <c r="J5" s="1002" t="s">
        <v>2</v>
      </c>
      <c r="K5" s="1006">
        <v>2015</v>
      </c>
      <c r="L5" s="1001">
        <v>2017</v>
      </c>
      <c r="M5" s="1001">
        <v>2018</v>
      </c>
      <c r="N5" s="1007" t="s">
        <v>92</v>
      </c>
    </row>
    <row r="6" spans="1:14" ht="14.4" customHeight="1" thickBot="1" x14ac:dyDescent="0.35">
      <c r="A6" s="999" t="s">
        <v>4165</v>
      </c>
      <c r="B6" s="1000" t="s">
        <v>4979</v>
      </c>
      <c r="C6" s="1003">
        <v>2525</v>
      </c>
      <c r="D6" s="1004">
        <v>2586</v>
      </c>
      <c r="E6" s="1004">
        <v>2018</v>
      </c>
      <c r="F6" s="1005">
        <v>0.79920792079207925</v>
      </c>
      <c r="G6" s="1003">
        <v>2572.2578999999996</v>
      </c>
      <c r="H6" s="1004">
        <v>2626.628400000001</v>
      </c>
      <c r="I6" s="1004">
        <v>2052.5717999999997</v>
      </c>
      <c r="J6" s="1005">
        <v>0.79796500965163719</v>
      </c>
      <c r="K6" s="1003">
        <v>303</v>
      </c>
      <c r="L6" s="1004">
        <v>310.32</v>
      </c>
      <c r="M6" s="1004">
        <v>242.16</v>
      </c>
      <c r="N6" s="1008">
        <v>120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2018-05-29T13:04:17Z</dcterms:modified>
</cp:coreProperties>
</file>